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3148" yWindow="5244" windowWidth="23256" windowHeight="12576" tabRatio="813"/>
  </bookViews>
  <sheets>
    <sheet name="&lt;&lt;COMFA Questionaire&gt;&gt;" sheetId="6" r:id="rId1"/>
    <sheet name="Assumptions" sheetId="10" state="hidden" r:id="rId2"/>
    <sheet name="Formulas" sheetId="16" state="hidden" r:id="rId3"/>
    <sheet name="Energy Budget" sheetId="1" r:id="rId4"/>
    <sheet name="R(abs)" sheetId="2" r:id="rId5"/>
    <sheet name="Height and Weight" sheetId="24" r:id="rId6"/>
    <sheet name="Lists" sheetId="9" r:id="rId7"/>
    <sheet name="Data Tables" sheetId="7" r:id="rId8"/>
    <sheet name="Human Clothing" sheetId="15" r:id="rId9"/>
    <sheet name="Radiation" sheetId="5" r:id="rId10"/>
    <sheet name="Temp" sheetId="8" r:id="rId11"/>
    <sheet name="Solar Elevation" sheetId="12" r:id="rId12"/>
    <sheet name="RH" sheetId="11" r:id="rId13"/>
    <sheet name="Wind" sheetId="13" r:id="rId14"/>
    <sheet name="Fur" sheetId="17" state="hidden" r:id="rId15"/>
    <sheet name="R(abs) WITHOUT DATA" sheetId="4" state="hidden" r:id="rId16"/>
    <sheet name="WIND IN OPEN SPACE" sheetId="3" state="hidden" r:id="rId17"/>
  </sheets>
  <definedNames>
    <definedName name="ACActivity2">'&lt;&lt;COMFA Questionaire&gt;&gt;'!#REF!</definedName>
    <definedName name="ACC">'&lt;&lt;COMFA Questionaire&gt;&gt;'!#REF!</definedName>
    <definedName name="ACcloud">'&lt;&lt;COMFA Questionaire&gt;&gt;'!#REF!</definedName>
    <definedName name="ACgroundchange">'&lt;&lt;COMFA Questionaire&gt;&gt;'!#REF!</definedName>
    <definedName name="ACleaf">'&lt;&lt;COMFA Questionaire&gt;&gt;'!#REF!</definedName>
    <definedName name="ACM">'&lt;&lt;COMFA Questionaire&gt;&gt;'!#REF!</definedName>
    <definedName name="ACT">'&lt;&lt;COMFA Questionaire&gt;&gt;'!#REF!</definedName>
    <definedName name="ACTemp">'&lt;&lt;COMFA Questionaire&gt;&gt;'!#REF!</definedName>
    <definedName name="Activity">Lists!$L$3:$L$26</definedName>
    <definedName name="ACtree">'&lt;&lt;COMFA Questionaire&gt;&gt;'!#REF!</definedName>
    <definedName name="ACUR">'&lt;&lt;COMFA Questionaire&gt;&gt;'!#REF!</definedName>
    <definedName name="ACV">'&lt;&lt;COMFA Questionaire&gt;&gt;'!#REF!</definedName>
    <definedName name="ACwindbreak">'&lt;&lt;COMFA Questionaire&gt;&gt;'!#REF!</definedName>
    <definedName name="ACWINDCHANGE">'&lt;&lt;COMFA Questionaire&gt;&gt;'!#REF!</definedName>
    <definedName name="Allclothes">Lists!$AE$3:$AE$42</definedName>
    <definedName name="Animals">Lists!$AI$3:$AI$4</definedName>
    <definedName name="ASkyAlb">'&lt;&lt;COMFA Questionaire&gt;&gt;'!#REF!</definedName>
    <definedName name="AWA">'&lt;&lt;COMFA Questionaire&gt;&gt;'!#REF!</definedName>
    <definedName name="Breeze">Lists!$K$11:$K$14</definedName>
    <definedName name="BuildingMaterial">Lists!$AG$3:$AG$9</definedName>
    <definedName name="CA">'&lt;&lt;COMFA Questionaire&gt;&gt;'!$D$22</definedName>
    <definedName name="CActivity2">'&lt;&lt;COMFA Questionaire&gt;&gt;'!$D$58</definedName>
    <definedName name="CatActivity">Lists!$L$30:$L$32</definedName>
    <definedName name="CatColour">Lists!$Z$8:$Z$10</definedName>
    <definedName name="catcolours">'&lt;&lt;COMFA Questionaire&gt;&gt;'!#REF!</definedName>
    <definedName name="Catsex">'&lt;&lt;COMFA Questionaire&gt;&gt;'!#REF!</definedName>
    <definedName name="CC">'&lt;&lt;COMFA Questionaire&gt;&gt;'!$D$8</definedName>
    <definedName name="Cclotheson">'&lt;&lt;COMFA Questionaire&gt;&gt;'!$D$53</definedName>
    <definedName name="Ccloud">'&lt;&lt;COMFA Questionaire&gt;&gt;'!$D$16</definedName>
    <definedName name="Ccolour">'&lt;&lt;COMFA Questionaire&gt;&gt;'!$D$55</definedName>
    <definedName name="CG">'&lt;&lt;COMFA Questionaire&gt;&gt;'!$D$20</definedName>
    <definedName name="Cgroundchange">'&lt;&lt;COMFA Questionaire&gt;&gt;'!$D$48</definedName>
    <definedName name="Cities">Lists!$D$3:$D$49</definedName>
    <definedName name="CL">'&lt;&lt;COMFA Questionaire&gt;&gt;'!#REF!</definedName>
    <definedName name="CLeaf">'&lt;&lt;COMFA Questionaire&gt;&gt;'!$D$42</definedName>
    <definedName name="Clothing">Lists!$Y$3:$Y$8</definedName>
    <definedName name="ClothingColour">Lists!$Z$3:$Z$5</definedName>
    <definedName name="CM">'&lt;&lt;COMFA Questionaire&gt;&gt;'!$D$10</definedName>
    <definedName name="CMove">'&lt;&lt;COMFA Questionaire&gt;&gt;'!#REF!</definedName>
    <definedName name="CT">'&lt;&lt;COMFA Questionaire&gt;&gt;'!$D$14</definedName>
    <definedName name="CTemp">'&lt;&lt;COMFA Questionaire&gt;&gt;'!#REF!</definedName>
    <definedName name="Ctree">'&lt;&lt;COMFA Questionaire&gt;&gt;'!$D$40</definedName>
    <definedName name="Culture">Lists!$AB$3:$AB$4</definedName>
    <definedName name="CUR">'&lt;&lt;COMFA Questionaire&gt;&gt;'!$D$12</definedName>
    <definedName name="CV">'&lt;&lt;COMFA Questionaire&gt;&gt;'!$D$44</definedName>
    <definedName name="CW">'&lt;&lt;COMFA Questionaire&gt;&gt;'!#REF!</definedName>
    <definedName name="Cwindbreak">'&lt;&lt;COMFA Questionaire&gt;&gt;'!#REF!</definedName>
    <definedName name="CWINDCHANGE">'&lt;&lt;COMFA Questionaire&gt;&gt;'!#REF!</definedName>
    <definedName name="Ground">Lists!$M$3:$M$42</definedName>
    <definedName name="InLeaf">Lists!$O$36:$O$37</definedName>
    <definedName name="Location">Lists!$N$3:$N$12</definedName>
    <definedName name="Month">Lists!$J$3:$J$14</definedName>
    <definedName name="NewCity">Lists!$D$3:$D$49</definedName>
    <definedName name="NewTemp">Lists!$AC$3:$AC$16</definedName>
    <definedName name="NewWind">Lists!$K$11:$K$15</definedName>
    <definedName name="NewWindBreak">Lists!$W$3:$W$9</definedName>
    <definedName name="_xlnm.Print_Area" localSheetId="3">'Energy Budget'!$C$3:$R$10</definedName>
    <definedName name="_xlnm.Print_Area" localSheetId="4">'R(abs)'!$B$4:$M$4</definedName>
    <definedName name="sdf">Lists!#REF!</definedName>
    <definedName name="SEX">Lists!$AJ$3:$AJ$4</definedName>
    <definedName name="SkyAlb">'&lt;&lt;COMFA Questionaire&gt;&gt;'!$D$46</definedName>
    <definedName name="ss">Lists!#REF!</definedName>
    <definedName name="Temperature" localSheetId="6">Lists!#REF!</definedName>
    <definedName name="Temperature">Lists!#REF!</definedName>
    <definedName name="Temperatures" localSheetId="6">Lists!#REF!</definedName>
    <definedName name="Temperatures">Lists!#REF!</definedName>
    <definedName name="Time">Lists!$I$3:$I$26</definedName>
    <definedName name="Tree">Lists!$O$3:$O$33</definedName>
    <definedName name="Trees" localSheetId="6">Lists!$O$4:$O$33</definedName>
    <definedName name="Trees">Lists!$O$4:$O$28</definedName>
    <definedName name="typeofday">Lists!$H$3:$H$5</definedName>
    <definedName name="Visibility">Lists!$AA$3:$AA$13</definedName>
    <definedName name="WA">'&lt;&lt;COMFA Questionaire&gt;&gt;'!#REF!</definedName>
    <definedName name="Wind">Lists!$K$3:$K$7</definedName>
    <definedName name="Windbreak">Lists!$W$3:$W$5</definedName>
    <definedName name="WindMove">Lists!$K$18:$K$20</definedName>
    <definedName name="WithAgainst">Lists!$AH$3:$AH$5</definedName>
    <definedName name="Z_0A510603_FE9B_4CD5_A4D2_8C62E5448D4B_.wvu.PrintArea" localSheetId="3" hidden="1">'Energy Budget'!$C$3:$R$10</definedName>
    <definedName name="Z_0A510603_FE9B_4CD5_A4D2_8C62E5448D4B_.wvu.PrintArea" localSheetId="4" hidden="1">'R(abs)'!$B$4:$M$4</definedName>
    <definedName name="Z_61DBA1B3_E59B_4919_9AAE_0AA2686EA6EF_.wvu.PrintArea" localSheetId="3" hidden="1">'Energy Budget'!$C$3:$R$10</definedName>
    <definedName name="Z_61DBA1B3_E59B_4919_9AAE_0AA2686EA6EF_.wvu.PrintArea" localSheetId="4" hidden="1">'R(abs)'!$B$4:$M$4</definedName>
    <definedName name="Z_B8F7A2A6_ADDA_446E_A2E2_71D108D720EE_.wvu.PrintArea" localSheetId="3" hidden="1">'Energy Budget'!$C$3:$R$10</definedName>
    <definedName name="Z_B8F7A2A6_ADDA_446E_A2E2_71D108D720EE_.wvu.PrintArea" localSheetId="4" hidden="1">'R(abs)'!$B$4:$M$4</definedName>
    <definedName name="Z_C2ED3EC0_A5A2_11D4_AD0B_005004AD6C46_.wvu.PrintArea" localSheetId="3" hidden="1">'Energy Budget'!$C$3:$R$10</definedName>
    <definedName name="Z_C2ED3EC0_A5A2_11D4_AD0B_005004AD6C46_.wvu.PrintArea" localSheetId="4" hidden="1">'R(abs)'!$B$4:$M$4</definedName>
    <definedName name="Z_D174C659_3169_4E0A_9FBC_11FF945F8575_.wvu.PrintArea" localSheetId="3" hidden="1">'Energy Budget'!$C$3:$R$10</definedName>
    <definedName name="Z_D174C659_3169_4E0A_9FBC_11FF945F8575_.wvu.PrintArea" localSheetId="4" hidden="1">'R(abs)'!$B$4:$M$4</definedName>
    <definedName name="Z_D2F15E24_6D0C_42A6_AC7E_867035E37C0D_.wvu.PrintArea" localSheetId="3" hidden="1">'Energy Budget'!$C$3:$R$10</definedName>
    <definedName name="Z_D2F15E24_6D0C_42A6_AC7E_867035E37C0D_.wvu.PrintArea" localSheetId="4" hidden="1">'R(abs)'!$B$4:$M$4</definedName>
    <definedName name="Z_DEEDC23C_5E0A_459A_BE7F_FE8D0597CCC6_.wvu.PrintArea" localSheetId="3" hidden="1">'Energy Budget'!$C$3:$R$10</definedName>
    <definedName name="Z_DEEDC23C_5E0A_459A_BE7F_FE8D0597CCC6_.wvu.PrintArea" localSheetId="4" hidden="1">'R(abs)'!$B$4:$M$4</definedName>
    <definedName name="Z_E8C32DA9_0164_4F67_B3EC_42FCEEB16D5C_.wvu.PrintArea" localSheetId="3" hidden="1">'Energy Budget'!$C$3:$R$10</definedName>
    <definedName name="Z_E8C32DA9_0164_4F67_B3EC_42FCEEB16D5C_.wvu.PrintArea" localSheetId="4" hidden="1">'R(abs)'!$B$4:$M$4</definedName>
  </definedNames>
  <calcPr calcId="125725"/>
  <customWorkbookViews>
    <customWorkbookView name="Colby - Personal View" guid="{DEEDC23C-5E0A-459A-BE7F-FE8D0597CCC6}" mergeInterval="0" personalView="1" maximized="1" xWindow="1" yWindow="1" windowWidth="1280" windowHeight="579" tabRatio="558" activeSheetId="7"/>
    <customWorkbookView name="R brown - Personal View" guid="{D2F15E24-6D0C-42A6-AC7E-867035E37C0D}" mergeInterval="0" personalView="1" maximized="1" windowWidth="1276" windowHeight="825" tabRatio="716" activeSheetId="1"/>
    <customWorkbookView name="Trudy - Personal View" guid="{B8F7A2A6-ADDA-446E-A2E2-71D108D720EE}" mergeInterval="0" personalView="1" maximized="1" windowWidth="1020" windowHeight="592" tabRatio="716" activeSheetId="1"/>
    <customWorkbookView name="user - Personal View" guid="{61DBA1B3-E59B-4919-9AAE-0AA2686EA6EF}" mergeInterval="0" personalView="1" maximized="1" windowWidth="1020" windowHeight="623" tabRatio="716" activeSheetId="1"/>
    <customWorkbookView name="admin - Personal View" guid="{E8C32DA9-0164-4F67-B3EC-42FCEEB16D5C}" mergeInterval="0" personalView="1" maximized="1" windowWidth="1148" windowHeight="666" tabRatio="716" activeSheetId="1"/>
    <customWorkbookView name="BRaymond - Personal View" guid="{D174C659-3169-4E0A-9FBC-11FF945F8575}" mergeInterval="0" personalView="1" maximized="1" windowWidth="1276" windowHeight="727" tabRatio="716" activeSheetId="1"/>
    <customWorkbookView name="Andrew Lawson - Personal View" guid="{C2ED3EC0-A5A2-11D4-AD0B-005004AD6C46}" mergeInterval="0" personalView="1" maximized="1" windowWidth="1020" windowHeight="579" tabRatio="716" activeSheetId="1"/>
    <customWorkbookView name="Dr. Robert D. Brown - Personal View" guid="{0A510603-FE9B-4CD5-A4D2-8C62E5448D4B}" mergeInterval="0" personalView="1" maximized="1" windowWidth="1276" windowHeight="654" tabRatio="71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5" i="2"/>
  <c r="AK6"/>
  <c r="W6"/>
  <c r="E6" s="1"/>
  <c r="AK7"/>
  <c r="W7"/>
  <c r="E7" s="1"/>
  <c r="AC7" s="1"/>
  <c r="AC6" l="1"/>
  <c r="AK5" l="1"/>
  <c r="AK8"/>
  <c r="W5" l="1"/>
  <c r="E5" s="1"/>
  <c r="AJ13" i="7"/>
  <c r="I20" l="1"/>
  <c r="R5" i="1" l="1"/>
  <c r="R5" i="2" l="1"/>
  <c r="F5" s="1"/>
  <c r="AC6" i="5"/>
  <c r="S8" i="7"/>
  <c r="C29" i="13" l="1"/>
  <c r="AC5" i="12"/>
  <c r="O5" i="1" s="1"/>
  <c r="AC7" i="8"/>
  <c r="AC5"/>
  <c r="D5" i="24"/>
  <c r="X5" i="2" l="1"/>
  <c r="D5" s="1"/>
  <c r="N5" s="1"/>
  <c r="C156" i="13"/>
  <c r="C42" i="7"/>
  <c r="F43" l="1"/>
  <c r="F45" s="1"/>
  <c r="E5" i="1" s="1"/>
  <c r="E6" l="1"/>
  <c r="AC5"/>
  <c r="W8" i="2"/>
  <c r="E8" s="1"/>
  <c r="G20" i="7"/>
  <c r="AF5" i="1" l="1"/>
  <c r="AD5"/>
  <c r="AC8" i="2"/>
  <c r="D60" i="7"/>
  <c r="E57" s="1"/>
  <c r="E7" i="1" s="1"/>
  <c r="D58" i="7" l="1"/>
  <c r="D59"/>
  <c r="D61"/>
  <c r="D57"/>
  <c r="D63"/>
  <c r="D62"/>
  <c r="U33" i="24"/>
  <c r="R5" s="1"/>
  <c r="G17" i="7" l="1"/>
  <c r="C5" i="1" s="1"/>
  <c r="C7" s="1"/>
  <c r="B5" i="24" l="1"/>
  <c r="B49" i="15" l="1"/>
  <c r="B52"/>
  <c r="F7" i="1" s="1"/>
  <c r="C49" i="15"/>
  <c r="G7" i="1" l="1"/>
  <c r="K6" l="1"/>
  <c r="T6" i="2" s="1"/>
  <c r="I6" s="1"/>
  <c r="P6" i="1"/>
  <c r="U6" i="2" s="1"/>
  <c r="J6" s="1"/>
  <c r="R6" i="1"/>
  <c r="R6" i="2" s="1"/>
  <c r="F6" s="1"/>
  <c r="S6" i="1"/>
  <c r="Q6" i="2" s="1"/>
  <c r="G6" s="1"/>
  <c r="T6" i="1"/>
  <c r="S6" i="2" s="1"/>
  <c r="H6" s="1"/>
  <c r="K7" i="1" l="1"/>
  <c r="T7" i="2" s="1"/>
  <c r="I7" s="1"/>
  <c r="K8" i="1"/>
  <c r="T8" i="2" s="1"/>
  <c r="E5" i="24"/>
  <c r="C5"/>
  <c r="Y3" i="7"/>
  <c r="X18" s="1"/>
  <c r="AC7" i="11"/>
  <c r="I8" i="2" l="1"/>
  <c r="D5" i="1"/>
  <c r="M21" i="24"/>
  <c r="M22" s="1"/>
  <c r="M14"/>
  <c r="M15" s="1"/>
  <c r="L14"/>
  <c r="L21"/>
  <c r="M27"/>
  <c r="M28" s="1"/>
  <c r="L27"/>
  <c r="L5"/>
  <c r="L8" s="1"/>
  <c r="M5"/>
  <c r="M8" s="1"/>
  <c r="G5"/>
  <c r="F5"/>
  <c r="D6" i="1" l="1"/>
  <c r="Z6" i="2" s="1"/>
  <c r="B6" s="1"/>
  <c r="D7" i="1"/>
  <c r="D8" s="1"/>
  <c r="Z5" i="2"/>
  <c r="B5" s="1"/>
  <c r="AM5" s="1"/>
  <c r="O5" i="24"/>
  <c r="P5" s="1"/>
  <c r="Q5" s="1"/>
  <c r="S5" s="1"/>
  <c r="L28"/>
  <c r="O28" s="1"/>
  <c r="S28" s="1"/>
  <c r="O27"/>
  <c r="O21"/>
  <c r="L22"/>
  <c r="O22" s="1"/>
  <c r="S22" s="1"/>
  <c r="O14"/>
  <c r="L15"/>
  <c r="O15" s="1"/>
  <c r="S15" s="1"/>
  <c r="C6" i="1" s="1"/>
  <c r="C8" s="1"/>
  <c r="J5" i="24"/>
  <c r="J8" s="1"/>
  <c r="I5"/>
  <c r="I8" s="1"/>
  <c r="Z7" i="2" l="1"/>
  <c r="B7" s="1"/>
  <c r="AM7" s="1"/>
  <c r="AM6"/>
  <c r="AE6"/>
  <c r="AH6"/>
  <c r="X26" i="24"/>
  <c r="X25"/>
  <c r="X24"/>
  <c r="X23"/>
  <c r="X22"/>
  <c r="X21"/>
  <c r="X20"/>
  <c r="X19"/>
  <c r="X18"/>
  <c r="X17"/>
  <c r="X16"/>
  <c r="X15"/>
  <c r="X14"/>
  <c r="X13"/>
  <c r="W12"/>
  <c r="X12" s="1"/>
  <c r="X11"/>
  <c r="X10"/>
  <c r="X9"/>
  <c r="W8"/>
  <c r="X8" s="1"/>
  <c r="X7"/>
  <c r="X6"/>
  <c r="X5"/>
  <c r="X4"/>
  <c r="X3"/>
  <c r="AE7" i="2" l="1"/>
  <c r="AN6"/>
  <c r="L6" s="1"/>
  <c r="C30" i="13"/>
  <c r="AC8" i="5"/>
  <c r="N5" i="1"/>
  <c r="AC7" i="12"/>
  <c r="AC5" i="11"/>
  <c r="U15" i="7"/>
  <c r="C52" i="15"/>
  <c r="H7" i="1" s="1"/>
  <c r="F11" i="17"/>
  <c r="F8"/>
  <c r="S5" i="2"/>
  <c r="H5" s="1"/>
  <c r="Q5"/>
  <c r="G5" s="1"/>
  <c r="AC5"/>
  <c r="C157" i="13"/>
  <c r="M32" i="7"/>
  <c r="M33"/>
  <c r="M34"/>
  <c r="M35"/>
  <c r="M37"/>
  <c r="M38"/>
  <c r="M31"/>
  <c r="B3" i="16"/>
  <c r="E21" i="7"/>
  <c r="E22"/>
  <c r="E23"/>
  <c r="E24"/>
  <c r="E25"/>
  <c r="E26"/>
  <c r="E4"/>
  <c r="E5"/>
  <c r="I17" s="1"/>
  <c r="D48" s="1"/>
  <c r="E6"/>
  <c r="E7"/>
  <c r="E9"/>
  <c r="E10"/>
  <c r="E11"/>
  <c r="E13"/>
  <c r="E14"/>
  <c r="E15"/>
  <c r="E16"/>
  <c r="E17"/>
  <c r="E18"/>
  <c r="E19"/>
  <c r="E20"/>
  <c r="E3"/>
  <c r="D12"/>
  <c r="E12" s="1"/>
  <c r="D8"/>
  <c r="E8" s="1"/>
  <c r="M5"/>
  <c r="M6"/>
  <c r="M7"/>
  <c r="M8"/>
  <c r="M9"/>
  <c r="M10"/>
  <c r="M11"/>
  <c r="M12"/>
  <c r="M13"/>
  <c r="M14"/>
  <c r="M15"/>
  <c r="M18"/>
  <c r="M19"/>
  <c r="M20"/>
  <c r="M21"/>
  <c r="M22"/>
  <c r="M23"/>
  <c r="M24"/>
  <c r="M25"/>
  <c r="M43"/>
  <c r="M44"/>
  <c r="M45"/>
  <c r="M46"/>
  <c r="M49"/>
  <c r="M50"/>
  <c r="M51"/>
  <c r="M53"/>
  <c r="M54"/>
  <c r="M55"/>
  <c r="M56"/>
  <c r="M57"/>
  <c r="M58"/>
  <c r="M59"/>
  <c r="M60"/>
  <c r="M61"/>
  <c r="M62"/>
  <c r="M63"/>
  <c r="M64"/>
  <c r="M65"/>
  <c r="M4"/>
  <c r="Q11" s="1"/>
  <c r="AE41"/>
  <c r="AE6"/>
  <c r="AE9"/>
  <c r="AE10"/>
  <c r="AE11"/>
  <c r="AE14"/>
  <c r="AG6" s="1"/>
  <c r="AE15"/>
  <c r="AE16"/>
  <c r="AE17"/>
  <c r="AE18"/>
  <c r="AE19"/>
  <c r="AE20"/>
  <c r="AE21"/>
  <c r="AE22"/>
  <c r="AE23"/>
  <c r="AE24"/>
  <c r="AE25"/>
  <c r="AE26"/>
  <c r="AE27"/>
  <c r="AE28"/>
  <c r="AE29"/>
  <c r="AE30"/>
  <c r="AE31"/>
  <c r="AE32"/>
  <c r="AE33"/>
  <c r="AE34"/>
  <c r="AE36"/>
  <c r="AE37"/>
  <c r="AE38"/>
  <c r="AE39"/>
  <c r="AE40"/>
  <c r="AE5"/>
  <c r="T5" i="2"/>
  <c r="I5" s="1"/>
  <c r="J5"/>
  <c r="Y5" l="1"/>
  <c r="C5" s="1"/>
  <c r="AI5" s="1"/>
  <c r="F49" i="7"/>
  <c r="N6" i="1"/>
  <c r="T8"/>
  <c r="S8" i="2" s="1"/>
  <c r="T7" i="1"/>
  <c r="O8"/>
  <c r="O7"/>
  <c r="X8" i="2" s="1"/>
  <c r="D8" s="1"/>
  <c r="AD8" s="1"/>
  <c r="P8" i="1"/>
  <c r="U8" i="2" s="1"/>
  <c r="P7" i="1"/>
  <c r="U7" i="2" s="1"/>
  <c r="J7" s="1"/>
  <c r="AH7" s="1"/>
  <c r="AN7" s="1"/>
  <c r="L7" s="1"/>
  <c r="S8" i="1"/>
  <c r="Q8" i="2" s="1"/>
  <c r="L8" i="1"/>
  <c r="L5"/>
  <c r="L7"/>
  <c r="S7"/>
  <c r="Q7" i="2" s="1"/>
  <c r="G7" s="1"/>
  <c r="G5" i="1"/>
  <c r="F5"/>
  <c r="H5"/>
  <c r="G52" i="15"/>
  <c r="J7" i="1" s="1"/>
  <c r="N7"/>
  <c r="Z8" i="2"/>
  <c r="B8" s="1"/>
  <c r="G49" i="15"/>
  <c r="Y7" i="2" l="1"/>
  <c r="C7" s="1"/>
  <c r="AB7" s="1"/>
  <c r="Y6"/>
  <c r="C6" s="1"/>
  <c r="H8"/>
  <c r="S7"/>
  <c r="H7" s="1"/>
  <c r="G8"/>
  <c r="F51" i="7"/>
  <c r="D44" s="1"/>
  <c r="D52" i="15"/>
  <c r="F52" s="1"/>
  <c r="I7" i="1" s="1"/>
  <c r="W5"/>
  <c r="Y5" s="1"/>
  <c r="Z5" s="1"/>
  <c r="V5" s="1"/>
  <c r="N8"/>
  <c r="Y8" i="2"/>
  <c r="C8" s="1"/>
  <c r="J8"/>
  <c r="AH8" s="1"/>
  <c r="AM8"/>
  <c r="AE8"/>
  <c r="R8" i="1"/>
  <c r="R8" i="2" s="1"/>
  <c r="F6" i="1"/>
  <c r="F8"/>
  <c r="G6"/>
  <c r="G8"/>
  <c r="H6"/>
  <c r="H8"/>
  <c r="L6"/>
  <c r="O6"/>
  <c r="J5"/>
  <c r="AD5" i="2"/>
  <c r="AF5" s="1"/>
  <c r="W7" i="1"/>
  <c r="R7"/>
  <c r="E11" i="17"/>
  <c r="G11" s="1"/>
  <c r="D49" i="15"/>
  <c r="F49" s="1"/>
  <c r="E8" i="17"/>
  <c r="G8" s="1"/>
  <c r="AB5" i="2"/>
  <c r="AE5"/>
  <c r="AH5"/>
  <c r="AN8" l="1"/>
  <c r="X7"/>
  <c r="D7" s="1"/>
  <c r="N7" s="1"/>
  <c r="X6"/>
  <c r="D6" s="1"/>
  <c r="AI6"/>
  <c r="AB6"/>
  <c r="F8"/>
  <c r="AI8" s="1"/>
  <c r="R7"/>
  <c r="F7" s="1"/>
  <c r="AI7" s="1"/>
  <c r="AB8"/>
  <c r="AF8"/>
  <c r="D45" i="7"/>
  <c r="D46"/>
  <c r="J8" i="1"/>
  <c r="AN5" i="2"/>
  <c r="AA5" i="1"/>
  <c r="H69" i="6"/>
  <c r="AG5" i="2"/>
  <c r="AO5" s="1"/>
  <c r="J6" i="1"/>
  <c r="W6"/>
  <c r="Y6" s="1"/>
  <c r="Z6" s="1"/>
  <c r="V6" s="1"/>
  <c r="Y7"/>
  <c r="Y8" s="1"/>
  <c r="W8"/>
  <c r="I5"/>
  <c r="D49" i="7"/>
  <c r="AD7" i="2" l="1"/>
  <c r="AF7" s="1"/>
  <c r="AG7" s="1"/>
  <c r="AO7" s="1"/>
  <c r="AP5"/>
  <c r="N6"/>
  <c r="AD6"/>
  <c r="AF6" s="1"/>
  <c r="I69" i="6"/>
  <c r="AJ8" i="2"/>
  <c r="AJ7"/>
  <c r="AC6" i="1"/>
  <c r="AC7"/>
  <c r="E8"/>
  <c r="AC8" s="1"/>
  <c r="K67" i="6"/>
  <c r="J67"/>
  <c r="L8" i="2"/>
  <c r="N8" s="1"/>
  <c r="AH5" i="1"/>
  <c r="L5" i="2"/>
  <c r="I67" i="6"/>
  <c r="H67"/>
  <c r="I66"/>
  <c r="H66"/>
  <c r="K5" i="2"/>
  <c r="Z8" i="1"/>
  <c r="V8" s="1"/>
  <c r="K69" i="6" s="1"/>
  <c r="AA6" i="1"/>
  <c r="AO6"/>
  <c r="X6" s="1"/>
  <c r="Z7"/>
  <c r="V7" s="1"/>
  <c r="J69" i="6" s="1"/>
  <c r="I6" i="1"/>
  <c r="AH6" s="1"/>
  <c r="AG6" i="2" l="1"/>
  <c r="AO6" s="1"/>
  <c r="AG8"/>
  <c r="AO8" s="1"/>
  <c r="AP8" s="1"/>
  <c r="M8" i="1" s="1"/>
  <c r="M5" i="2"/>
  <c r="O5" s="1"/>
  <c r="M5" i="1"/>
  <c r="K7" i="2"/>
  <c r="AP7"/>
  <c r="M7" i="1" s="1"/>
  <c r="AE6"/>
  <c r="AF8"/>
  <c r="I8"/>
  <c r="AH8" s="1"/>
  <c r="AH7"/>
  <c r="AE5"/>
  <c r="AO5"/>
  <c r="X5" s="1"/>
  <c r="AF7"/>
  <c r="AO8"/>
  <c r="X8" s="1"/>
  <c r="AA8"/>
  <c r="AO7"/>
  <c r="AA7"/>
  <c r="K8" i="2" l="1"/>
  <c r="K66" i="6"/>
  <c r="J66"/>
  <c r="AP6" i="2"/>
  <c r="K6"/>
  <c r="M7"/>
  <c r="O7" s="1"/>
  <c r="M8"/>
  <c r="O8" s="1"/>
  <c r="AE8" i="1"/>
  <c r="H68" i="6"/>
  <c r="I68"/>
  <c r="AD8" i="1"/>
  <c r="AF6"/>
  <c r="AD6"/>
  <c r="AG5"/>
  <c r="AE7"/>
  <c r="AD7"/>
  <c r="X7"/>
  <c r="M6" l="1"/>
  <c r="M6" i="2"/>
  <c r="O6" s="1"/>
  <c r="AB5" i="1"/>
  <c r="AL5" s="1"/>
  <c r="AG8"/>
  <c r="AB8" s="1"/>
  <c r="AL8" s="1"/>
  <c r="AG6"/>
  <c r="AB6" s="1"/>
  <c r="AI6" s="1"/>
  <c r="I70" i="6" s="1"/>
  <c r="AG7" i="1"/>
  <c r="K68" i="6" l="1"/>
  <c r="J68"/>
  <c r="AI5" i="1"/>
  <c r="H70" i="6" s="1"/>
  <c r="AJ5" i="1"/>
  <c r="AK5" s="1"/>
  <c r="H72" i="6" s="1"/>
  <c r="AL6" i="1"/>
  <c r="AM6" s="1"/>
  <c r="AP6" s="1"/>
  <c r="AJ6"/>
  <c r="AK6" s="1"/>
  <c r="I72" i="6" s="1"/>
  <c r="AM5" i="1"/>
  <c r="AP5" s="1"/>
  <c r="AN5"/>
  <c r="AB7"/>
  <c r="AI8"/>
  <c r="K70" i="6" s="1"/>
  <c r="AJ8" i="1"/>
  <c r="AK8" s="1"/>
  <c r="K72" i="6" s="1"/>
  <c r="AN8" i="1"/>
  <c r="AM8"/>
  <c r="AP8" s="1"/>
  <c r="AQ5" l="1"/>
  <c r="AN6"/>
  <c r="AR6" s="1"/>
  <c r="AI7"/>
  <c r="J70" i="6" s="1"/>
  <c r="AJ7" i="1"/>
  <c r="AK7" s="1"/>
  <c r="J72" i="6" s="1"/>
  <c r="AL7" i="1"/>
  <c r="AM7" s="1"/>
  <c r="AR8"/>
  <c r="AQ8"/>
  <c r="AQ6" l="1"/>
  <c r="AS6" s="1"/>
  <c r="AT6" s="1"/>
  <c r="B36" i="6" s="1"/>
  <c r="AN7" i="1"/>
  <c r="AR5"/>
  <c r="AS8"/>
  <c r="AT8" s="1"/>
  <c r="B63" i="6" s="1"/>
  <c r="AP7" i="1"/>
  <c r="AS5" l="1"/>
  <c r="I71" i="6"/>
  <c r="K71"/>
  <c r="AR7" i="1"/>
  <c r="AQ7"/>
  <c r="AS7" l="1"/>
  <c r="J71" i="6" s="1"/>
  <c r="AT5" i="1"/>
  <c r="B25" i="6" s="1"/>
  <c r="I73"/>
  <c r="H71"/>
  <c r="K73"/>
  <c r="H73" l="1"/>
  <c r="AT7" i="1"/>
  <c r="B61" i="6" s="1"/>
  <c r="J73" l="1"/>
</calcChain>
</file>

<file path=xl/sharedStrings.xml><?xml version="1.0" encoding="utf-8"?>
<sst xmlns="http://schemas.openxmlformats.org/spreadsheetml/2006/main" count="10345" uniqueCount="872">
  <si>
    <t>X=11333*W</t>
  </si>
  <si>
    <t>ALBEDO OF TEST PERSON (typ. 37%)</t>
  </si>
  <si>
    <t>Solar Radiation absorbed by a Person (W/m2)</t>
  </si>
  <si>
    <t>Terrestial Radiation absorbed by a Person (W/m2)</t>
  </si>
  <si>
    <t>Total Radiation absorbed by a Person (R(abs))</t>
  </si>
  <si>
    <t>DIFFD=DIFFP/100</t>
  </si>
  <si>
    <t>LONGS=(1.2*(5.67E-0.08*(TK^4)))-171</t>
  </si>
  <si>
    <t>TOTAL=0.98*(5.67E-0.08*(TK^4))*(1-SVF)</t>
  </si>
  <si>
    <t>LGRD=0.98*(5.67E-0.08*(TK^4))</t>
  </si>
  <si>
    <t>RABS=((KABS+LABS)*0.8)</t>
  </si>
  <si>
    <t>Measure Solar Radiation in the Open (W/M2):SWO</t>
  </si>
  <si>
    <t>Solar Elevation:EL</t>
  </si>
  <si>
    <t>Diffuse as % of Measured Solar Radiation:DIFFP</t>
  </si>
  <si>
    <t>Transmissivity of Object(s) between Person and Sun(%):SR</t>
  </si>
  <si>
    <t>Albedo of Object(s) in the Sky Hemisphere(%):ALBO</t>
  </si>
  <si>
    <t>Albedo of Ground (%):ALBGRD</t>
  </si>
  <si>
    <t>Albedo of Test Person(%):ALBP</t>
  </si>
  <si>
    <t>Sky View Factor(%):SVF</t>
  </si>
  <si>
    <t>Air Temperature(C):TK</t>
  </si>
  <si>
    <t>Solar Radiation (W/m2)</t>
  </si>
  <si>
    <t>Diffuse as % of Solar</t>
  </si>
  <si>
    <t>Albedo of objects in sky hemisphere</t>
  </si>
  <si>
    <t>Albedo of ground</t>
  </si>
  <si>
    <t>Solar Elevation (degrees above horizon)</t>
  </si>
  <si>
    <t>ALBO (albedo of sky objects %)</t>
  </si>
  <si>
    <t>ALBEDO OF GROUND %</t>
  </si>
  <si>
    <t>SKY VIEW FACTOR %</t>
  </si>
  <si>
    <t>RAD (constant)</t>
  </si>
  <si>
    <t>TEMP(T) Celsius)</t>
  </si>
  <si>
    <t>Solar Elevation (degrees)</t>
  </si>
  <si>
    <t>Diffuse as % of full sun</t>
  </si>
  <si>
    <t>SR (trans object between person - sun %)</t>
  </si>
  <si>
    <t>Sky View Factor %</t>
  </si>
  <si>
    <t>TK</t>
  </si>
  <si>
    <t xml:space="preserve">I </t>
  </si>
  <si>
    <t>RH</t>
  </si>
  <si>
    <t>Rabs</t>
  </si>
  <si>
    <t>SWO</t>
  </si>
  <si>
    <t>EL</t>
  </si>
  <si>
    <t>SVF</t>
  </si>
  <si>
    <t>DIFFP</t>
  </si>
  <si>
    <t>SR</t>
  </si>
  <si>
    <t>ALBO</t>
  </si>
  <si>
    <t>ALBGRD</t>
  </si>
  <si>
    <t>ALBP</t>
  </si>
  <si>
    <t>KABS</t>
  </si>
  <si>
    <t>LABS</t>
  </si>
  <si>
    <t>RABS</t>
  </si>
  <si>
    <t>Kabs</t>
  </si>
  <si>
    <t>Labs</t>
  </si>
  <si>
    <t xml:space="preserve">SR </t>
  </si>
  <si>
    <t xml:space="preserve">RAD </t>
  </si>
  <si>
    <t>DIFFS</t>
  </si>
  <si>
    <t>DIFFD</t>
  </si>
  <si>
    <t>ELRAD</t>
  </si>
  <si>
    <t>LONGS</t>
  </si>
  <si>
    <t>SWPLT</t>
  </si>
  <si>
    <t>SWCYL</t>
  </si>
  <si>
    <t>TOTAL</t>
  </si>
  <si>
    <t>REFL</t>
  </si>
  <si>
    <t>LGRD</t>
  </si>
  <si>
    <t>Date</t>
  </si>
  <si>
    <t>NOTE:</t>
  </si>
  <si>
    <t>TIME</t>
  </si>
  <si>
    <t>X</t>
  </si>
  <si>
    <t># of bikes</t>
  </si>
  <si>
    <t xml:space="preserve">SWCYL=SWPLT/3.141592654 </t>
  </si>
  <si>
    <t xml:space="preserve">Cloud Presence?    </t>
  </si>
  <si>
    <t xml:space="preserve">Month?    </t>
  </si>
  <si>
    <t>&lt; -150</t>
  </si>
  <si>
    <t>Would prefer to be much warmer</t>
  </si>
  <si>
    <t>Would prefer to be warmer</t>
  </si>
  <si>
    <t>No change</t>
  </si>
  <si>
    <t>Would prefer to be cooler</t>
  </si>
  <si>
    <t>Would prefer to be much cooler</t>
  </si>
  <si>
    <t>Cities</t>
  </si>
  <si>
    <t>Toronto (Metro Zoo)</t>
  </si>
  <si>
    <t>Kyoto</t>
  </si>
  <si>
    <t>Type of Day</t>
  </si>
  <si>
    <t>Sunny</t>
  </si>
  <si>
    <t>Time of Day</t>
  </si>
  <si>
    <t>Month</t>
  </si>
  <si>
    <t>Jan</t>
  </si>
  <si>
    <t>Feb</t>
  </si>
  <si>
    <t>Mar</t>
  </si>
  <si>
    <t>Apr</t>
  </si>
  <si>
    <t>May</t>
  </si>
  <si>
    <t>Jun</t>
  </si>
  <si>
    <t>Jul</t>
  </si>
  <si>
    <t>Aug</t>
  </si>
  <si>
    <t>Sep</t>
  </si>
  <si>
    <t>Oct</t>
  </si>
  <si>
    <t>Nov</t>
  </si>
  <si>
    <t>Dec</t>
  </si>
  <si>
    <t>Wind</t>
  </si>
  <si>
    <t>Light Breeze</t>
  </si>
  <si>
    <t>Moderate Breeze</t>
  </si>
  <si>
    <t>Fresh Breeze</t>
  </si>
  <si>
    <t>Strong Breeze</t>
  </si>
  <si>
    <t>Activities</t>
  </si>
  <si>
    <t>Sleeping</t>
  </si>
  <si>
    <t>Sitting</t>
  </si>
  <si>
    <t>Standing</t>
  </si>
  <si>
    <t>Standing (light work)</t>
  </si>
  <si>
    <t>Walking (4.9 - 5.5 km/h)</t>
  </si>
  <si>
    <t>Stretching</t>
  </si>
  <si>
    <t>Roller Blading</t>
  </si>
  <si>
    <t>Golf (walking and carrying clubs)</t>
  </si>
  <si>
    <t>Tennis</t>
  </si>
  <si>
    <t>Volleyball</t>
  </si>
  <si>
    <t>Soccer</t>
  </si>
  <si>
    <t>Basketball</t>
  </si>
  <si>
    <t>Mowing Lawn</t>
  </si>
  <si>
    <t>Raking Lawn</t>
  </si>
  <si>
    <t>Short spurts of intense activity</t>
  </si>
  <si>
    <t>Soils</t>
  </si>
  <si>
    <t xml:space="preserve">Moist dark cultivated </t>
  </si>
  <si>
    <t xml:space="preserve">Moist gray </t>
  </si>
  <si>
    <t>Soil, dry (light)</t>
  </si>
  <si>
    <t>Soil, wet (light)</t>
  </si>
  <si>
    <t>Dry Sandy (white)</t>
  </si>
  <si>
    <t xml:space="preserve">Wet Sandy </t>
  </si>
  <si>
    <t xml:space="preserve">Dry Sand Dune </t>
  </si>
  <si>
    <t>Dry Soil (dark)</t>
  </si>
  <si>
    <t>Wet Soil (dark)</t>
  </si>
  <si>
    <t xml:space="preserve">Grass </t>
  </si>
  <si>
    <t xml:space="preserve">Green Fields </t>
  </si>
  <si>
    <t xml:space="preserve">Wheat </t>
  </si>
  <si>
    <t xml:space="preserve">Meadows </t>
  </si>
  <si>
    <t xml:space="preserve">Chaparral </t>
  </si>
  <si>
    <t>Brown grassland</t>
  </si>
  <si>
    <t xml:space="preserve">Woods </t>
  </si>
  <si>
    <t xml:space="preserve">Deciduous forest </t>
  </si>
  <si>
    <t xml:space="preserve">Coniferous forest </t>
  </si>
  <si>
    <t xml:space="preserve">Swamp forest </t>
  </si>
  <si>
    <t>Water (high sun angle)</t>
  </si>
  <si>
    <t xml:space="preserve">Water (low sun angle) </t>
  </si>
  <si>
    <t xml:space="preserve">Snow (fresh) </t>
  </si>
  <si>
    <t xml:space="preserve">Snow (old) </t>
  </si>
  <si>
    <t>Asphalt</t>
  </si>
  <si>
    <t>Concrete</t>
  </si>
  <si>
    <t xml:space="preserve">Brick </t>
  </si>
  <si>
    <t xml:space="preserve">Stone </t>
  </si>
  <si>
    <t xml:space="preserve">Tar and gravel roof </t>
  </si>
  <si>
    <t xml:space="preserve">Tile roof </t>
  </si>
  <si>
    <t xml:space="preserve">Slate roof </t>
  </si>
  <si>
    <t xml:space="preserve">Thatch roof </t>
  </si>
  <si>
    <t xml:space="preserve">Corrugated iron </t>
  </si>
  <si>
    <t xml:space="preserve">White paint </t>
  </si>
  <si>
    <t xml:space="preserve">Red, brown, green paint </t>
  </si>
  <si>
    <t xml:space="preserve">Black paint </t>
  </si>
  <si>
    <t>Road, blacktop</t>
  </si>
  <si>
    <t>Location</t>
  </si>
  <si>
    <t>Grassy Park</t>
  </si>
  <si>
    <t>Downtown City Centre</t>
  </si>
  <si>
    <t>Roof Top Garden</t>
  </si>
  <si>
    <t>Backyard</t>
  </si>
  <si>
    <t>Porch or Patio (Restaurant)</t>
  </si>
  <si>
    <t>Sports Field</t>
  </si>
  <si>
    <t>Beach</t>
  </si>
  <si>
    <t>Forest</t>
  </si>
  <si>
    <t>Outdoor Plaza</t>
  </si>
  <si>
    <t>Zen Garden</t>
  </si>
  <si>
    <t>Norway Maple</t>
  </si>
  <si>
    <t>Red Maple</t>
  </si>
  <si>
    <t>Silver Maple</t>
  </si>
  <si>
    <t>Sugar Maple</t>
  </si>
  <si>
    <t>Horse Chestnut</t>
  </si>
  <si>
    <t>Serviceberry</t>
  </si>
  <si>
    <t>European Birch</t>
  </si>
  <si>
    <t>Shagbark Hickory</t>
  </si>
  <si>
    <t>Western Catalpa</t>
  </si>
  <si>
    <t>European Beech</t>
  </si>
  <si>
    <t>Green Ash</t>
  </si>
  <si>
    <t>Honey Locust</t>
  </si>
  <si>
    <t>Black Walnut</t>
  </si>
  <si>
    <t xml:space="preserve">Tulip Tree </t>
  </si>
  <si>
    <t>Colorado Spruce</t>
  </si>
  <si>
    <t>Whilte Pine</t>
  </si>
  <si>
    <t>London Plane Tree</t>
  </si>
  <si>
    <t>Cottonwood</t>
  </si>
  <si>
    <t>Trembling Aspen</t>
  </si>
  <si>
    <t>White Oak</t>
  </si>
  <si>
    <t>Red Oak</t>
  </si>
  <si>
    <t>Littleleaf Linden</t>
  </si>
  <si>
    <t>American Elm</t>
  </si>
  <si>
    <t>Trees</t>
  </si>
  <si>
    <t>Wind Break</t>
  </si>
  <si>
    <t>Clothing</t>
  </si>
  <si>
    <t xml:space="preserve">T-shirt, short pants, socks, running shoes </t>
  </si>
  <si>
    <t xml:space="preserve">T-shirt, long pants, socks, shoes, windbreaker </t>
  </si>
  <si>
    <t xml:space="preserve">Shirt, long pants, socks, shoes, windbreaker </t>
  </si>
  <si>
    <t xml:space="preserve">Shirt, long pants, socks, shoes, sweater </t>
  </si>
  <si>
    <t>Shirt, long pants, socks, shoes, sweater, windbreaker</t>
  </si>
  <si>
    <t>Temp</t>
  </si>
  <si>
    <t>RH (%)</t>
  </si>
  <si>
    <t>Metabolic Rate</t>
  </si>
  <si>
    <t>Tree Type</t>
  </si>
  <si>
    <t>Low</t>
  </si>
  <si>
    <t>High</t>
  </si>
  <si>
    <t>AVG</t>
  </si>
  <si>
    <t>Activities Metabolic Rate</t>
  </si>
  <si>
    <t>Windbreak</t>
  </si>
  <si>
    <t>% of full wind</t>
  </si>
  <si>
    <t>WINDBREAK</t>
  </si>
  <si>
    <t>Albedo Range</t>
  </si>
  <si>
    <t>Ice</t>
  </si>
  <si>
    <t>Average</t>
  </si>
  <si>
    <t>Albedo of Ground</t>
  </si>
  <si>
    <t xml:space="preserve">Time of the Day (hour)?    </t>
  </si>
  <si>
    <t xml:space="preserve">T-shirt, long pants, socks, shoes or boots </t>
  </si>
  <si>
    <t>Colour Of Clothing</t>
  </si>
  <si>
    <t>Dark</t>
  </si>
  <si>
    <t>Light</t>
  </si>
  <si>
    <t>Clothing Colour</t>
  </si>
  <si>
    <t>Colour Value</t>
  </si>
  <si>
    <t>In Leaf</t>
  </si>
  <si>
    <t>Sky Visibility</t>
  </si>
  <si>
    <t>Transmissivity %</t>
  </si>
  <si>
    <t>Summer (yes) Winter (no)</t>
  </si>
  <si>
    <t>Temperature</t>
  </si>
  <si>
    <t>2. Albedo of clothing is assumed to be 0.37 equivalent to medium colour</t>
  </si>
  <si>
    <t>Assumptions for Part 1</t>
  </si>
  <si>
    <t>1.Radiation, Temperature, Relative Humidity are based upon each specific time and location picked - Gives the Averages</t>
  </si>
  <si>
    <t>WIND at 10m</t>
  </si>
  <si>
    <t>Solar Elevation</t>
  </si>
  <si>
    <t>Iqaluit</t>
  </si>
  <si>
    <t>Elevation =</t>
  </si>
  <si>
    <t>3. Sky View Factor = 100%</t>
  </si>
  <si>
    <t>4. Transmissivity between objects and the sky = 100</t>
  </si>
  <si>
    <t>Original Temperature</t>
  </si>
  <si>
    <t>Solid Structure</t>
  </si>
  <si>
    <t>Partial Shade</t>
  </si>
  <si>
    <t>Gentle Breeze</t>
  </si>
  <si>
    <t>Urban</t>
  </si>
  <si>
    <t>Time (h)</t>
  </si>
  <si>
    <t>Rural</t>
  </si>
  <si>
    <t>Culture</t>
  </si>
  <si>
    <t>No Tree</t>
  </si>
  <si>
    <t>New Wind</t>
  </si>
  <si>
    <t>Original Wind Speed</t>
  </si>
  <si>
    <t>Manitoba Maple</t>
  </si>
  <si>
    <t>Wind Stuff</t>
  </si>
  <si>
    <t>Into the Wind</t>
  </si>
  <si>
    <t>With the Wind</t>
  </si>
  <si>
    <t>Stationary</t>
  </si>
  <si>
    <t>Speed km/hr</t>
  </si>
  <si>
    <t>Speed m/s</t>
  </si>
  <si>
    <t>PART 1</t>
  </si>
  <si>
    <t>PART 2</t>
  </si>
  <si>
    <t>Very Light Breeze</t>
  </si>
  <si>
    <t>Fast Breeze</t>
  </si>
  <si>
    <t>Fastest Breeze</t>
  </si>
  <si>
    <t>Default</t>
  </si>
  <si>
    <t>Cedar hedge (50 percent)</t>
  </si>
  <si>
    <t>Snow fence (50 percent)</t>
  </si>
  <si>
    <t>20% Full Wind</t>
  </si>
  <si>
    <t>40% Full Wind</t>
  </si>
  <si>
    <t>60% Full Wind</t>
  </si>
  <si>
    <t>80% Full Wind</t>
  </si>
  <si>
    <t>Nothing (100 Wind)</t>
  </si>
  <si>
    <t>5. Albedo of Ground in the First Part is Assumed to be a Grassy Area</t>
  </si>
  <si>
    <t>WIND at 1.5 m</t>
  </si>
  <si>
    <t>Relative Air Movement (Vr) =</t>
  </si>
  <si>
    <t>Part 1</t>
  </si>
  <si>
    <t>Part 2</t>
  </si>
  <si>
    <t>Activity Speed m/s</t>
  </si>
  <si>
    <t>P = polyester, C = Cotton, Nyl = nylon</t>
  </si>
  <si>
    <t>Ensemble</t>
  </si>
  <si>
    <t>rco (s/m)</t>
  </si>
  <si>
    <t>rcvo (s/m)</t>
  </si>
  <si>
    <t>P (ft3ft-2min-1)</t>
  </si>
  <si>
    <t>Briefs,  T-shirt (cotton), long sleeve shirt (65/35 polysester/cotton), loose trousers (50/50 wool/polyester), socks, shoes</t>
  </si>
  <si>
    <t>Briefs, thermal underpants (50/50 polyester/cotton), T-shirt (cotton), longsleeve shirt (65/35 polyester/cotton), loose trousers (50/50 wool/polyester), round-neck sweater, calf-length socks, shoes</t>
  </si>
  <si>
    <t>Briefs, thermal undershirt (50/50 P/C), thermal underpants (50/50 C/P), insulated overalls (65/35/100 P/C/Nyl), calf-length socks, shoes</t>
  </si>
  <si>
    <t>Breifs (C), t-shirt (C), long-sleeve (C), insulated jacket (poly/polyamide), insulated trousers (Poly/polyamide), overtrousers (65/35 P/C), overjacket (Poly/polyamide), socks, shoes, gloves, hat</t>
  </si>
  <si>
    <t>Briefs (C), short-sleeve shirt (65/35 P/C), trousers (65/35 P/C), socks, shoes</t>
  </si>
  <si>
    <t>Panties (Nyl), full slip (Nyl), long sleeve collared shirt (65/35 P/C), Skirt (knee length) (C)</t>
  </si>
  <si>
    <t xml:space="preserve">Long gown (C), long wrap robe (50/50 P/acrylic), </t>
  </si>
  <si>
    <t>Long pajamas (C), long wrap robe (80Acr/20 Nyl)</t>
  </si>
  <si>
    <t>Short-sleeve long pyjamas (65/35 P/C), short wrap robe (65/35 P/C)</t>
  </si>
  <si>
    <t>Sleeveless short gown (Nyl), short robe (65/35 P/C)</t>
  </si>
  <si>
    <t>Short gown (Nyl), short-sleeve short robe (C)</t>
  </si>
  <si>
    <t>Breifs (C) Hakama (Japanese pants) (P), Haori (short jacket) (P)</t>
  </si>
  <si>
    <t>Breifs (C), collared long sleeve shirt (65/35 P/C), trousers (C), suit jacket (65/35 P/C), knee length socks, dress shoes</t>
  </si>
  <si>
    <t>Breifs, t-shirt, long-sleeve, suit jacket (single-breasted), vest, long trousers, belt, hard soled street shoes, tie</t>
  </si>
  <si>
    <t>Lahore, Pakistan</t>
  </si>
  <si>
    <t>Salwar Kameez: loose trousers (65P/35C), loose fitting tunic (65P/35C)</t>
  </si>
  <si>
    <t>Salwar Kameez: loose trousers (C), loose fitting tunic (C)</t>
  </si>
  <si>
    <t>Salwar Kameez: loose trousers (Nyl), loose fitting tunic (Nyl)</t>
  </si>
  <si>
    <t>Sherwani: national dress, long (flannel (80P/20C))</t>
  </si>
  <si>
    <t>Sherwani: national dress (C)</t>
  </si>
  <si>
    <t>Salwar Kameez (65P/35C), Sherwani (C)</t>
  </si>
  <si>
    <t xml:space="preserve">Salwar Kameez (Nyl), Achkan: long jacket (Nyl) </t>
  </si>
  <si>
    <t xml:space="preserve">Toronto/Any City </t>
  </si>
  <si>
    <t>Rc</t>
  </si>
  <si>
    <t>Activity Speed (Vac)</t>
  </si>
  <si>
    <t>Rcv</t>
  </si>
  <si>
    <t>Relative Speed (Vr)</t>
  </si>
  <si>
    <t>Panties, half-slip (knee length), long sleeve blouse, lined suit jacket (double-breasted), skirt (knee-length), pantyhose, hard soled street shoes</t>
  </si>
  <si>
    <t>Tc</t>
  </si>
  <si>
    <t>Tsk</t>
  </si>
  <si>
    <t>Es</t>
  </si>
  <si>
    <t>Ei</t>
  </si>
  <si>
    <t>Re Number</t>
  </si>
  <si>
    <t>Rt</t>
  </si>
  <si>
    <t>Rco</t>
  </si>
  <si>
    <t>Em</t>
  </si>
  <si>
    <t>H=RH/100</t>
  </si>
  <si>
    <t>Rt=1200/(0.13Es + 15)</t>
  </si>
  <si>
    <t>E=((0.6108*(EXP((17.269*Ta)/(Ta+237.3))))*H)</t>
  </si>
  <si>
    <t>f=(0.15-(0.0173*e)-(0.0014*Ta)</t>
  </si>
  <si>
    <t>Tsk=(((Tc -Ta)/ (Rt+Rc+Ra))*(ra+rc))+Ta)</t>
  </si>
  <si>
    <t>IF Re&lt;4000, A=0.683, n=0.466, GOTO T</t>
  </si>
  <si>
    <t>Ra=0.17/(Pr^0.33*k*A*(Re^n)</t>
  </si>
  <si>
    <t>Vw</t>
  </si>
  <si>
    <t>CONV=1200*((Tsk-Ta)/(Rc+Ra))</t>
  </si>
  <si>
    <t>L=0.75*((0.95*5.67E-0.08)*((Tsf+273.15)^4))</t>
  </si>
  <si>
    <t>qs</t>
  </si>
  <si>
    <t>qs=0.6108*(EXP((17.269*Tsf)/(Tsf+237.3)))</t>
  </si>
  <si>
    <t>Em=pLv* ((qs - qa)/ (Rcv + Rav))</t>
  </si>
  <si>
    <t>Y=pLv*(qs-qa)/(Rcv+Rav+Rtv)</t>
  </si>
  <si>
    <t>B = M + Rrt - C - E -L</t>
  </si>
  <si>
    <t>IF Em&gt;E  E= Es+Ei</t>
  </si>
  <si>
    <t xml:space="preserve">E </t>
  </si>
  <si>
    <t>E= Es + Ei</t>
  </si>
  <si>
    <t>If E&gt;Em E = Em</t>
  </si>
  <si>
    <t>Rcvo</t>
  </si>
  <si>
    <t>Wind Speed 1.5m</t>
  </si>
  <si>
    <t>Icl = 0.161 + 0.835Iclu</t>
  </si>
  <si>
    <t>Iclu - effective thermal insulation of the individuals garments</t>
  </si>
  <si>
    <t>Icl - Insulations of individuals garments</t>
  </si>
  <si>
    <t>Rcvo = 18400(0.18 x Icl)</t>
  </si>
  <si>
    <t>Sin(e) = cos(h)cos(i)cos(u) + sin(i)sin(u)</t>
  </si>
  <si>
    <t>h -hour angle in the local solar time expressed in degrees from solar noon</t>
  </si>
  <si>
    <t>i - Solar Declination</t>
  </si>
  <si>
    <t>u - is the latitude</t>
  </si>
  <si>
    <t>1 hour equals to approximately 15degrees so h = 15degrees (12-t)</t>
  </si>
  <si>
    <t>Complete Overcast</t>
  </si>
  <si>
    <t>Partly Cloudy</t>
  </si>
  <si>
    <t>Guelph, Canada</t>
  </si>
  <si>
    <t>Ottawa CDA, Canada</t>
  </si>
  <si>
    <t>Toronto, Canada</t>
  </si>
  <si>
    <t>Kyoto (Ryoan-ji Temple)</t>
  </si>
  <si>
    <t>Iqaluit, Nunavut</t>
  </si>
  <si>
    <t>Iquitos, Peru</t>
  </si>
  <si>
    <t>Kanaga, Congo</t>
  </si>
  <si>
    <t>Kuala Lumpur, Malaysia</t>
  </si>
  <si>
    <t>Manaus, Brazil</t>
  </si>
  <si>
    <t>Sao Paulo, Brazil</t>
  </si>
  <si>
    <t>Bangkok, Thailand</t>
  </si>
  <si>
    <t>Alice Springs, Australia</t>
  </si>
  <si>
    <t>Niamey, Niger</t>
  </si>
  <si>
    <t>Zhangye, China</t>
  </si>
  <si>
    <t>Amarillo, Texes</t>
  </si>
  <si>
    <t>Rundu, Namibia</t>
  </si>
  <si>
    <t>Rome, Italy</t>
  </si>
  <si>
    <t>Bunbury, Australia</t>
  </si>
  <si>
    <t>Patna, India</t>
  </si>
  <si>
    <t>Lusaka, Zambia</t>
  </si>
  <si>
    <t>Antananarivo, Madagascar</t>
  </si>
  <si>
    <t>Hoste Island, Chile</t>
  </si>
  <si>
    <t>Rosario, Argentina</t>
  </si>
  <si>
    <t>Nanchang, China</t>
  </si>
  <si>
    <t>Atlanta, Georgia</t>
  </si>
  <si>
    <t>Paris, Fance</t>
  </si>
  <si>
    <t>Liverpool, England</t>
  </si>
  <si>
    <t>Lushui, China</t>
  </si>
  <si>
    <t>Malatya, Turkey</t>
  </si>
  <si>
    <t>Kalispell, Montana</t>
  </si>
  <si>
    <t>Galena, Alaska</t>
  </si>
  <si>
    <t>Shenyang, China</t>
  </si>
  <si>
    <t>Hailer, China</t>
  </si>
  <si>
    <t>Chita, Russia</t>
  </si>
  <si>
    <t>Fairbanks, Alaska</t>
  </si>
  <si>
    <t>Yakutsk, Russia</t>
  </si>
  <si>
    <t>Lincoln, Nebraska</t>
  </si>
  <si>
    <t>Vologda, Russia</t>
  </si>
  <si>
    <t>Lodz, Poland</t>
  </si>
  <si>
    <t>Prince Albert, Saskatchewan</t>
  </si>
  <si>
    <t>Tura, Russia</t>
  </si>
  <si>
    <t>Cherskiy, Russia</t>
  </si>
  <si>
    <t>Thule, Greenland</t>
  </si>
  <si>
    <t>Konya, Turkey</t>
  </si>
  <si>
    <t>List of Cities Used</t>
  </si>
  <si>
    <t>Climate Classification</t>
  </si>
  <si>
    <t>City, Country</t>
  </si>
  <si>
    <t>Latitude / Longitude</t>
  </si>
  <si>
    <t>Dfb</t>
  </si>
  <si>
    <t>43 33' N / 80 13' W</t>
  </si>
  <si>
    <t>45 23' N/75 43' W</t>
  </si>
  <si>
    <t>43 40' N/79 23' W</t>
  </si>
  <si>
    <t>Cfa</t>
  </si>
  <si>
    <t>35 02' N / 135 43' E</t>
  </si>
  <si>
    <t>43 49' N / 79 10' W</t>
  </si>
  <si>
    <t>ET</t>
  </si>
  <si>
    <t>63 45' N / 68 33' W</t>
  </si>
  <si>
    <t>BSh</t>
  </si>
  <si>
    <t>31 35' N / 74 18' E</t>
  </si>
  <si>
    <t>Af</t>
  </si>
  <si>
    <t>3 45'S / 73 16' W</t>
  </si>
  <si>
    <t>Aw</t>
  </si>
  <si>
    <t>5 53' S / 22 24' E</t>
  </si>
  <si>
    <t>3 08' S /101 41' E</t>
  </si>
  <si>
    <t>Am</t>
  </si>
  <si>
    <t>3 06' S / 60 01' W</t>
  </si>
  <si>
    <t>23 32' S/ 46 38' W</t>
  </si>
  <si>
    <t>13 43' N / 100 28' E</t>
  </si>
  <si>
    <t>BWh</t>
  </si>
  <si>
    <t>23 42' S/133 52'E</t>
  </si>
  <si>
    <t>13 29' N / 2 10' E</t>
  </si>
  <si>
    <t>BWk</t>
  </si>
  <si>
    <t>38 55' N / 100 25'E</t>
  </si>
  <si>
    <t>BSk</t>
  </si>
  <si>
    <t>35 14' N/ 101 42' W</t>
  </si>
  <si>
    <t>17 55' S/ 19 46' E</t>
  </si>
  <si>
    <t>Csa</t>
  </si>
  <si>
    <t>41 48' N/ 12 14' E</t>
  </si>
  <si>
    <t>Csb</t>
  </si>
  <si>
    <t>33 19' S / 115 19' E</t>
  </si>
  <si>
    <t>Cwa</t>
  </si>
  <si>
    <t>25 36'N/85 06'E</t>
  </si>
  <si>
    <t>15 19'S / 28 27' E</t>
  </si>
  <si>
    <t>Cwb</t>
  </si>
  <si>
    <t>18 48' S / 47 29' E</t>
  </si>
  <si>
    <t>Cwc</t>
  </si>
  <si>
    <t>55 03' S/68 09' W</t>
  </si>
  <si>
    <t>32 55' S / 60 47' W</t>
  </si>
  <si>
    <t>28 36' N/ 115 55' E</t>
  </si>
  <si>
    <t>33 39' N / 84 26'W</t>
  </si>
  <si>
    <t>Cfb</t>
  </si>
  <si>
    <t>48 44'N/2 24'E</t>
  </si>
  <si>
    <t>52 23' N/2 51'W</t>
  </si>
  <si>
    <t>Cfc</t>
  </si>
  <si>
    <t>34 04' N / 111 01' E</t>
  </si>
  <si>
    <t>Dsa</t>
  </si>
  <si>
    <t>38 26' N / 38 05' E</t>
  </si>
  <si>
    <t>Dsb</t>
  </si>
  <si>
    <t>48 14' N / 114 16' W</t>
  </si>
  <si>
    <t>Dsc</t>
  </si>
  <si>
    <t>64 43 ' N/155 55' W</t>
  </si>
  <si>
    <t>Dwa</t>
  </si>
  <si>
    <t>41 46'N / 123 26'E</t>
  </si>
  <si>
    <t>Dwb</t>
  </si>
  <si>
    <t>49 09' N / 119 40'E</t>
  </si>
  <si>
    <t>Dwc</t>
  </si>
  <si>
    <t>52 01' N/113 28' E</t>
  </si>
  <si>
    <t>64 49'N/147 52'W</t>
  </si>
  <si>
    <t>Dwd</t>
  </si>
  <si>
    <t>62 05' N /129 45'E</t>
  </si>
  <si>
    <t>Dfa</t>
  </si>
  <si>
    <t>40 51' N/9645'W</t>
  </si>
  <si>
    <t>59 17' N/39 52'E</t>
  </si>
  <si>
    <t>51 44'N / 19 24' E</t>
  </si>
  <si>
    <t>Dfc</t>
  </si>
  <si>
    <t>53 13'N/105 41'W</t>
  </si>
  <si>
    <t>64 16' N/100 15'E</t>
  </si>
  <si>
    <t>Dfd</t>
  </si>
  <si>
    <t>68 48'N/161 17'E</t>
  </si>
  <si>
    <t>EF</t>
  </si>
  <si>
    <t>76 32'N/68 30'W</t>
  </si>
  <si>
    <t>Bsk</t>
  </si>
  <si>
    <t>37 58'N/32 33' E</t>
  </si>
  <si>
    <t>Rc = Rco(-0.37(1-exp(-Vac/0.72)+1)</t>
  </si>
  <si>
    <t>Sweatshirt, sweatpants, socks, shoes</t>
  </si>
  <si>
    <t>Track suit, socks, shoes</t>
  </si>
  <si>
    <t>Tank top, shorts, socks, shoes</t>
  </si>
  <si>
    <t>Sports bra, shorts, socks, running shoes</t>
  </si>
  <si>
    <t>Short sleeve shirt, fitted trousers, socks, shoes</t>
  </si>
  <si>
    <t>Quartz</t>
  </si>
  <si>
    <t>Green Moss (uniform cover)</t>
  </si>
  <si>
    <t>Green moss with stones</t>
  </si>
  <si>
    <t>Black moss</t>
  </si>
  <si>
    <t>Building Material</t>
  </si>
  <si>
    <t>No Building</t>
  </si>
  <si>
    <t>Earthen Wall</t>
  </si>
  <si>
    <t>Wood</t>
  </si>
  <si>
    <t>Wood Painted</t>
  </si>
  <si>
    <t>Albedo</t>
  </si>
  <si>
    <t>Pine</t>
  </si>
  <si>
    <t>Weeping Cherry</t>
  </si>
  <si>
    <t>Japanese Maple</t>
  </si>
  <si>
    <t>Cedar</t>
  </si>
  <si>
    <t>IF Re&gt;40000, A=0.0266, n=0.805, GOTO T</t>
  </si>
  <si>
    <t>4000&gt;= Re &gt;40000,   A=0.618, n=0.193: GOTO T</t>
  </si>
  <si>
    <t>Tsf=((Tsk - Ta)/(Rc + Ra))Ra+Ta</t>
  </si>
  <si>
    <t>Es=0.42*(M-58)</t>
  </si>
  <si>
    <t>Tc=36.5+((0.0043)*M)</t>
  </si>
  <si>
    <t>Against The Wind</t>
  </si>
  <si>
    <t>With The Wind</t>
  </si>
  <si>
    <t>Against the Wind</t>
  </si>
  <si>
    <t>Track and Field (Running Events)</t>
  </si>
  <si>
    <t>Animals</t>
  </si>
  <si>
    <t>Human</t>
  </si>
  <si>
    <t>Lion</t>
  </si>
  <si>
    <t>Tiger</t>
  </si>
  <si>
    <t>HUMAN</t>
  </si>
  <si>
    <t xml:space="preserve">Human Temperature = </t>
  </si>
  <si>
    <t xml:space="preserve">Animal Temperature = </t>
  </si>
  <si>
    <t xml:space="preserve">Human RH = </t>
  </si>
  <si>
    <t xml:space="preserve">Animal RH = </t>
  </si>
  <si>
    <t>Human Elevation =</t>
  </si>
  <si>
    <t xml:space="preserve">Animal Elevation = </t>
  </si>
  <si>
    <t>Human Trees</t>
  </si>
  <si>
    <t>HUMAN  Material</t>
  </si>
  <si>
    <t>Sex</t>
  </si>
  <si>
    <t>Male</t>
  </si>
  <si>
    <t>Female</t>
  </si>
  <si>
    <t>New Concrete</t>
  </si>
  <si>
    <t>White Paint</t>
  </si>
  <si>
    <t>Black Paint</t>
  </si>
  <si>
    <t>Being used in Kabs - AJ4 Rabs Section</t>
  </si>
  <si>
    <t>DIFFS=(DIFFP*SWO/100)</t>
  </si>
  <si>
    <t>REFL=(((SWO*SR*ALBGRND)/2)+((SWO*SR*ALBO)/2))</t>
  </si>
  <si>
    <t>Cats Fur</t>
  </si>
  <si>
    <t>Original Colour</t>
  </si>
  <si>
    <t>Darker</t>
  </si>
  <si>
    <t>Lighter</t>
  </si>
  <si>
    <t>Cat Activities</t>
  </si>
  <si>
    <t>Lying Down</t>
  </si>
  <si>
    <t>Running</t>
  </si>
  <si>
    <t>Walking</t>
  </si>
  <si>
    <t>If Solar Radiation absorbed by human is &gt;0</t>
  </si>
  <si>
    <t>If Solar Radiation absorbed by human is =0</t>
  </si>
  <si>
    <t xml:space="preserve">Jan </t>
  </si>
  <si>
    <t>Air Temperature (C)</t>
  </si>
  <si>
    <t>Metabolism (W/m2) (from table in book)</t>
  </si>
  <si>
    <t>Relative Humidity (%)</t>
  </si>
  <si>
    <t>Iqaluit (Canada)</t>
  </si>
  <si>
    <r>
      <t xml:space="preserve">Walking (moderate pace, </t>
    </r>
    <r>
      <rPr>
        <u/>
        <sz val="10"/>
        <color indexed="8"/>
        <rFont val="Arial"/>
        <family val="2"/>
      </rPr>
      <t>&lt;</t>
    </r>
    <r>
      <rPr>
        <sz val="10"/>
        <color indexed="8"/>
        <rFont val="Arial"/>
        <family val="2"/>
      </rPr>
      <t>4.8 km/h)</t>
    </r>
  </si>
  <si>
    <r>
      <t xml:space="preserve">Walking (brisk pace, </t>
    </r>
    <r>
      <rPr>
        <u/>
        <sz val="10"/>
        <color indexed="8"/>
        <rFont val="Arial"/>
        <family val="2"/>
      </rPr>
      <t>&gt;</t>
    </r>
    <r>
      <rPr>
        <sz val="10"/>
        <color indexed="8"/>
        <rFont val="Arial"/>
        <family val="2"/>
      </rPr>
      <t>5.6 km/h)</t>
    </r>
  </si>
  <si>
    <r>
      <t>Bicycling (16.0 - 19.2 km h</t>
    </r>
    <r>
      <rPr>
        <vertAlign val="superscript"/>
        <sz val="10"/>
        <color indexed="8"/>
        <rFont val="Arial"/>
        <family val="2"/>
      </rPr>
      <t>-1</t>
    </r>
    <r>
      <rPr>
        <sz val="10"/>
        <color indexed="8"/>
        <rFont val="Arial"/>
        <family val="2"/>
      </rPr>
      <t>)</t>
    </r>
  </si>
  <si>
    <r>
      <t>Bicycling (22.5 - 25.5 km h</t>
    </r>
    <r>
      <rPr>
        <vertAlign val="superscript"/>
        <sz val="10"/>
        <color indexed="8"/>
        <rFont val="Arial"/>
        <family val="2"/>
      </rPr>
      <t>-1</t>
    </r>
    <r>
      <rPr>
        <sz val="10"/>
        <color indexed="8"/>
        <rFont val="Arial"/>
        <family val="2"/>
      </rPr>
      <t>)</t>
    </r>
  </si>
  <si>
    <r>
      <t>Bicycling (25.6 - 30.4 km h</t>
    </r>
    <r>
      <rPr>
        <vertAlign val="superscript"/>
        <sz val="10"/>
        <color indexed="8"/>
        <rFont val="Arial"/>
        <family val="2"/>
      </rPr>
      <t>-1</t>
    </r>
    <r>
      <rPr>
        <sz val="10"/>
        <color indexed="8"/>
        <rFont val="Arial"/>
        <family val="2"/>
      </rPr>
      <t>)</t>
    </r>
  </si>
  <si>
    <r>
      <t>Running (8.4 km h</t>
    </r>
    <r>
      <rPr>
        <vertAlign val="superscript"/>
        <sz val="10"/>
        <color indexed="8"/>
        <rFont val="Arial"/>
        <family val="2"/>
      </rPr>
      <t>-1</t>
    </r>
    <r>
      <rPr>
        <sz val="10"/>
        <color indexed="8"/>
        <rFont val="Arial"/>
        <family val="2"/>
      </rPr>
      <t>)</t>
    </r>
  </si>
  <si>
    <r>
      <t>Running (11.3 km h</t>
    </r>
    <r>
      <rPr>
        <vertAlign val="superscript"/>
        <sz val="10"/>
        <color indexed="8"/>
        <rFont val="Arial"/>
        <family val="2"/>
      </rPr>
      <t>-1</t>
    </r>
    <r>
      <rPr>
        <sz val="10"/>
        <color indexed="8"/>
        <rFont val="Arial"/>
        <family val="2"/>
      </rPr>
      <t>)</t>
    </r>
  </si>
  <si>
    <r>
      <t>Running (13.8 km h</t>
    </r>
    <r>
      <rPr>
        <vertAlign val="superscript"/>
        <sz val="10"/>
        <color indexed="8"/>
        <rFont val="Arial"/>
        <family val="2"/>
      </rPr>
      <t>-1</t>
    </r>
    <r>
      <rPr>
        <sz val="10"/>
        <color indexed="8"/>
        <rFont val="Arial"/>
        <family val="2"/>
      </rPr>
      <t>)</t>
    </r>
  </si>
  <si>
    <t>M = (1-f) Ma</t>
  </si>
  <si>
    <t>Gender</t>
  </si>
  <si>
    <t>Age</t>
  </si>
  <si>
    <t>BW</t>
  </si>
  <si>
    <t>BH</t>
  </si>
  <si>
    <t>BMI</t>
  </si>
  <si>
    <t>BSA</t>
  </si>
  <si>
    <t>RMRd (Male)</t>
  </si>
  <si>
    <t>RMRd (Females)</t>
  </si>
  <si>
    <t>RMR (Male)</t>
  </si>
  <si>
    <t>RMR (Female)</t>
  </si>
  <si>
    <t>RMRs</t>
  </si>
  <si>
    <t>AF</t>
  </si>
  <si>
    <t xml:space="preserve">M </t>
  </si>
  <si>
    <t>-</t>
  </si>
  <si>
    <t>(Kg)</t>
  </si>
  <si>
    <t>(m)</t>
  </si>
  <si>
    <t>(no unit)</t>
  </si>
  <si>
    <t>(m2)</t>
  </si>
  <si>
    <t>(Kcal/kg/day)</t>
  </si>
  <si>
    <t>(Kcal/day)</t>
  </si>
  <si>
    <t>(W/kg)</t>
  </si>
  <si>
    <t>(W)</t>
  </si>
  <si>
    <t>(W/m2)</t>
  </si>
  <si>
    <t>Body Weight</t>
  </si>
  <si>
    <t>Body Hight</t>
  </si>
  <si>
    <t>BW/BH^2</t>
  </si>
  <si>
    <t>RMR * 0.0484</t>
  </si>
  <si>
    <t>RMR * 0.0484 * BW</t>
  </si>
  <si>
    <t>Activity Factor</t>
  </si>
  <si>
    <t>Radiation</t>
  </si>
  <si>
    <r>
      <t>((</t>
    </r>
    <r>
      <rPr>
        <b/>
        <sz val="10"/>
        <color rgb="FF0070C0"/>
        <rFont val="Arial"/>
        <family val="2"/>
      </rPr>
      <t>BW</t>
    </r>
    <r>
      <rPr>
        <b/>
        <sz val="10"/>
        <color theme="1"/>
        <rFont val="Arial"/>
        <family val="2"/>
      </rPr>
      <t>x(</t>
    </r>
    <r>
      <rPr>
        <b/>
        <sz val="10"/>
        <color rgb="FF0070C0"/>
        <rFont val="Arial"/>
        <family val="2"/>
      </rPr>
      <t>BH</t>
    </r>
    <r>
      <rPr>
        <b/>
        <sz val="10"/>
        <color theme="1"/>
        <rFont val="Arial"/>
        <family val="2"/>
      </rPr>
      <t>x100))/3600)^0.5</t>
    </r>
  </si>
  <si>
    <r>
      <t>293*</t>
    </r>
    <r>
      <rPr>
        <b/>
        <sz val="10"/>
        <color rgb="FF0070C0"/>
        <rFont val="Arial"/>
        <family val="2"/>
      </rPr>
      <t>BW</t>
    </r>
    <r>
      <rPr>
        <b/>
        <sz val="10"/>
        <color theme="1"/>
        <rFont val="Arial"/>
        <family val="2"/>
      </rPr>
      <t>^0.4330 - (5.92*</t>
    </r>
    <r>
      <rPr>
        <b/>
        <sz val="10"/>
        <color rgb="FF0070C0"/>
        <rFont val="Arial"/>
        <family val="2"/>
      </rPr>
      <t>age</t>
    </r>
    <r>
      <rPr>
        <b/>
        <sz val="10"/>
        <color theme="1"/>
        <rFont val="Arial"/>
        <family val="2"/>
      </rPr>
      <t>)</t>
    </r>
  </si>
  <si>
    <r>
      <t>248*</t>
    </r>
    <r>
      <rPr>
        <b/>
        <sz val="10"/>
        <color rgb="FF0070C0"/>
        <rFont val="Arial"/>
        <family val="2"/>
      </rPr>
      <t>BW</t>
    </r>
    <r>
      <rPr>
        <b/>
        <sz val="10"/>
        <color theme="1"/>
        <rFont val="Arial"/>
        <family val="2"/>
      </rPr>
      <t>^0.4356 - (5.09*</t>
    </r>
    <r>
      <rPr>
        <b/>
        <sz val="10"/>
        <color rgb="FF0070C0"/>
        <rFont val="Arial"/>
        <family val="2"/>
      </rPr>
      <t>age</t>
    </r>
    <r>
      <rPr>
        <b/>
        <sz val="10"/>
        <color theme="1"/>
        <rFont val="Arial"/>
        <family val="2"/>
      </rPr>
      <t>)</t>
    </r>
  </si>
  <si>
    <r>
      <rPr>
        <b/>
        <sz val="10"/>
        <rFont val="Arial"/>
        <family val="2"/>
      </rPr>
      <t>(</t>
    </r>
    <r>
      <rPr>
        <b/>
        <sz val="10"/>
        <color rgb="FF0070C0"/>
        <rFont val="Arial"/>
        <family val="2"/>
      </rPr>
      <t>RMR</t>
    </r>
    <r>
      <rPr>
        <b/>
        <sz val="10"/>
        <color theme="1"/>
        <rFont val="Arial"/>
        <family val="2"/>
      </rPr>
      <t xml:space="preserve"> * 0.0484 * </t>
    </r>
    <r>
      <rPr>
        <b/>
        <sz val="10"/>
        <color rgb="FF0070C0"/>
        <rFont val="Arial"/>
        <family val="2"/>
      </rPr>
      <t>BW</t>
    </r>
    <r>
      <rPr>
        <b/>
        <sz val="10"/>
        <color theme="1"/>
        <rFont val="Arial"/>
        <family val="2"/>
      </rPr>
      <t>)/</t>
    </r>
    <r>
      <rPr>
        <b/>
        <sz val="10"/>
        <color rgb="FF0070C0"/>
        <rFont val="Arial"/>
        <family val="2"/>
      </rPr>
      <t>BSA</t>
    </r>
  </si>
  <si>
    <t>Human Wind 1st one =</t>
  </si>
  <si>
    <t>Animal Wind 1st One =</t>
  </si>
  <si>
    <t>Human Wind 2nd one =</t>
  </si>
  <si>
    <t>Animal Wind 2nd One =</t>
  </si>
  <si>
    <t>Human Radiation 1 =</t>
  </si>
  <si>
    <t>Animal Radiation 1 =</t>
  </si>
  <si>
    <t>Weight (Kg)</t>
  </si>
  <si>
    <t>Height (M)</t>
  </si>
  <si>
    <t>↓</t>
  </si>
  <si>
    <r>
      <t>(293*</t>
    </r>
    <r>
      <rPr>
        <b/>
        <sz val="10"/>
        <color rgb="FF0070C0"/>
        <rFont val="Arial"/>
        <family val="2"/>
      </rPr>
      <t>BW</t>
    </r>
    <r>
      <rPr>
        <b/>
        <sz val="10"/>
        <color theme="1"/>
        <rFont val="Arial"/>
        <family val="2"/>
      </rPr>
      <t>^0.4330 - (5.92*</t>
    </r>
    <r>
      <rPr>
        <b/>
        <sz val="10"/>
        <color rgb="FF0070C0"/>
        <rFont val="Arial"/>
        <family val="2"/>
      </rPr>
      <t>age</t>
    </r>
    <r>
      <rPr>
        <b/>
        <sz val="10"/>
        <color theme="1"/>
        <rFont val="Arial"/>
        <family val="2"/>
      </rPr>
      <t>))/BW</t>
    </r>
  </si>
  <si>
    <r>
      <t>(248*</t>
    </r>
    <r>
      <rPr>
        <b/>
        <sz val="10"/>
        <color rgb="FF0070C0"/>
        <rFont val="Arial"/>
        <family val="2"/>
      </rPr>
      <t>BW</t>
    </r>
    <r>
      <rPr>
        <b/>
        <sz val="10"/>
        <color theme="1"/>
        <rFont val="Arial"/>
        <family val="2"/>
      </rPr>
      <t>^0.4356 - (5.09*</t>
    </r>
    <r>
      <rPr>
        <b/>
        <sz val="10"/>
        <color rgb="FF0070C0"/>
        <rFont val="Arial"/>
        <family val="2"/>
      </rPr>
      <t>age</t>
    </r>
    <r>
      <rPr>
        <b/>
        <sz val="10"/>
        <color theme="1"/>
        <rFont val="Arial"/>
        <family val="2"/>
      </rPr>
      <t>))/BW</t>
    </r>
  </si>
  <si>
    <t>OR</t>
  </si>
  <si>
    <t>Use these equeations</t>
  </si>
  <si>
    <r>
      <t>25.41*(</t>
    </r>
    <r>
      <rPr>
        <sz val="10"/>
        <color theme="0" tint="-0.499984740745262"/>
        <rFont val="Arial"/>
        <family val="2"/>
      </rPr>
      <t>BMI)^-0.2115</t>
    </r>
  </si>
  <si>
    <r>
      <t>21.09*(</t>
    </r>
    <r>
      <rPr>
        <sz val="10"/>
        <color theme="0" tint="-0.499984740745262"/>
        <rFont val="Arial"/>
        <family val="2"/>
      </rPr>
      <t>BMI)^-0.1786</t>
    </r>
  </si>
  <si>
    <r>
      <t>25.41*(</t>
    </r>
    <r>
      <rPr>
        <sz val="10"/>
        <color theme="0" tint="-0.499984740745262"/>
        <rFont val="Arial"/>
        <family val="2"/>
      </rPr>
      <t>BMI)^-0.2115*BW</t>
    </r>
  </si>
  <si>
    <t>→</t>
  </si>
  <si>
    <t xml:space="preserve"> -150 to -50</t>
  </si>
  <si>
    <t xml:space="preserve"> -50 to 50</t>
  </si>
  <si>
    <t>50 - 150</t>
  </si>
  <si>
    <t>&gt; 150</t>
  </si>
  <si>
    <t xml:space="preserve">Urban or Rural?    </t>
  </si>
  <si>
    <t xml:space="preserve">What is the person wearing?     </t>
  </si>
  <si>
    <t xml:space="preserve">What is the person doing?     </t>
  </si>
  <si>
    <t>This table displays the fluxes (flows) of energy to and from a person's body. By considering the relative size of each you can decide what design modification you might want to make. For example, if the Solar Radiation Received is very high, a design intervention might be to provide shade for the person</t>
  </si>
  <si>
    <t xml:space="preserve">Koppen Geiger Climate Zone </t>
  </si>
  <si>
    <t>Aw = Tropical wet and dry</t>
  </si>
  <si>
    <t>Cwa = Monsoon</t>
  </si>
  <si>
    <t>BWk = Cold desert</t>
  </si>
  <si>
    <t>BWh = Hot desert</t>
  </si>
  <si>
    <t>Am = Tropical monsoon</t>
  </si>
  <si>
    <t>Af = Tropical rainforest</t>
  </si>
  <si>
    <t>BSh = Hot semi-arid</t>
  </si>
  <si>
    <t>BSk = Cold semi-arid</t>
  </si>
  <si>
    <t>Cfa = Humid subtropical</t>
  </si>
  <si>
    <t>Cfb = Temperate oceanic</t>
  </si>
  <si>
    <t>EF = Ice cap</t>
  </si>
  <si>
    <t>ET = Tundra</t>
  </si>
  <si>
    <t>Dsd = Mediterranean-influenced extremely cold subarctic</t>
  </si>
  <si>
    <t>Cwb = Subtropical highland</t>
  </si>
  <si>
    <t>Cfc = Subpolar oceanic</t>
  </si>
  <si>
    <t>Cwc = Cold subtropical highland</t>
  </si>
  <si>
    <t>Csa = Hot-summer Mediterranean</t>
  </si>
  <si>
    <t>Csb = Warm-summer Mediterranean</t>
  </si>
  <si>
    <t>Csc = Cold-summer Mediterranean</t>
  </si>
  <si>
    <t>Dfa = Hot-summer humid continental</t>
  </si>
  <si>
    <t>Dfb = Warm-summer humid continental</t>
  </si>
  <si>
    <t>Dfc = Subarctic</t>
  </si>
  <si>
    <t>Dfd = Extremely cold subarctic</t>
  </si>
  <si>
    <t>Dwa = Monsoon-influenced hot-summer humid continental</t>
  </si>
  <si>
    <t>Dwb = Monsoon-influenced warm-summer humid continental</t>
  </si>
  <si>
    <t>Dwc = Monsoon-influenced subarctic clite</t>
  </si>
  <si>
    <t>Dwd = Monsoon-influenced extremely cold subarctic</t>
  </si>
  <si>
    <t>Dsa = Mediterranean-influenced hot-summer humid continental</t>
  </si>
  <si>
    <t>Dsb = Mediterranean-influenced warm-summer humid continental</t>
  </si>
  <si>
    <t>Dsc = Mediterranean-influenced subarctic</t>
  </si>
  <si>
    <t>Energy budget 1</t>
  </si>
  <si>
    <t>Energy budget 2</t>
  </si>
  <si>
    <t>Energy budget 3</t>
  </si>
  <si>
    <t>Energy budget 4</t>
  </si>
  <si>
    <t>Energy Additions 
that are Heating 
the Person</t>
  </si>
  <si>
    <t>Energy Losses 
that are Cooling 
the Person</t>
  </si>
  <si>
    <t xml:space="preserve">What is the Age?  </t>
  </si>
  <si>
    <t xml:space="preserve">What is the Gender?  </t>
  </si>
  <si>
    <t>Energy Budget Variable</t>
  </si>
  <si>
    <t>Energy Budget Interpretation  (W/m^2)</t>
  </si>
  <si>
    <t>&gt; 341</t>
  </si>
  <si>
    <t>Extremely Dangerous</t>
  </si>
  <si>
    <t>201 - 340</t>
  </si>
  <si>
    <t>Dangerous</t>
  </si>
  <si>
    <t>121-200</t>
  </si>
  <si>
    <t>Caution</t>
  </si>
  <si>
    <t>&lt; 120</t>
  </si>
  <si>
    <t>Safety</t>
  </si>
  <si>
    <t>1. What the Budget Values mean for a Standing Adult</t>
  </si>
  <si>
    <t>Energy Budget Values (W/m^2)</t>
  </si>
  <si>
    <t>65 - 120</t>
  </si>
  <si>
    <t>Extreme Caution</t>
  </si>
  <si>
    <t>2. What the Budget Values Mean for an Active Athlete</t>
  </si>
  <si>
    <t>Transmissivisity</t>
  </si>
  <si>
    <t>EB 1</t>
  </si>
  <si>
    <t>EB 3</t>
  </si>
  <si>
    <t xml:space="preserve">What is the Weight (kg)?  </t>
  </si>
  <si>
    <t xml:space="preserve">What is the Height (m)?  </t>
  </si>
  <si>
    <t>A</t>
  </si>
  <si>
    <t>D</t>
  </si>
  <si>
    <t>B</t>
  </si>
  <si>
    <t>C</t>
  </si>
  <si>
    <t>Energy Budget</t>
  </si>
  <si>
    <t xml:space="preserve">What city are you in?    </t>
  </si>
  <si>
    <t>What is the Transmissivity of Objects 
between Person and Sun (%) ?</t>
  </si>
  <si>
    <t>3. What the Budget Values Mean for 
the Heat Health of an Adult</t>
  </si>
  <si>
    <r>
      <t>Energy Lost Due to Perspiring (</t>
    </r>
    <r>
      <rPr>
        <b/>
        <sz val="11"/>
        <rFont val="Arial"/>
        <family val="2"/>
      </rPr>
      <t>Evap</t>
    </r>
    <r>
      <rPr>
        <sz val="11"/>
        <rFont val="Arial"/>
        <family val="2"/>
      </rPr>
      <t>)</t>
    </r>
  </si>
  <si>
    <r>
      <t>Terrestrial Radiation Emitted 
from the Person (</t>
    </r>
    <r>
      <rPr>
        <b/>
        <sz val="11"/>
        <rFont val="Arial"/>
        <family val="2"/>
      </rPr>
      <t>Lemit</t>
    </r>
    <r>
      <rPr>
        <sz val="11"/>
        <rFont val="Arial"/>
        <family val="2"/>
      </rPr>
      <t>)</t>
    </r>
  </si>
  <si>
    <r>
      <t>Energy Generated Inside the Body (</t>
    </r>
    <r>
      <rPr>
        <b/>
        <sz val="11"/>
        <rFont val="Arial"/>
        <family val="2"/>
      </rPr>
      <t>M</t>
    </r>
    <r>
      <rPr>
        <sz val="11"/>
        <rFont val="Arial"/>
        <family val="2"/>
      </rPr>
      <t>)</t>
    </r>
  </si>
  <si>
    <r>
      <t>Energy Lost Due to the Wind  (</t>
    </r>
    <r>
      <rPr>
        <b/>
        <sz val="11"/>
        <rFont val="Arial"/>
        <family val="2"/>
      </rPr>
      <t>CONV</t>
    </r>
    <r>
      <rPr>
        <sz val="11"/>
        <rFont val="Arial"/>
        <family val="2"/>
      </rPr>
      <t>)</t>
    </r>
  </si>
  <si>
    <t>KABS=(((SWCYL*SR)+(SVF*DIFFS)
+DIFFS*(1-SVF)*ALBO)+(REFL))*(1-ALBP)</t>
  </si>
  <si>
    <t>Total Radiation Received (Rabs)</t>
  </si>
  <si>
    <t>Terrestrial Radiation Received (Labs)</t>
  </si>
  <si>
    <t>Solar Radiations Received (Kabs)</t>
  </si>
  <si>
    <t>Total</t>
  </si>
  <si>
    <r>
      <t xml:space="preserve">The Harris–Benedict equations revised by </t>
    </r>
    <r>
      <rPr>
        <b/>
        <sz val="10"/>
        <color rgb="FFC00000"/>
        <rFont val="Arial"/>
        <family val="2"/>
      </rPr>
      <t xml:space="preserve">Mifflin and St Jeor </t>
    </r>
    <r>
      <rPr>
        <b/>
        <sz val="10"/>
        <rFont val="Arial"/>
        <family val="2"/>
      </rPr>
      <t>in 1990</t>
    </r>
  </si>
  <si>
    <t>RMR - Male (Kcal)</t>
  </si>
  <si>
    <t>RMR - Female (Kcal)</t>
  </si>
  <si>
    <t>Watt</t>
  </si>
  <si>
    <t>Per Day</t>
  </si>
  <si>
    <t>Per Hour</t>
  </si>
  <si>
    <r>
      <t xml:space="preserve">The Harris–Benedict equations revised by </t>
    </r>
    <r>
      <rPr>
        <sz val="10"/>
        <color rgb="FFC00000"/>
        <rFont val="Arial"/>
        <family val="2"/>
      </rPr>
      <t>Roza and Shizgal</t>
    </r>
    <r>
      <rPr>
        <sz val="10"/>
        <rFont val="Arial"/>
        <family val="2"/>
      </rPr>
      <t xml:space="preserve"> in 1984</t>
    </r>
  </si>
  <si>
    <r>
      <t>The</t>
    </r>
    <r>
      <rPr>
        <sz val="10"/>
        <color rgb="FFC00000"/>
        <rFont val="Arial"/>
        <family val="2"/>
      </rPr>
      <t xml:space="preserve"> original Harris–Benedict equations</t>
    </r>
    <r>
      <rPr>
        <sz val="10"/>
        <rFont val="Arial"/>
        <family val="2"/>
      </rPr>
      <t xml:space="preserve"> published in 1918 and 1919</t>
    </r>
  </si>
  <si>
    <t>(ground)</t>
  </si>
  <si>
    <t>(sky)</t>
  </si>
  <si>
    <t>(ceiling)</t>
  </si>
  <si>
    <t>LABS=(((TOTAL+(SVF*LONGS))*0.5)+(LRGD*0.5))*0.98</t>
  </si>
  <si>
    <t>←</t>
  </si>
  <si>
    <t xml:space="preserve"> Elevation in Radians</t>
  </si>
  <si>
    <t xml:space="preserve">SWPLT=((1-DIFFD)*SWO)/Tan(ELRAD)) </t>
  </si>
  <si>
    <t xml:space="preserve"> </t>
  </si>
  <si>
    <t>Original Clothing</t>
  </si>
  <si>
    <t>Same</t>
  </si>
  <si>
    <t xml:space="preserve">   Thermal Response to Climate and Microclimate </t>
  </si>
  <si>
    <t>Reduce the wind through the use of a windbreak</t>
  </si>
  <si>
    <t>Reduce: Low porosity windbreak (60% of full wind speed)</t>
  </si>
  <si>
    <t>Reduce:Moderate porosity windbreak (50% of full wind speed)</t>
  </si>
  <si>
    <t>Reduce:High porosity windbreak (40% of full wind speed)</t>
  </si>
  <si>
    <t>Reduce or Increase the Wind Speed 
through windbreak or fan</t>
  </si>
  <si>
    <t>Increase: Add a light breeze (2.0 m/s)</t>
  </si>
  <si>
    <t>Increase: Add a moderate breeze (6.0 m/s)</t>
  </si>
  <si>
    <t>Increase: Add a strong breeze (10 m/s)</t>
  </si>
  <si>
    <t>Wind speed</t>
  </si>
  <si>
    <t xml:space="preserve">Put more clothes on or take some off     </t>
  </si>
  <si>
    <t xml:space="preserve">Change the color of the clothing?     </t>
  </si>
  <si>
    <t xml:space="preserve">Species of Tree   </t>
  </si>
  <si>
    <t>Number of trees</t>
  </si>
  <si>
    <t xml:space="preserve">Distance from the tree   </t>
  </si>
  <si>
    <t>Very close (80-100% shade)</t>
  </si>
  <si>
    <t>Close (40-80% shade)</t>
  </si>
  <si>
    <t>Far (10-40% shade)</t>
  </si>
  <si>
    <t>"Under Development"</t>
  </si>
  <si>
    <t>Type of overhang structure</t>
  </si>
  <si>
    <t>Solid overhang (0% transmission)</t>
  </si>
  <si>
    <t>Umbrella (50% transmission)</t>
  </si>
  <si>
    <t>Trellis (30% transmission)</t>
  </si>
  <si>
    <t xml:space="preserve">Type of vertical surface  </t>
  </si>
  <si>
    <t>One-sided wall</t>
  </si>
  <si>
    <t>Two-sided wall (canyon)</t>
  </si>
  <si>
    <t xml:space="preserve">Type of vertical surface material   </t>
  </si>
  <si>
    <t>H/W</t>
  </si>
  <si>
    <t>Vegetation coverage</t>
  </si>
  <si>
    <t>Water body coverage</t>
  </si>
  <si>
    <t xml:space="preserve">Reduce or Increase the 
wind speed through windbreak or fan   </t>
  </si>
  <si>
    <t>Yes</t>
  </si>
  <si>
    <t>No</t>
  </si>
  <si>
    <t xml:space="preserve">Condition of tree (Healthy-leafy)   </t>
  </si>
  <si>
    <t xml:space="preserve">   1. Location, Time and Date</t>
  </si>
  <si>
    <t xml:space="preserve">   2. Type of Day</t>
  </si>
  <si>
    <t xml:space="preserve">   3. Clothing &amp; Activity</t>
  </si>
  <si>
    <t xml:space="preserve">   4. Weight &amp; Height</t>
  </si>
  <si>
    <t xml:space="preserve">   5. Age &amp; Gender</t>
  </si>
  <si>
    <t xml:space="preserve">   6. Microclimate Modification</t>
  </si>
  <si>
    <t xml:space="preserve">Activity level  </t>
  </si>
  <si>
    <t xml:space="preserve">      + Add shade (tree)</t>
  </si>
  <si>
    <t xml:space="preserve">      + Add vertical structure</t>
  </si>
  <si>
    <t xml:space="preserve">      + Change ground albedo</t>
  </si>
  <si>
    <t xml:space="preserve">      + Change wind speed</t>
  </si>
  <si>
    <t xml:space="preserve">      + Change clothing</t>
  </si>
  <si>
    <t xml:space="preserve">      + Change the activity     </t>
  </si>
  <si>
    <t xml:space="preserve">    &lt;Solar Radiation&gt;</t>
  </si>
  <si>
    <t xml:space="preserve">    &lt;Convection&gt;</t>
  </si>
  <si>
    <t xml:space="preserve">    &lt;Metabolism&gt;</t>
  </si>
  <si>
    <r>
      <t xml:space="preserve">   Human Thermal Comfort </t>
    </r>
    <r>
      <rPr>
        <sz val="14"/>
        <rFont val="Arial Black"/>
        <family val="2"/>
      </rPr>
      <t>(Select Options)</t>
    </r>
  </si>
  <si>
    <r>
      <t xml:space="preserve">Distance from the tree   
</t>
    </r>
    <r>
      <rPr>
        <sz val="10"/>
        <rFont val="Arial Nova"/>
        <family val="2"/>
      </rPr>
      <t xml:space="preserve">(What percentage of the sky is visible?)       </t>
    </r>
  </si>
  <si>
    <r>
      <t xml:space="preserve">Type of ground material 
</t>
    </r>
    <r>
      <rPr>
        <sz val="10"/>
        <rFont val="Arial Nova"/>
        <family val="2"/>
      </rPr>
      <t xml:space="preserve">(Grass is default ground cover)   </t>
    </r>
  </si>
  <si>
    <t>ELRAD=EL*RAD</t>
  </si>
  <si>
    <t>North America</t>
  </si>
  <si>
    <t>Asia</t>
  </si>
  <si>
    <t>South America</t>
  </si>
  <si>
    <t>Africa</t>
  </si>
  <si>
    <t>Australia</t>
  </si>
  <si>
    <t>Europe</t>
  </si>
  <si>
    <t>Continents</t>
  </si>
  <si>
    <t>Antananarivo, Madagascar (BSk)</t>
  </si>
  <si>
    <t>Kanaga, Congo (Dwc)</t>
  </si>
  <si>
    <t>Lusaka, Zambia (BSh)</t>
  </si>
  <si>
    <t>Niamey, Niger (Dwc)</t>
  </si>
  <si>
    <t>Rundu, Namibia (Am)</t>
  </si>
  <si>
    <t>Bangkok, Thailand (Dwc)</t>
  </si>
  <si>
    <t>Cherskiy, Russia (Dsd)</t>
  </si>
  <si>
    <t>Chita, Russia (Dfd)</t>
  </si>
  <si>
    <t>Hailer, China (Dfc)</t>
  </si>
  <si>
    <t>Konya, Turkey (EF)</t>
  </si>
  <si>
    <t>Kuala Lumpur, Malaysia (Dwd)</t>
  </si>
  <si>
    <t>Kyoto, Japan (Csb)</t>
  </si>
  <si>
    <t>Lahore, Pakistan (Dwa)</t>
  </si>
  <si>
    <t>Lushui, China (Csa)</t>
  </si>
  <si>
    <t>Malatya, Turkey (Csb)</t>
  </si>
  <si>
    <t>Nanchang, China (Cfc)</t>
  </si>
  <si>
    <t>Patna, India (BWk)</t>
  </si>
  <si>
    <t>Shenyang, China (Dfb)</t>
  </si>
  <si>
    <t>Tura, Russia (Dsc)</t>
  </si>
  <si>
    <t>Yakutsk, Russia (Dwb)</t>
  </si>
  <si>
    <t>Zhangye, China (Dwd)</t>
  </si>
  <si>
    <t>Alice Springs, Australia (Dwd)</t>
  </si>
  <si>
    <t>Bunbury, Australia (BWh)</t>
  </si>
  <si>
    <t>Liverpool, England (Cwc)</t>
  </si>
  <si>
    <t>Lodz, Poland (Dsa)</t>
  </si>
  <si>
    <t>Paris, Fance (Cwb)</t>
  </si>
  <si>
    <t>Rome, Italy (Aw)</t>
  </si>
  <si>
    <t>Vologda, Russia (Dwd)</t>
  </si>
  <si>
    <t>Amarillo, Texas (Af)</t>
  </si>
  <si>
    <t>Atlanta, Georgia (Cwa)</t>
  </si>
  <si>
    <t>Fairbanks, Alaska (Dwa)</t>
  </si>
  <si>
    <t>Galena, Alaska (Dfa)</t>
  </si>
  <si>
    <t>Guelph, Canada (Cwb)</t>
  </si>
  <si>
    <t>Iqaluit, Canada (Dfb)</t>
  </si>
  <si>
    <t>Kalispell, Montana (Csc)</t>
  </si>
  <si>
    <t>Lincoln, Nebraska (Dwc)</t>
  </si>
  <si>
    <t>Ottawa, Canada (Cwc)</t>
  </si>
  <si>
    <t>Prince Albert, Canada (Dsb)</t>
  </si>
  <si>
    <t>Sudbury, Canada (Dfa)</t>
  </si>
  <si>
    <t>Thule, Greenland (ET)</t>
  </si>
  <si>
    <t>Hoste Island, Chile (Cfa)</t>
  </si>
  <si>
    <t>Iquitos, Peru (Dwb)</t>
  </si>
  <si>
    <t>Manaus, Brazil (Dwa)</t>
  </si>
  <si>
    <t>Rosario, Argentina (Cfb)</t>
  </si>
  <si>
    <t>Sao Paulo, Brazil (Dwb)</t>
  </si>
  <si>
    <t>[Australia]</t>
  </si>
  <si>
    <t>[Africa]</t>
  </si>
  <si>
    <t>[Asia]</t>
  </si>
  <si>
    <t>[Europe]</t>
  </si>
  <si>
    <t>[North America]</t>
  </si>
  <si>
    <t>[South America]</t>
  </si>
  <si>
    <t>Toronto, Canada (Dfa)</t>
  </si>
  <si>
    <t>Toronto, Canada (Dfa) (Dfa)</t>
  </si>
  <si>
    <t xml:space="preserve">   (Koppen-Geiger climate zone )</t>
  </si>
  <si>
    <t>BSA = ((BWx(BHx100))/3600)0.5</t>
  </si>
  <si>
    <t xml:space="preserve">BSA </t>
  </si>
  <si>
    <t>pi</t>
  </si>
  <si>
    <t xml:space="preserve">  * Energy budget 1 (W/m^2)</t>
  </si>
  <si>
    <t>* Energy budget 2 with physical characteristics (W/m^2)</t>
  </si>
  <si>
    <t xml:space="preserve">  * Energy budget 3 with Microclimate Modification (W/m^2)</t>
  </si>
  <si>
    <t>* Energy budget 4 with Microclimate Modification + Physical Characteristics (W/m^2)</t>
  </si>
  <si>
    <t>With BSA</t>
  </si>
  <si>
    <t>Original</t>
  </si>
  <si>
    <t>With Microclimate Modification</t>
  </si>
  <si>
    <t>EB 2</t>
  </si>
  <si>
    <t>EB 4</t>
  </si>
  <si>
    <t>With BSA + Microclimate M</t>
  </si>
  <si>
    <t>Solar radiation received by vertical flat plate</t>
  </si>
  <si>
    <t>Solar radiation received by vertical cylinder</t>
  </si>
  <si>
    <t>Terrestrial Radiation Absorbed by person</t>
  </si>
  <si>
    <t>Solar Radiation Absorbed by person</t>
  </si>
  <si>
    <t>Total Radiation absorbed by person</t>
  </si>
  <si>
    <t>Basic Energy Budget</t>
  </si>
  <si>
    <t>Based on activity</t>
  </si>
  <si>
    <t>M</t>
  </si>
  <si>
    <t>H</t>
  </si>
  <si>
    <t>E</t>
  </si>
  <si>
    <t>f</t>
  </si>
  <si>
    <t>Ra</t>
  </si>
  <si>
    <t>Tsf</t>
  </si>
  <si>
    <t>L</t>
  </si>
  <si>
    <t>Insulation Value of Clothing (s/m) (from table in book)</t>
  </si>
  <si>
    <t>Static Clothing Resistance</t>
  </si>
  <si>
    <t>Static Clothing Vapour Resistance</t>
  </si>
  <si>
    <t>Clothing Resistance</t>
  </si>
  <si>
    <t>Clothing Vapour Resistance</t>
  </si>
  <si>
    <t>Albedo of Clothing or Coat (%)</t>
  </si>
  <si>
    <t>Radiation Abosrbed by the person (W/m2)</t>
  </si>
  <si>
    <t>Transmissivity of Objects between person and sun</t>
  </si>
  <si>
    <t>Metabolic Heat</t>
  </si>
  <si>
    <t>Humidtiy</t>
  </si>
  <si>
    <t>Resistance of Tissue</t>
  </si>
  <si>
    <t xml:space="preserve"> Ambient vapour Pressure (e)</t>
  </si>
  <si>
    <t>Heat loss consumed through breathing</t>
  </si>
  <si>
    <t>Core temperature</t>
  </si>
  <si>
    <t>Skin temperature</t>
  </si>
  <si>
    <t xml:space="preserve"> Reynolds Number</t>
  </si>
  <si>
    <t>Aerodynamic resistance s/m</t>
  </si>
  <si>
    <t>Clothing resistance s/m</t>
  </si>
  <si>
    <t>Convective Heat Flux</t>
  </si>
  <si>
    <t xml:space="preserve"> Outer Surface Temperature of body</t>
  </si>
  <si>
    <t>Long Wave Radiation</t>
  </si>
  <si>
    <t>Evaporative Heat Loss</t>
  </si>
  <si>
    <r>
      <t xml:space="preserve">Walking (moderate pace, </t>
    </r>
    <r>
      <rPr>
        <u/>
        <sz val="10"/>
        <rFont val="Arial"/>
        <family val="2"/>
      </rPr>
      <t>&lt;</t>
    </r>
    <r>
      <rPr>
        <sz val="10"/>
        <rFont val="Arial"/>
        <family val="2"/>
      </rPr>
      <t>4.8 km/h)</t>
    </r>
  </si>
  <si>
    <r>
      <t xml:space="preserve">Walking (brisk pace, </t>
    </r>
    <r>
      <rPr>
        <u/>
        <sz val="10"/>
        <rFont val="Arial"/>
        <family val="2"/>
      </rPr>
      <t>&gt;</t>
    </r>
    <r>
      <rPr>
        <sz val="10"/>
        <rFont val="Arial"/>
        <family val="2"/>
      </rPr>
      <t>5.6 km/h)</t>
    </r>
  </si>
  <si>
    <r>
      <t>Bicycling (16.0 - 19.2 km h</t>
    </r>
    <r>
      <rPr>
        <vertAlign val="superscript"/>
        <sz val="10"/>
        <rFont val="Arial"/>
        <family val="2"/>
      </rPr>
      <t>-1</t>
    </r>
    <r>
      <rPr>
        <sz val="10"/>
        <rFont val="Arial"/>
        <family val="2"/>
      </rPr>
      <t>)</t>
    </r>
  </si>
  <si>
    <r>
      <t>Bicycling (22.5 - 25.5 km h</t>
    </r>
    <r>
      <rPr>
        <vertAlign val="superscript"/>
        <sz val="10"/>
        <rFont val="Arial"/>
        <family val="2"/>
      </rPr>
      <t>-1</t>
    </r>
    <r>
      <rPr>
        <sz val="10"/>
        <rFont val="Arial"/>
        <family val="2"/>
      </rPr>
      <t>)</t>
    </r>
  </si>
  <si>
    <r>
      <t>Bicycling (25.6 - 30.4 km h</t>
    </r>
    <r>
      <rPr>
        <vertAlign val="superscript"/>
        <sz val="10"/>
        <rFont val="Arial"/>
        <family val="2"/>
      </rPr>
      <t>-1</t>
    </r>
    <r>
      <rPr>
        <sz val="10"/>
        <rFont val="Arial"/>
        <family val="2"/>
      </rPr>
      <t>)</t>
    </r>
  </si>
  <si>
    <r>
      <t>Running (8.4 km h</t>
    </r>
    <r>
      <rPr>
        <vertAlign val="superscript"/>
        <sz val="10"/>
        <rFont val="Arial"/>
        <family val="2"/>
      </rPr>
      <t>-1</t>
    </r>
    <r>
      <rPr>
        <sz val="10"/>
        <rFont val="Arial"/>
        <family val="2"/>
      </rPr>
      <t>)</t>
    </r>
  </si>
  <si>
    <r>
      <t>Running (11.3 km h</t>
    </r>
    <r>
      <rPr>
        <vertAlign val="superscript"/>
        <sz val="10"/>
        <rFont val="Arial"/>
        <family val="2"/>
      </rPr>
      <t>-1</t>
    </r>
    <r>
      <rPr>
        <sz val="10"/>
        <rFont val="Arial"/>
        <family val="2"/>
      </rPr>
      <t>)</t>
    </r>
  </si>
  <si>
    <r>
      <t>Running (13.8 km h</t>
    </r>
    <r>
      <rPr>
        <vertAlign val="superscript"/>
        <sz val="10"/>
        <rFont val="Arial"/>
        <family val="2"/>
      </rPr>
      <t>-1</t>
    </r>
    <r>
      <rPr>
        <sz val="10"/>
        <rFont val="Arial"/>
        <family val="2"/>
      </rPr>
      <t>)</t>
    </r>
  </si>
  <si>
    <t>Evaporative heat loss through diffusion</t>
  </si>
  <si>
    <t>Maximal evaporative heat loss</t>
  </si>
  <si>
    <t>Evaporative heat loss through sweat</t>
  </si>
  <si>
    <t>Specific humidity at skin temperautre</t>
  </si>
  <si>
    <t xml:space="preserve">     (If you want to input your own climate data, please use the "COMFA" version )  
     1. In the following section you be asked a number of questions and will be given options to choose from. 
            Choose the best available answer. 
     2. This will calculate the human energy budget for prevailing conditions. 
     3. After each question click on the colored square and pick an option from the drop-down arrow. 
     4. Sections 1 to 5 are for prevailing conditions. 
     5. Section 6 allows you to modify the microclimate and see the effect on the energy budget of the person and Section 7 allows you to change other variables.</t>
  </si>
  <si>
    <r>
      <t xml:space="preserve"> COMFA-TD </t>
    </r>
    <r>
      <rPr>
        <sz val="10"/>
        <rFont val="Arial"/>
        <family val="2"/>
      </rPr>
      <t>(Includes Typical Days data for climate zones around the world)</t>
    </r>
  </si>
  <si>
    <t>[ 06.2020 Version ]</t>
  </si>
  <si>
    <t>Antananarivo, Madagascar (BSk)</t>
    <phoneticPr fontId="8" type="noConversion"/>
  </si>
  <si>
    <t>Male</t>
    <phoneticPr fontId="8" type="noConversion"/>
  </si>
</sst>
</file>

<file path=xl/styles.xml><?xml version="1.0" encoding="utf-8"?>
<styleSheet xmlns="http://schemas.openxmlformats.org/spreadsheetml/2006/main">
  <numFmts count="2">
    <numFmt numFmtId="176" formatCode="0.0"/>
    <numFmt numFmtId="177" formatCode="0.000"/>
  </numFmts>
  <fonts count="74">
    <font>
      <sz val="10"/>
      <name val="Arial"/>
    </font>
    <font>
      <b/>
      <sz val="10"/>
      <name val="Arial"/>
      <family val="2"/>
    </font>
    <font>
      <sz val="10"/>
      <color indexed="56"/>
      <name val="Arial"/>
      <family val="2"/>
    </font>
    <font>
      <sz val="10"/>
      <name val="Arial"/>
      <family val="2"/>
    </font>
    <font>
      <b/>
      <sz val="16"/>
      <name val="Arial"/>
      <family val="2"/>
    </font>
    <font>
      <b/>
      <sz val="11"/>
      <name val="Arial"/>
      <family val="2"/>
    </font>
    <font>
      <b/>
      <u/>
      <sz val="14"/>
      <name val="Arial"/>
      <family val="2"/>
    </font>
    <font>
      <sz val="11"/>
      <color indexed="8"/>
      <name val="Calibri"/>
      <family val="2"/>
    </font>
    <font>
      <sz val="8"/>
      <name val="Arial"/>
      <family val="2"/>
    </font>
    <font>
      <sz val="12"/>
      <name val="Arial"/>
      <family val="2"/>
    </font>
    <font>
      <b/>
      <sz val="10"/>
      <color indexed="8"/>
      <name val="Arial"/>
      <family val="2"/>
    </font>
    <font>
      <sz val="10"/>
      <color indexed="8"/>
      <name val="Arial"/>
      <family val="2"/>
    </font>
    <font>
      <b/>
      <sz val="12"/>
      <color indexed="8"/>
      <name val="Times New Roman"/>
      <family val="1"/>
    </font>
    <font>
      <sz val="11"/>
      <name val="Times New Roman"/>
      <family val="1"/>
    </font>
    <font>
      <b/>
      <i/>
      <u/>
      <sz val="12"/>
      <name val="Times New Roman"/>
      <family val="1"/>
    </font>
    <font>
      <b/>
      <sz val="11"/>
      <name val="Times New Roman"/>
      <family val="1"/>
    </font>
    <font>
      <sz val="8"/>
      <name val="Arial"/>
      <family val="2"/>
    </font>
    <font>
      <b/>
      <i/>
      <sz val="10"/>
      <name val="Arial"/>
      <family val="2"/>
    </font>
    <font>
      <b/>
      <sz val="18"/>
      <name val="Arial"/>
      <family val="2"/>
    </font>
    <font>
      <b/>
      <sz val="10"/>
      <color rgb="FFC00000"/>
      <name val="Arial"/>
      <family val="2"/>
    </font>
    <font>
      <u/>
      <sz val="10"/>
      <color indexed="8"/>
      <name val="Arial"/>
      <family val="2"/>
    </font>
    <font>
      <vertAlign val="superscript"/>
      <sz val="10"/>
      <color indexed="8"/>
      <name val="Arial"/>
      <family val="2"/>
    </font>
    <font>
      <b/>
      <sz val="10"/>
      <color rgb="FF0070C0"/>
      <name val="Arial"/>
      <family val="2"/>
    </font>
    <font>
      <b/>
      <i/>
      <sz val="10"/>
      <color indexed="8"/>
      <name val="Arial"/>
      <family val="2"/>
    </font>
    <font>
      <sz val="10"/>
      <color rgb="FFC00000"/>
      <name val="Arial"/>
      <family val="2"/>
    </font>
    <font>
      <u/>
      <sz val="10"/>
      <color theme="10"/>
      <name val="Arial"/>
      <family val="2"/>
    </font>
    <font>
      <b/>
      <sz val="10"/>
      <color theme="1"/>
      <name val="Arial"/>
      <family val="2"/>
    </font>
    <font>
      <i/>
      <sz val="10"/>
      <name val="Arial"/>
      <family val="2"/>
    </font>
    <font>
      <sz val="10"/>
      <color theme="1"/>
      <name val="Arial"/>
      <family val="2"/>
    </font>
    <font>
      <b/>
      <i/>
      <sz val="10"/>
      <color rgb="FFC00000"/>
      <name val="Arial"/>
      <family val="2"/>
    </font>
    <font>
      <sz val="11"/>
      <color rgb="FF002060"/>
      <name val="Arial"/>
      <family val="2"/>
    </font>
    <font>
      <sz val="10"/>
      <name val="Calibri"/>
      <family val="2"/>
    </font>
    <font>
      <b/>
      <i/>
      <sz val="11"/>
      <name val="Arial"/>
      <family val="2"/>
    </font>
    <font>
      <b/>
      <i/>
      <sz val="11"/>
      <color theme="1"/>
      <name val="Arial"/>
      <family val="2"/>
    </font>
    <font>
      <i/>
      <sz val="11"/>
      <color theme="0" tint="-0.499984740745262"/>
      <name val="Arial"/>
      <family val="2"/>
      <charset val="129"/>
    </font>
    <font>
      <sz val="10"/>
      <color theme="0" tint="-0.499984740745262"/>
      <name val="Arial"/>
      <family val="2"/>
      <charset val="129"/>
    </font>
    <font>
      <sz val="10"/>
      <color theme="0" tint="-0.499984740745262"/>
      <name val="Arial"/>
      <family val="2"/>
    </font>
    <font>
      <sz val="10"/>
      <color theme="0" tint="-0.499984740745262"/>
      <name val="Calibri"/>
      <family val="2"/>
      <charset val="129"/>
    </font>
    <font>
      <b/>
      <sz val="20"/>
      <name val="Calibri"/>
      <family val="2"/>
    </font>
    <font>
      <b/>
      <i/>
      <sz val="18"/>
      <name val="Arial"/>
      <family val="2"/>
    </font>
    <font>
      <b/>
      <sz val="20"/>
      <name val="Arial"/>
      <family val="2"/>
    </font>
    <font>
      <sz val="18"/>
      <name val="Arial"/>
      <family val="2"/>
    </font>
    <font>
      <b/>
      <sz val="18"/>
      <color rgb="FF002060"/>
      <name val="Arial"/>
      <family val="2"/>
    </font>
    <font>
      <i/>
      <sz val="18"/>
      <name val="Arial"/>
      <family val="2"/>
    </font>
    <font>
      <sz val="14"/>
      <name val="Arial"/>
      <family val="2"/>
    </font>
    <font>
      <b/>
      <u/>
      <sz val="12"/>
      <name val="Arial"/>
      <family val="2"/>
    </font>
    <font>
      <b/>
      <sz val="11"/>
      <color rgb="FF002060"/>
      <name val="Arial"/>
      <family val="2"/>
    </font>
    <font>
      <i/>
      <sz val="11"/>
      <name val="Arial"/>
      <family val="2"/>
    </font>
    <font>
      <sz val="11"/>
      <name val="Arial"/>
      <family val="2"/>
    </font>
    <font>
      <sz val="11"/>
      <color theme="0" tint="-0.499984740745262"/>
      <name val="Arial"/>
      <family val="2"/>
    </font>
    <font>
      <b/>
      <i/>
      <sz val="16"/>
      <name val="Arial"/>
      <family val="2"/>
    </font>
    <font>
      <sz val="11"/>
      <name val="Arial"/>
      <family val="2"/>
      <charset val="129"/>
    </font>
    <font>
      <b/>
      <sz val="11"/>
      <color theme="0"/>
      <name val="Arial"/>
      <family val="2"/>
    </font>
    <font>
      <b/>
      <sz val="11"/>
      <color theme="1"/>
      <name val="Arial"/>
      <family val="2"/>
    </font>
    <font>
      <sz val="11"/>
      <name val="Calibri"/>
      <family val="2"/>
      <charset val="129"/>
    </font>
    <font>
      <b/>
      <sz val="12"/>
      <name val="Arial Black"/>
      <family val="2"/>
    </font>
    <font>
      <b/>
      <sz val="18"/>
      <name val="Arial Black"/>
      <family val="2"/>
    </font>
    <font>
      <b/>
      <sz val="36"/>
      <name val="Arial Black"/>
      <family val="2"/>
    </font>
    <font>
      <b/>
      <sz val="20"/>
      <name val="Arial Black"/>
      <family val="2"/>
    </font>
    <font>
      <sz val="14"/>
      <name val="Arial Black"/>
      <family val="2"/>
    </font>
    <font>
      <sz val="10"/>
      <name val="Arial Nova"/>
      <family val="2"/>
    </font>
    <font>
      <b/>
      <u/>
      <sz val="18"/>
      <name val="Arial Nova"/>
      <family val="2"/>
    </font>
    <font>
      <b/>
      <sz val="11"/>
      <name val="Arial Nova"/>
      <family val="2"/>
    </font>
    <font>
      <sz val="11"/>
      <name val="Arial Nova"/>
      <family val="2"/>
    </font>
    <font>
      <b/>
      <sz val="10"/>
      <name val="Arial Nova"/>
      <family val="2"/>
    </font>
    <font>
      <b/>
      <u/>
      <sz val="11"/>
      <name val="Arial Nova"/>
      <family val="2"/>
    </font>
    <font>
      <sz val="11"/>
      <color theme="0" tint="-0.499984740745262"/>
      <name val="Arial Nova"/>
      <family val="2"/>
    </font>
    <font>
      <b/>
      <sz val="11"/>
      <name val="Arial Black"/>
      <family val="2"/>
    </font>
    <font>
      <b/>
      <sz val="14"/>
      <name val="Arial Black"/>
      <family val="2"/>
    </font>
    <font>
      <b/>
      <i/>
      <sz val="12"/>
      <name val="Arial"/>
      <family val="2"/>
    </font>
    <font>
      <b/>
      <sz val="12"/>
      <name val="Arial"/>
      <family val="2"/>
    </font>
    <font>
      <u/>
      <sz val="10"/>
      <name val="Arial"/>
      <family val="2"/>
    </font>
    <font>
      <vertAlign val="superscript"/>
      <sz val="10"/>
      <name val="Arial"/>
      <family val="2"/>
    </font>
    <font>
      <sz val="9"/>
      <name val="宋体"/>
      <family val="3"/>
      <charset val="134"/>
    </font>
  </fonts>
  <fills count="20">
    <fill>
      <patternFill patternType="none"/>
    </fill>
    <fill>
      <patternFill patternType="gray125"/>
    </fill>
    <fill>
      <patternFill patternType="solid">
        <fgColor indexed="51"/>
        <bgColor indexed="64"/>
      </patternFill>
    </fill>
    <fill>
      <patternFill patternType="solid">
        <fgColor indexed="22"/>
        <bgColor indexed="64"/>
      </patternFill>
    </fill>
    <fill>
      <patternFill patternType="solid">
        <fgColor indexed="31"/>
        <bgColor indexed="64"/>
      </patternFill>
    </fill>
    <fill>
      <patternFill patternType="solid">
        <fgColor indexed="62"/>
        <bgColor indexed="64"/>
      </patternFill>
    </fill>
    <fill>
      <patternFill patternType="solid">
        <fgColor indexed="29"/>
        <bgColor indexed="64"/>
      </patternFill>
    </fill>
    <fill>
      <patternFill patternType="solid">
        <fgColor indexed="1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0"/>
        <bgColor indexed="64"/>
      </patternFill>
    </fill>
  </fills>
  <borders count="5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s>
  <cellStyleXfs count="9">
    <xf numFmtId="0" fontId="0"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5" fillId="0" borderId="0" applyNumberFormat="0" applyFill="0" applyBorder="0" applyAlignment="0" applyProtection="0"/>
  </cellStyleXfs>
  <cellXfs count="456">
    <xf numFmtId="0" fontId="0" fillId="0" borderId="0" xfId="0"/>
    <xf numFmtId="0" fontId="3" fillId="0" borderId="0" xfId="0" applyFont="1"/>
    <xf numFmtId="0" fontId="1" fillId="0" borderId="0" xfId="0" applyFont="1"/>
    <xf numFmtId="0" fontId="6" fillId="0" borderId="0" xfId="0" applyFont="1"/>
    <xf numFmtId="0" fontId="3" fillId="0" borderId="0" xfId="0" applyFont="1" applyAlignment="1">
      <alignment horizontal="right"/>
    </xf>
    <xf numFmtId="0" fontId="9" fillId="0" borderId="0" xfId="0" applyFont="1"/>
    <xf numFmtId="0" fontId="12" fillId="0" borderId="0" xfId="0" applyFont="1" applyAlignment="1">
      <alignment horizontal="center" wrapText="1"/>
    </xf>
    <xf numFmtId="0" fontId="0" fillId="2" borderId="2" xfId="0" applyFill="1" applyBorder="1" applyAlignment="1">
      <alignment horizontal="center"/>
    </xf>
    <xf numFmtId="2" fontId="0" fillId="2" borderId="2" xfId="0" applyNumberFormat="1" applyFill="1" applyBorder="1" applyAlignment="1">
      <alignment horizontal="center"/>
    </xf>
    <xf numFmtId="176" fontId="13" fillId="0" borderId="2" xfId="0" applyNumberFormat="1" applyFont="1" applyFill="1" applyBorder="1" applyAlignment="1"/>
    <xf numFmtId="0" fontId="13" fillId="0" borderId="2" xfId="0" applyFont="1" applyBorder="1" applyAlignment="1">
      <alignment wrapText="1"/>
    </xf>
    <xf numFmtId="176" fontId="13" fillId="0" borderId="2" xfId="0" applyNumberFormat="1" applyFont="1" applyFill="1" applyBorder="1" applyAlignment="1">
      <alignment wrapText="1"/>
    </xf>
    <xf numFmtId="0" fontId="13" fillId="0" borderId="0" xfId="0" applyFont="1" applyAlignment="1">
      <alignment horizontal="center" wrapText="1"/>
    </xf>
    <xf numFmtId="0" fontId="14" fillId="0" borderId="0" xfId="0" applyFont="1" applyBorder="1" applyAlignment="1">
      <alignment horizontal="center" wrapText="1"/>
    </xf>
    <xf numFmtId="0" fontId="13" fillId="0" borderId="0" xfId="0" applyFont="1" applyAlignment="1">
      <alignment wrapText="1"/>
    </xf>
    <xf numFmtId="0" fontId="13" fillId="0" borderId="0" xfId="0" applyFont="1" applyBorder="1" applyAlignment="1">
      <alignment horizontal="center" wrapText="1"/>
    </xf>
    <xf numFmtId="0" fontId="13" fillId="0" borderId="0" xfId="0" applyFont="1" applyBorder="1" applyAlignment="1">
      <alignment wrapText="1"/>
    </xf>
    <xf numFmtId="0" fontId="15" fillId="0" borderId="4" xfId="0" applyFont="1" applyBorder="1" applyAlignment="1">
      <alignment horizontal="center" wrapText="1"/>
    </xf>
    <xf numFmtId="0" fontId="15" fillId="0" borderId="5" xfId="0" applyFont="1" applyBorder="1" applyAlignment="1">
      <alignment horizontal="center" wrapText="1"/>
    </xf>
    <xf numFmtId="0" fontId="15" fillId="0" borderId="6" xfId="0" applyFont="1" applyBorder="1" applyAlignment="1">
      <alignment horizontal="center" wrapText="1"/>
    </xf>
    <xf numFmtId="0" fontId="15" fillId="0" borderId="2" xfId="0" applyFont="1" applyBorder="1" applyAlignment="1">
      <alignment horizontal="center" wrapText="1"/>
    </xf>
    <xf numFmtId="2" fontId="13" fillId="0" borderId="2" xfId="0" applyNumberFormat="1" applyFont="1" applyFill="1" applyBorder="1" applyAlignment="1">
      <alignment wrapText="1"/>
    </xf>
    <xf numFmtId="2" fontId="13" fillId="0" borderId="2" xfId="0" applyNumberFormat="1" applyFont="1" applyBorder="1" applyAlignment="1">
      <alignment wrapText="1"/>
    </xf>
    <xf numFmtId="176" fontId="13" fillId="0" borderId="7" xfId="0" applyNumberFormat="1" applyFont="1" applyFill="1" applyBorder="1" applyAlignment="1"/>
    <xf numFmtId="0" fontId="3" fillId="2" borderId="2" xfId="0" applyFont="1" applyFill="1" applyBorder="1" applyAlignment="1">
      <alignment horizontal="center"/>
    </xf>
    <xf numFmtId="0" fontId="3"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center" vertical="center"/>
    </xf>
    <xf numFmtId="0" fontId="0" fillId="0" borderId="24" xfId="0" applyBorder="1"/>
    <xf numFmtId="0" fontId="0" fillId="0" borderId="24" xfId="0" applyBorder="1" applyAlignment="1">
      <alignment horizontal="center" vertical="center"/>
    </xf>
    <xf numFmtId="0" fontId="0" fillId="0" borderId="24" xfId="0" applyFill="1" applyBorder="1" applyAlignment="1">
      <alignment vertical="center"/>
    </xf>
    <xf numFmtId="0" fontId="3" fillId="0" borderId="0" xfId="0" applyFont="1" applyAlignment="1">
      <alignment horizontal="center" vertical="center"/>
    </xf>
    <xf numFmtId="0" fontId="1" fillId="0" borderId="0" xfId="0" applyFont="1" applyBorder="1" applyAlignment="1">
      <alignment horizontal="center" vertical="center"/>
    </xf>
    <xf numFmtId="0" fontId="3" fillId="0" borderId="0" xfId="0" applyFont="1" applyBorder="1" applyAlignment="1">
      <alignment horizontal="center" vertical="center"/>
    </xf>
    <xf numFmtId="2" fontId="3" fillId="0" borderId="0" xfId="0" applyNumberFormat="1" applyFont="1" applyBorder="1" applyAlignment="1">
      <alignment horizontal="center" vertical="center"/>
    </xf>
    <xf numFmtId="0" fontId="3" fillId="0" borderId="0" xfId="0" applyFont="1" applyBorder="1" applyAlignment="1">
      <alignment horizontal="left" vertical="center"/>
    </xf>
    <xf numFmtId="2" fontId="3" fillId="0" borderId="0" xfId="0" applyNumberFormat="1" applyFont="1" applyFill="1" applyBorder="1" applyAlignment="1">
      <alignment horizontal="center" vertical="center" wrapText="1"/>
    </xf>
    <xf numFmtId="0" fontId="1" fillId="0" borderId="0" xfId="0" applyFont="1" applyAlignment="1">
      <alignment horizontal="center" vertical="top"/>
    </xf>
    <xf numFmtId="0" fontId="3" fillId="0" borderId="0" xfId="0" applyFont="1" applyAlignment="1">
      <alignment horizontal="center" vertical="top"/>
    </xf>
    <xf numFmtId="0" fontId="11" fillId="0" borderId="0" xfId="0" applyFont="1" applyAlignment="1">
      <alignment horizontal="left" vertical="center" wrapText="1"/>
    </xf>
    <xf numFmtId="0" fontId="11" fillId="0" borderId="0" xfId="7" applyFont="1" applyBorder="1" applyAlignment="1">
      <alignment horizontal="left" vertical="center" wrapText="1"/>
    </xf>
    <xf numFmtId="0" fontId="3" fillId="0" borderId="0" xfId="0" applyFont="1" applyBorder="1" applyAlignment="1">
      <alignment horizontal="center" vertical="center" wrapText="1"/>
    </xf>
    <xf numFmtId="0" fontId="10" fillId="0" borderId="0" xfId="0" applyFont="1" applyFill="1" applyBorder="1" applyAlignment="1">
      <alignment horizontal="center" vertical="center"/>
    </xf>
    <xf numFmtId="0" fontId="3" fillId="0" borderId="0" xfId="0" applyFont="1" applyFill="1" applyBorder="1" applyAlignment="1">
      <alignment horizontal="left" vertical="center"/>
    </xf>
    <xf numFmtId="0" fontId="10" fillId="0" borderId="0" xfId="0" applyFont="1" applyAlignment="1">
      <alignment horizontal="left" vertical="center" wrapText="1"/>
    </xf>
    <xf numFmtId="0" fontId="11" fillId="0" borderId="0" xfId="0" applyFont="1" applyAlignment="1">
      <alignment horizontal="center" vertical="center" wrapText="1"/>
    </xf>
    <xf numFmtId="0" fontId="10" fillId="8" borderId="0" xfId="0" applyFont="1" applyFill="1" applyAlignment="1">
      <alignment horizontal="left" vertical="center" wrapText="1"/>
    </xf>
    <xf numFmtId="1" fontId="11" fillId="0" borderId="0" xfId="0" applyNumberFormat="1" applyFont="1" applyBorder="1" applyAlignment="1">
      <alignment horizontal="left" vertical="center" wrapText="1"/>
    </xf>
    <xf numFmtId="1" fontId="11" fillId="0" borderId="0" xfId="7" applyNumberFormat="1" applyFont="1" applyBorder="1" applyAlignment="1">
      <alignment horizontal="left" vertical="center" wrapText="1"/>
    </xf>
    <xf numFmtId="0" fontId="10" fillId="0" borderId="0" xfId="7" applyFont="1" applyBorder="1" applyAlignment="1">
      <alignment horizontal="left" vertical="center" wrapText="1"/>
    </xf>
    <xf numFmtId="2" fontId="10" fillId="0" borderId="0" xfId="7" applyNumberFormat="1" applyFont="1" applyBorder="1" applyAlignment="1">
      <alignment horizontal="left" vertical="center" wrapText="1"/>
    </xf>
    <xf numFmtId="0" fontId="10" fillId="0" borderId="0" xfId="0" applyFont="1" applyBorder="1" applyAlignment="1">
      <alignment horizontal="left" vertical="center" wrapText="1"/>
    </xf>
    <xf numFmtId="1" fontId="10" fillId="0" borderId="0" xfId="7" applyNumberFormat="1" applyFont="1" applyBorder="1" applyAlignment="1">
      <alignment horizontal="left" vertical="center" wrapText="1"/>
    </xf>
    <xf numFmtId="2" fontId="11" fillId="0" borderId="0" xfId="7" applyNumberFormat="1" applyFont="1" applyBorder="1" applyAlignment="1">
      <alignment horizontal="left" vertical="center" wrapText="1"/>
    </xf>
    <xf numFmtId="0" fontId="1" fillId="0" borderId="0" xfId="0" applyFont="1" applyAlignment="1">
      <alignment horizontal="left" vertical="top"/>
    </xf>
    <xf numFmtId="0" fontId="3" fillId="0" borderId="0" xfId="0" applyFont="1" applyBorder="1" applyAlignment="1">
      <alignment horizontal="left" vertical="center" wrapText="1"/>
    </xf>
    <xf numFmtId="0" fontId="3" fillId="0" borderId="0" xfId="0" applyFont="1" applyAlignment="1">
      <alignment horizontal="left" vertical="top"/>
    </xf>
    <xf numFmtId="176" fontId="3" fillId="0" borderId="0" xfId="0" applyNumberFormat="1" applyFont="1" applyFill="1" applyBorder="1" applyAlignment="1">
      <alignment horizontal="left" vertical="center"/>
    </xf>
    <xf numFmtId="176" fontId="3" fillId="0" borderId="0" xfId="0" applyNumberFormat="1" applyFont="1" applyFill="1" applyBorder="1" applyAlignment="1">
      <alignment horizontal="left" vertical="center" wrapText="1"/>
    </xf>
    <xf numFmtId="0" fontId="1" fillId="0" borderId="0" xfId="0" applyFont="1" applyBorder="1" applyAlignment="1">
      <alignment horizontal="left" vertical="center"/>
    </xf>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0" fillId="0" borderId="0" xfId="0" applyBorder="1" applyAlignment="1">
      <alignment horizontal="left"/>
    </xf>
    <xf numFmtId="0" fontId="3" fillId="0" borderId="0" xfId="1" applyFont="1" applyFill="1" applyBorder="1" applyAlignment="1">
      <alignment horizontal="left" vertical="center"/>
    </xf>
    <xf numFmtId="176" fontId="3" fillId="0" borderId="0" xfId="5" applyNumberFormat="1" applyFont="1" applyFill="1" applyBorder="1" applyAlignment="1">
      <alignment horizontal="left" vertical="center"/>
    </xf>
    <xf numFmtId="0" fontId="1" fillId="0" borderId="0" xfId="1" applyFont="1" applyFill="1" applyBorder="1" applyAlignment="1">
      <alignment horizontal="left" vertical="center"/>
    </xf>
    <xf numFmtId="176" fontId="3" fillId="0" borderId="0" xfId="1" applyNumberFormat="1" applyFont="1" applyFill="1" applyBorder="1" applyAlignment="1">
      <alignment horizontal="left" vertical="center"/>
    </xf>
    <xf numFmtId="0" fontId="1" fillId="0" borderId="0" xfId="0" applyFont="1" applyFill="1" applyBorder="1" applyAlignment="1">
      <alignment horizontal="left" vertical="center"/>
    </xf>
    <xf numFmtId="176" fontId="3" fillId="0" borderId="0" xfId="4" applyNumberFormat="1" applyFont="1" applyFill="1" applyBorder="1" applyAlignment="1">
      <alignment horizontal="left" vertical="center"/>
    </xf>
    <xf numFmtId="176" fontId="3" fillId="0" borderId="0" xfId="3" applyNumberFormat="1" applyFont="1" applyFill="1" applyBorder="1" applyAlignment="1">
      <alignment horizontal="left" vertical="center"/>
    </xf>
    <xf numFmtId="176" fontId="3" fillId="0" borderId="0" xfId="2" applyNumberFormat="1" applyFont="1" applyFill="1" applyBorder="1" applyAlignment="1">
      <alignment horizontal="left" vertical="center"/>
    </xf>
    <xf numFmtId="2" fontId="3" fillId="0" borderId="0" xfId="0" applyNumberFormat="1" applyFont="1" applyFill="1" applyBorder="1" applyAlignment="1">
      <alignment horizontal="left" vertical="center"/>
    </xf>
    <xf numFmtId="0" fontId="26" fillId="0" borderId="0" xfId="0" applyFont="1" applyBorder="1" applyAlignment="1">
      <alignment horizontal="center" vertical="center"/>
    </xf>
    <xf numFmtId="0" fontId="1" fillId="0" borderId="2" xfId="0" applyFont="1" applyBorder="1" applyAlignment="1">
      <alignment horizontal="center" vertical="center"/>
    </xf>
    <xf numFmtId="1" fontId="11" fillId="0" borderId="2" xfId="6" applyNumberFormat="1" applyFont="1" applyBorder="1" applyAlignment="1">
      <alignment horizontal="center" vertical="center" wrapText="1"/>
    </xf>
    <xf numFmtId="2" fontId="11" fillId="0" borderId="2" xfId="6" applyNumberFormat="1" applyFont="1" applyBorder="1" applyAlignment="1">
      <alignment horizontal="center" vertical="center" wrapText="1"/>
    </xf>
    <xf numFmtId="176" fontId="11" fillId="0" borderId="2" xfId="6" applyNumberFormat="1" applyFont="1" applyBorder="1" applyAlignment="1">
      <alignment horizontal="center" vertical="center" wrapText="1"/>
    </xf>
    <xf numFmtId="0" fontId="11" fillId="0" borderId="2" xfId="6" applyFont="1" applyBorder="1" applyAlignment="1">
      <alignment horizontal="center" vertical="center" wrapText="1"/>
    </xf>
    <xf numFmtId="0" fontId="19" fillId="0" borderId="0" xfId="0" applyFont="1" applyBorder="1" applyAlignment="1">
      <alignment horizontal="center" vertical="center"/>
    </xf>
    <xf numFmtId="1" fontId="11" fillId="0" borderId="0" xfId="6" applyNumberFormat="1" applyFont="1" applyBorder="1" applyAlignment="1">
      <alignment horizontal="center" vertical="center" wrapText="1"/>
    </xf>
    <xf numFmtId="0" fontId="1" fillId="0" borderId="0" xfId="0" applyFont="1" applyAlignment="1">
      <alignment vertical="top"/>
    </xf>
    <xf numFmtId="0" fontId="3" fillId="0" borderId="0" xfId="0" applyFont="1" applyAlignment="1">
      <alignment vertical="top"/>
    </xf>
    <xf numFmtId="0" fontId="3" fillId="0" borderId="0" xfId="0" applyFont="1" applyFill="1" applyBorder="1" applyAlignment="1">
      <alignment vertical="top" wrapText="1"/>
    </xf>
    <xf numFmtId="0" fontId="3" fillId="0" borderId="2" xfId="0" applyFont="1" applyBorder="1" applyAlignment="1">
      <alignment vertical="top"/>
    </xf>
    <xf numFmtId="0" fontId="10" fillId="0" borderId="2" xfId="0" applyFont="1" applyBorder="1" applyAlignment="1">
      <alignment horizontal="center" vertical="top"/>
    </xf>
    <xf numFmtId="0" fontId="3" fillId="0" borderId="0" xfId="0" applyFont="1" applyBorder="1" applyAlignment="1">
      <alignment vertical="top"/>
    </xf>
    <xf numFmtId="1" fontId="11" fillId="0" borderId="0" xfId="6" applyNumberFormat="1" applyFont="1" applyBorder="1" applyAlignment="1">
      <alignment vertical="top" wrapText="1"/>
    </xf>
    <xf numFmtId="0" fontId="10" fillId="0" borderId="0" xfId="0" applyFont="1" applyFill="1" applyBorder="1" applyAlignment="1">
      <alignment horizontal="center" vertical="top" wrapText="1"/>
    </xf>
    <xf numFmtId="0" fontId="11" fillId="0" borderId="2" xfId="0" applyFont="1" applyBorder="1" applyAlignment="1">
      <alignment horizontal="center" vertical="top"/>
    </xf>
    <xf numFmtId="0" fontId="10" fillId="0" borderId="2" xfId="0" applyFont="1" applyBorder="1" applyAlignment="1">
      <alignment vertical="top" wrapText="1"/>
    </xf>
    <xf numFmtId="0" fontId="10" fillId="0" borderId="2" xfId="0" applyFont="1" applyBorder="1" applyAlignment="1">
      <alignment horizontal="center" vertical="top" wrapText="1"/>
    </xf>
    <xf numFmtId="0" fontId="11" fillId="0" borderId="2" xfId="0" applyFont="1" applyBorder="1" applyAlignment="1">
      <alignment vertical="top" wrapText="1"/>
    </xf>
    <xf numFmtId="0" fontId="1" fillId="0" borderId="2" xfId="0" applyFont="1" applyBorder="1" applyAlignment="1">
      <alignment horizontal="center" vertical="top"/>
    </xf>
    <xf numFmtId="0" fontId="3" fillId="0" borderId="0" xfId="0" applyFont="1" applyFill="1" applyBorder="1" applyAlignment="1">
      <alignment horizontal="center" vertical="top" wrapText="1"/>
    </xf>
    <xf numFmtId="0" fontId="3" fillId="0" borderId="0" xfId="0" applyNumberFormat="1" applyFont="1" applyFill="1" applyBorder="1" applyAlignment="1">
      <alignment horizontal="center" vertical="top" wrapText="1"/>
    </xf>
    <xf numFmtId="0" fontId="11" fillId="0" borderId="2" xfId="0" applyNumberFormat="1" applyFont="1" applyBorder="1" applyAlignment="1">
      <alignment vertical="top" wrapText="1"/>
    </xf>
    <xf numFmtId="0" fontId="3" fillId="0" borderId="8" xfId="0" applyFont="1" applyBorder="1" applyAlignment="1">
      <alignment vertical="top"/>
    </xf>
    <xf numFmtId="0" fontId="1" fillId="0" borderId="2" xfId="0" applyFont="1" applyBorder="1" applyAlignment="1">
      <alignment vertical="top"/>
    </xf>
    <xf numFmtId="0" fontId="3" fillId="0" borderId="3" xfId="0" applyFont="1" applyBorder="1" applyAlignment="1">
      <alignment vertical="top"/>
    </xf>
    <xf numFmtId="0" fontId="3" fillId="0" borderId="17" xfId="0" applyFont="1" applyBorder="1" applyAlignment="1">
      <alignment vertical="top"/>
    </xf>
    <xf numFmtId="0" fontId="3" fillId="0" borderId="18" xfId="0" applyFont="1" applyBorder="1" applyAlignment="1">
      <alignment vertical="top"/>
    </xf>
    <xf numFmtId="0" fontId="3" fillId="0" borderId="14" xfId="0" applyFont="1" applyBorder="1" applyAlignment="1">
      <alignment vertical="top"/>
    </xf>
    <xf numFmtId="0" fontId="3" fillId="0" borderId="2" xfId="0" applyFont="1" applyBorder="1" applyAlignment="1">
      <alignment horizontal="center" vertical="top" wrapText="1"/>
    </xf>
    <xf numFmtId="0" fontId="3" fillId="0" borderId="2" xfId="0" applyFont="1" applyBorder="1" applyAlignment="1">
      <alignment vertical="top" wrapText="1"/>
    </xf>
    <xf numFmtId="0" fontId="3" fillId="0" borderId="13" xfId="0" applyFont="1" applyBorder="1" applyAlignment="1">
      <alignment vertical="top"/>
    </xf>
    <xf numFmtId="0" fontId="3" fillId="0" borderId="0" xfId="0" applyFont="1" applyFill="1" applyBorder="1" applyAlignment="1">
      <alignment vertical="top"/>
    </xf>
    <xf numFmtId="0" fontId="1" fillId="0" borderId="0" xfId="0" applyFont="1" applyBorder="1" applyAlignment="1">
      <alignment horizontal="center" vertical="top"/>
    </xf>
    <xf numFmtId="0" fontId="1" fillId="0" borderId="14" xfId="0" applyFont="1" applyBorder="1" applyAlignment="1">
      <alignment vertical="top"/>
    </xf>
    <xf numFmtId="0" fontId="3" fillId="0" borderId="0" xfId="0" applyFont="1" applyFill="1" applyBorder="1" applyAlignment="1">
      <alignment horizontal="right" vertical="top" wrapText="1"/>
    </xf>
    <xf numFmtId="0" fontId="1" fillId="0" borderId="14" xfId="0" applyFont="1" applyBorder="1" applyAlignment="1">
      <alignment horizontal="center" vertical="top"/>
    </xf>
    <xf numFmtId="0" fontId="3" fillId="0" borderId="9" xfId="0" applyFont="1" applyBorder="1" applyAlignment="1">
      <alignment vertical="top" wrapText="1"/>
    </xf>
    <xf numFmtId="0" fontId="3" fillId="0" borderId="10" xfId="0" applyFont="1" applyBorder="1" applyAlignment="1">
      <alignment vertical="top" wrapText="1"/>
    </xf>
    <xf numFmtId="0" fontId="3" fillId="0" borderId="1" xfId="0" applyFont="1" applyBorder="1" applyAlignment="1">
      <alignment vertical="top"/>
    </xf>
    <xf numFmtId="0" fontId="11" fillId="0" borderId="2" xfId="0" applyFont="1" applyFill="1" applyBorder="1" applyAlignment="1">
      <alignment horizontal="center" vertical="top"/>
    </xf>
    <xf numFmtId="0" fontId="3" fillId="0" borderId="11" xfId="0" applyFont="1" applyBorder="1" applyAlignment="1">
      <alignment vertical="top" wrapText="1"/>
    </xf>
    <xf numFmtId="0" fontId="3" fillId="0" borderId="12" xfId="0" applyFont="1" applyBorder="1" applyAlignment="1">
      <alignment vertical="top" wrapText="1"/>
    </xf>
    <xf numFmtId="0" fontId="1" fillId="0" borderId="13" xfId="0" applyFont="1" applyBorder="1" applyAlignment="1">
      <alignment horizontal="right" vertical="top"/>
    </xf>
    <xf numFmtId="0" fontId="3" fillId="0" borderId="2" xfId="0" applyFont="1" applyBorder="1" applyAlignment="1">
      <alignment horizontal="center" vertical="top"/>
    </xf>
    <xf numFmtId="2" fontId="3" fillId="0" borderId="17" xfId="0" applyNumberFormat="1" applyFont="1" applyBorder="1" applyAlignment="1">
      <alignment vertical="top"/>
    </xf>
    <xf numFmtId="0" fontId="3" fillId="0" borderId="15" xfId="0" applyFont="1" applyBorder="1" applyAlignment="1">
      <alignment vertical="top"/>
    </xf>
    <xf numFmtId="0" fontId="3" fillId="0" borderId="16" xfId="0" applyFont="1" applyBorder="1" applyAlignment="1">
      <alignment vertical="top"/>
    </xf>
    <xf numFmtId="0" fontId="1" fillId="0" borderId="0" xfId="0" applyFont="1" applyBorder="1" applyAlignment="1">
      <alignment horizontal="center" vertical="center" wrapText="1"/>
    </xf>
    <xf numFmtId="2" fontId="19" fillId="0" borderId="0" xfId="0" applyNumberFormat="1" applyFont="1" applyFill="1" applyBorder="1" applyAlignment="1">
      <alignment horizontal="center" vertical="center"/>
    </xf>
    <xf numFmtId="2" fontId="3" fillId="0" borderId="0" xfId="0" applyNumberFormat="1" applyFont="1" applyFill="1" applyBorder="1" applyAlignment="1">
      <alignment horizontal="center" vertical="center"/>
    </xf>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0" fontId="10" fillId="0" borderId="0" xfId="0" applyFont="1" applyAlignment="1">
      <alignment horizontal="center" vertical="center" wrapText="1"/>
    </xf>
    <xf numFmtId="0" fontId="23" fillId="0" borderId="0" xfId="0" applyFont="1" applyAlignment="1">
      <alignment horizontal="center" vertical="center" wrapText="1"/>
    </xf>
    <xf numFmtId="0" fontId="3" fillId="9" borderId="2" xfId="0" applyFont="1" applyFill="1" applyBorder="1" applyAlignment="1">
      <alignment horizontal="center" vertical="center" wrapText="1"/>
    </xf>
    <xf numFmtId="2" fontId="3" fillId="0" borderId="0" xfId="0" applyNumberFormat="1" applyFont="1" applyAlignment="1">
      <alignment horizontal="center" vertical="center"/>
    </xf>
    <xf numFmtId="0" fontId="2" fillId="0" borderId="0" xfId="0" applyFont="1" applyAlignment="1">
      <alignment horizontal="center" vertical="center"/>
    </xf>
    <xf numFmtId="0" fontId="1" fillId="9" borderId="0" xfId="0" applyFont="1" applyFill="1" applyBorder="1" applyAlignment="1">
      <alignment horizontal="center" vertical="center"/>
    </xf>
    <xf numFmtId="2" fontId="1" fillId="9" borderId="0" xfId="0" applyNumberFormat="1" applyFont="1" applyFill="1" applyBorder="1" applyAlignment="1">
      <alignment horizontal="center" vertical="center"/>
    </xf>
    <xf numFmtId="2" fontId="10" fillId="9" borderId="2" xfId="6" applyNumberFormat="1" applyFont="1" applyFill="1" applyBorder="1" applyAlignment="1">
      <alignment horizontal="center" vertical="center" wrapText="1"/>
    </xf>
    <xf numFmtId="0" fontId="11" fillId="0" borderId="0" xfId="6" applyFont="1" applyFill="1" applyBorder="1" applyAlignment="1">
      <alignment horizontal="center" vertical="center" wrapText="1"/>
    </xf>
    <xf numFmtId="0" fontId="1" fillId="9" borderId="2" xfId="0" applyFont="1" applyFill="1" applyBorder="1" applyAlignment="1">
      <alignment horizontal="center" vertical="center"/>
    </xf>
    <xf numFmtId="177" fontId="1" fillId="9" borderId="2" xfId="0" applyNumberFormat="1" applyFont="1" applyFill="1" applyBorder="1" applyAlignment="1">
      <alignment horizontal="center" vertical="center"/>
    </xf>
    <xf numFmtId="2" fontId="1" fillId="9" borderId="2" xfId="0" applyNumberFormat="1" applyFont="1" applyFill="1" applyBorder="1" applyAlignment="1">
      <alignment horizontal="center" vertical="center" wrapText="1"/>
    </xf>
    <xf numFmtId="2" fontId="1" fillId="9" borderId="2" xfId="0" applyNumberFormat="1" applyFont="1" applyFill="1" applyBorder="1" applyAlignment="1">
      <alignment horizontal="center" vertical="center"/>
    </xf>
    <xf numFmtId="0" fontId="1" fillId="0" borderId="13" xfId="0" applyFont="1" applyBorder="1" applyAlignment="1">
      <alignment horizontal="center" vertical="top"/>
    </xf>
    <xf numFmtId="0" fontId="3" fillId="0" borderId="0" xfId="0" applyFont="1" applyFill="1" applyBorder="1" applyAlignment="1">
      <alignment horizontal="center" vertical="center"/>
    </xf>
    <xf numFmtId="0" fontId="30" fillId="0" borderId="24" xfId="0" applyFont="1" applyFill="1" applyBorder="1" applyAlignment="1">
      <alignment horizontal="center" vertical="center"/>
    </xf>
    <xf numFmtId="0" fontId="19" fillId="0" borderId="0" xfId="0" applyFont="1" applyFill="1" applyBorder="1" applyAlignment="1">
      <alignment horizontal="center" vertical="center"/>
    </xf>
    <xf numFmtId="0" fontId="27" fillId="0" borderId="0" xfId="0" applyFont="1" applyBorder="1" applyAlignment="1">
      <alignment horizontal="center" vertical="center"/>
    </xf>
    <xf numFmtId="0" fontId="10" fillId="0" borderId="0" xfId="6" applyFont="1" applyFill="1" applyBorder="1" applyAlignment="1">
      <alignment horizontal="left" vertical="center" wrapText="1"/>
    </xf>
    <xf numFmtId="1" fontId="10" fillId="0" borderId="0" xfId="6" applyNumberFormat="1" applyFont="1" applyBorder="1" applyAlignment="1">
      <alignment horizontal="left" vertical="center" wrapText="1"/>
    </xf>
    <xf numFmtId="0" fontId="1" fillId="0" borderId="0" xfId="8" applyFont="1" applyBorder="1" applyAlignment="1">
      <alignment horizontal="center" vertical="center"/>
    </xf>
    <xf numFmtId="0" fontId="0" fillId="0" borderId="21" xfId="0" applyBorder="1"/>
    <xf numFmtId="0" fontId="0" fillId="0" borderId="22" xfId="0" applyBorder="1"/>
    <xf numFmtId="0" fontId="3" fillId="0" borderId="23" xfId="0" applyFont="1" applyFill="1" applyBorder="1" applyAlignment="1">
      <alignment horizontal="left" vertical="center"/>
    </xf>
    <xf numFmtId="0" fontId="3" fillId="0" borderId="24" xfId="0" applyFont="1" applyFill="1" applyBorder="1" applyAlignment="1">
      <alignment horizontal="left" vertical="center"/>
    </xf>
    <xf numFmtId="0" fontId="1" fillId="9" borderId="21" xfId="0" applyFont="1" applyFill="1" applyBorder="1" applyAlignment="1">
      <alignment horizontal="center" vertical="center"/>
    </xf>
    <xf numFmtId="2" fontId="1" fillId="9" borderId="22" xfId="0" applyNumberFormat="1" applyFont="1" applyFill="1" applyBorder="1" applyAlignment="1">
      <alignment horizontal="center" vertical="center"/>
    </xf>
    <xf numFmtId="0" fontId="1" fillId="9" borderId="25" xfId="0" applyFont="1" applyFill="1" applyBorder="1" applyAlignment="1">
      <alignment horizontal="center" vertical="center"/>
    </xf>
    <xf numFmtId="2" fontId="1" fillId="9" borderId="26" xfId="0" applyNumberFormat="1" applyFont="1" applyFill="1" applyBorder="1" applyAlignment="1">
      <alignment horizontal="center" vertical="center"/>
    </xf>
    <xf numFmtId="0" fontId="3" fillId="0" borderId="23" xfId="0" applyFont="1" applyBorder="1" applyAlignment="1">
      <alignment horizontal="left" vertical="center"/>
    </xf>
    <xf numFmtId="0" fontId="3" fillId="0" borderId="24" xfId="0" applyFont="1" applyBorder="1" applyAlignment="1">
      <alignment horizontal="left" vertical="center"/>
    </xf>
    <xf numFmtId="1" fontId="3" fillId="0" borderId="0" xfId="0" applyNumberFormat="1" applyFont="1" applyAlignment="1">
      <alignment horizontal="center" vertical="center"/>
    </xf>
    <xf numFmtId="1" fontId="1" fillId="9" borderId="2" xfId="0" applyNumberFormat="1" applyFont="1" applyFill="1" applyBorder="1" applyAlignment="1">
      <alignment horizontal="center" vertical="center"/>
    </xf>
    <xf numFmtId="0" fontId="3" fillId="0" borderId="2" xfId="0" applyFont="1" applyBorder="1" applyAlignment="1">
      <alignment horizontal="center" vertical="center"/>
    </xf>
    <xf numFmtId="0" fontId="26" fillId="0" borderId="2" xfId="0" applyFont="1" applyFill="1" applyBorder="1" applyAlignment="1">
      <alignment horizontal="center" vertical="center"/>
    </xf>
    <xf numFmtId="0" fontId="28" fillId="0" borderId="2" xfId="0" applyFont="1" applyBorder="1" applyAlignment="1">
      <alignment horizontal="center" vertical="center"/>
    </xf>
    <xf numFmtId="0" fontId="27" fillId="0" borderId="2" xfId="0" applyFont="1" applyBorder="1" applyAlignment="1">
      <alignment horizontal="center" vertical="center"/>
    </xf>
    <xf numFmtId="0" fontId="26" fillId="0" borderId="2" xfId="0" applyFont="1" applyBorder="1" applyAlignment="1">
      <alignment horizontal="center" vertical="center"/>
    </xf>
    <xf numFmtId="0" fontId="27" fillId="0" borderId="2" xfId="0" applyFont="1" applyFill="1" applyBorder="1" applyAlignment="1">
      <alignment horizontal="center" vertical="center"/>
    </xf>
    <xf numFmtId="0" fontId="1" fillId="0" borderId="2" xfId="0" applyFont="1" applyFill="1" applyBorder="1" applyAlignment="1">
      <alignment horizontal="center" vertical="center"/>
    </xf>
    <xf numFmtId="0" fontId="11" fillId="0" borderId="2" xfId="6" applyFont="1" applyFill="1" applyBorder="1" applyAlignment="1">
      <alignment horizontal="center" vertical="center" wrapText="1"/>
    </xf>
    <xf numFmtId="1" fontId="10" fillId="0" borderId="2" xfId="6" applyNumberFormat="1" applyFont="1" applyFill="1" applyBorder="1" applyAlignment="1">
      <alignment horizontal="center" vertical="center" wrapText="1"/>
    </xf>
    <xf numFmtId="2" fontId="11" fillId="0" borderId="2" xfId="6" applyNumberFormat="1" applyFont="1" applyFill="1" applyBorder="1" applyAlignment="1">
      <alignment horizontal="center" vertical="center" wrapText="1"/>
    </xf>
    <xf numFmtId="176" fontId="11" fillId="0" borderId="2" xfId="6" applyNumberFormat="1" applyFont="1" applyFill="1" applyBorder="1" applyAlignment="1">
      <alignment horizontal="center" vertical="center" wrapText="1"/>
    </xf>
    <xf numFmtId="0" fontId="32" fillId="0" borderId="2" xfId="0" applyFont="1" applyBorder="1" applyAlignment="1">
      <alignment horizontal="center" vertical="center"/>
    </xf>
    <xf numFmtId="0" fontId="32" fillId="0" borderId="0" xfId="0" applyFont="1" applyBorder="1" applyAlignment="1">
      <alignment horizontal="center" vertical="center"/>
    </xf>
    <xf numFmtId="0" fontId="33" fillId="0" borderId="0" xfId="0" applyFont="1" applyBorder="1" applyAlignment="1">
      <alignment horizontal="center" vertical="center"/>
    </xf>
    <xf numFmtId="0" fontId="33" fillId="12" borderId="39" xfId="0" applyFont="1" applyFill="1" applyBorder="1" applyAlignment="1">
      <alignment horizontal="center" vertical="center"/>
    </xf>
    <xf numFmtId="0" fontId="33" fillId="12" borderId="40" xfId="0" applyFont="1" applyFill="1" applyBorder="1" applyAlignment="1">
      <alignment horizontal="center" vertical="center"/>
    </xf>
    <xf numFmtId="2" fontId="19" fillId="9" borderId="36" xfId="0" applyNumberFormat="1" applyFont="1" applyFill="1" applyBorder="1" applyAlignment="1">
      <alignment horizontal="center" vertical="center"/>
    </xf>
    <xf numFmtId="0" fontId="1" fillId="10" borderId="0" xfId="0" applyFont="1" applyFill="1" applyBorder="1" applyAlignment="1">
      <alignment horizontal="center" vertical="center"/>
    </xf>
    <xf numFmtId="2" fontId="1" fillId="10" borderId="0" xfId="0" applyNumberFormat="1" applyFont="1" applyFill="1" applyBorder="1" applyAlignment="1">
      <alignment horizontal="center" vertical="center"/>
    </xf>
    <xf numFmtId="0" fontId="33" fillId="0" borderId="19" xfId="0" applyFont="1" applyFill="1" applyBorder="1" applyAlignment="1">
      <alignment horizontal="center" vertical="center"/>
    </xf>
    <xf numFmtId="0" fontId="28" fillId="0" borderId="19" xfId="0" applyFont="1" applyFill="1" applyBorder="1" applyAlignment="1">
      <alignment horizontal="center" vertical="center"/>
    </xf>
    <xf numFmtId="0" fontId="26" fillId="0" borderId="19" xfId="0" applyFont="1" applyFill="1" applyBorder="1" applyAlignment="1">
      <alignment horizontal="center" vertical="center"/>
    </xf>
    <xf numFmtId="2" fontId="19" fillId="0" borderId="19" xfId="0" applyNumberFormat="1" applyFont="1" applyFill="1" applyBorder="1" applyAlignment="1">
      <alignment horizontal="center" vertical="center"/>
    </xf>
    <xf numFmtId="0" fontId="31" fillId="0" borderId="19" xfId="0" applyFont="1" applyFill="1" applyBorder="1" applyAlignment="1">
      <alignment horizontal="center" vertical="center"/>
    </xf>
    <xf numFmtId="0" fontId="3" fillId="0" borderId="19" xfId="0" applyFont="1" applyFill="1" applyBorder="1" applyAlignment="1">
      <alignment horizontal="center" vertical="center"/>
    </xf>
    <xf numFmtId="2" fontId="19" fillId="9" borderId="42" xfId="0" applyNumberFormat="1" applyFont="1" applyFill="1" applyBorder="1" applyAlignment="1">
      <alignment horizontal="center" vertical="center"/>
    </xf>
    <xf numFmtId="0" fontId="33" fillId="12" borderId="38" xfId="0" applyFont="1" applyFill="1" applyBorder="1" applyAlignment="1">
      <alignment horizontal="center" vertical="center"/>
    </xf>
    <xf numFmtId="0" fontId="28" fillId="9" borderId="43" xfId="0" applyFont="1" applyFill="1" applyBorder="1" applyAlignment="1">
      <alignment horizontal="center" vertical="center"/>
    </xf>
    <xf numFmtId="0" fontId="26" fillId="9" borderId="43" xfId="0" applyFont="1" applyFill="1" applyBorder="1" applyAlignment="1">
      <alignment horizontal="center" vertical="center"/>
    </xf>
    <xf numFmtId="2" fontId="19" fillId="9" borderId="43" xfId="0" applyNumberFormat="1" applyFont="1" applyFill="1" applyBorder="1" applyAlignment="1">
      <alignment horizontal="center" vertical="center"/>
    </xf>
    <xf numFmtId="0" fontId="31" fillId="9" borderId="43" xfId="0" applyFont="1" applyFill="1" applyBorder="1" applyAlignment="1">
      <alignment horizontal="center" vertical="center"/>
    </xf>
    <xf numFmtId="0" fontId="1" fillId="0" borderId="0" xfId="0" applyFont="1" applyFill="1" applyBorder="1" applyAlignment="1">
      <alignment horizontal="center" vertical="center"/>
    </xf>
    <xf numFmtId="0" fontId="34" fillId="12" borderId="2" xfId="0" applyFont="1" applyFill="1" applyBorder="1" applyAlignment="1">
      <alignment horizontal="center" vertical="center"/>
    </xf>
    <xf numFmtId="0" fontId="35" fillId="9" borderId="2" xfId="0" applyFont="1" applyFill="1" applyBorder="1" applyAlignment="1">
      <alignment horizontal="center" vertical="center"/>
    </xf>
    <xf numFmtId="2" fontId="35" fillId="9" borderId="2" xfId="0" applyNumberFormat="1" applyFont="1" applyFill="1" applyBorder="1" applyAlignment="1">
      <alignment horizontal="center" vertical="center"/>
    </xf>
    <xf numFmtId="0" fontId="37" fillId="9" borderId="2" xfId="0" applyFont="1" applyFill="1" applyBorder="1" applyAlignment="1">
      <alignment horizontal="center" vertical="center"/>
    </xf>
    <xf numFmtId="0" fontId="33" fillId="12" borderId="32" xfId="0" applyFont="1" applyFill="1" applyBorder="1" applyAlignment="1">
      <alignment horizontal="center" vertical="center"/>
    </xf>
    <xf numFmtId="0" fontId="3" fillId="0" borderId="35" xfId="0" applyFont="1" applyBorder="1" applyAlignment="1">
      <alignment horizontal="center" vertical="center"/>
    </xf>
    <xf numFmtId="0" fontId="28" fillId="0" borderId="34" xfId="0" applyFont="1" applyBorder="1" applyAlignment="1">
      <alignment horizontal="center" vertical="center"/>
    </xf>
    <xf numFmtId="0" fontId="26" fillId="0" borderId="34" xfId="0" applyFont="1" applyBorder="1" applyAlignment="1">
      <alignment horizontal="center" vertical="center"/>
    </xf>
    <xf numFmtId="0" fontId="32" fillId="12" borderId="39" xfId="0" applyFont="1" applyFill="1" applyBorder="1" applyAlignment="1">
      <alignment horizontal="center" vertical="center"/>
    </xf>
    <xf numFmtId="0" fontId="32" fillId="12" borderId="32" xfId="0" applyFont="1" applyFill="1" applyBorder="1" applyAlignment="1">
      <alignment horizontal="center" vertical="center"/>
    </xf>
    <xf numFmtId="0" fontId="27" fillId="0" borderId="35" xfId="0" applyFont="1" applyBorder="1" applyAlignment="1">
      <alignment horizontal="center" vertical="center"/>
    </xf>
    <xf numFmtId="0" fontId="27" fillId="0" borderId="35" xfId="0" applyFont="1" applyFill="1" applyBorder="1" applyAlignment="1">
      <alignment horizontal="center" vertical="center"/>
    </xf>
    <xf numFmtId="0" fontId="26" fillId="0" borderId="34" xfId="0" applyFont="1" applyFill="1" applyBorder="1" applyAlignment="1">
      <alignment horizontal="center" vertical="center"/>
    </xf>
    <xf numFmtId="0" fontId="31" fillId="0" borderId="0" xfId="0" applyFont="1" applyBorder="1" applyAlignment="1">
      <alignment horizontal="center" vertical="center"/>
    </xf>
    <xf numFmtId="0" fontId="26"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28" fillId="0" borderId="0" xfId="0" applyFont="1" applyFill="1" applyBorder="1" applyAlignment="1">
      <alignment horizontal="center" vertical="center"/>
    </xf>
    <xf numFmtId="0" fontId="31" fillId="0" borderId="0" xfId="0" applyFont="1" applyFill="1" applyBorder="1" applyAlignment="1">
      <alignment horizontal="center" vertical="center"/>
    </xf>
    <xf numFmtId="0" fontId="1" fillId="9" borderId="44" xfId="0" applyFont="1" applyFill="1" applyBorder="1" applyAlignment="1">
      <alignment horizontal="center" vertical="center"/>
    </xf>
    <xf numFmtId="2" fontId="19" fillId="9" borderId="41" xfId="0" applyNumberFormat="1" applyFont="1" applyFill="1" applyBorder="1" applyAlignment="1">
      <alignment horizontal="center" vertical="center"/>
    </xf>
    <xf numFmtId="2" fontId="19" fillId="0" borderId="0" xfId="0" applyNumberFormat="1" applyFont="1" applyBorder="1" applyAlignment="1">
      <alignment horizontal="center" vertical="center"/>
    </xf>
    <xf numFmtId="0" fontId="19" fillId="0" borderId="36" xfId="0" applyFont="1" applyFill="1" applyBorder="1" applyAlignment="1">
      <alignment horizontal="center" vertical="center"/>
    </xf>
    <xf numFmtId="0" fontId="19" fillId="0" borderId="44" xfId="0" applyFont="1" applyFill="1" applyBorder="1" applyAlignment="1">
      <alignment horizontal="center" vertical="center"/>
    </xf>
    <xf numFmtId="2" fontId="19" fillId="0" borderId="44" xfId="0" applyNumberFormat="1" applyFont="1" applyFill="1" applyBorder="1" applyAlignment="1">
      <alignment horizontal="center" vertical="center"/>
    </xf>
    <xf numFmtId="2" fontId="19" fillId="0" borderId="41" xfId="0" applyNumberFormat="1" applyFont="1" applyFill="1" applyBorder="1" applyAlignment="1">
      <alignment horizontal="center" vertical="center"/>
    </xf>
    <xf numFmtId="2" fontId="29" fillId="9" borderId="44" xfId="0" applyNumberFormat="1" applyFont="1" applyFill="1" applyBorder="1" applyAlignment="1">
      <alignment horizontal="center" vertical="center"/>
    </xf>
    <xf numFmtId="2" fontId="19" fillId="9" borderId="44" xfId="0" applyNumberFormat="1" applyFont="1" applyFill="1" applyBorder="1" applyAlignment="1">
      <alignment horizontal="center" vertical="center"/>
    </xf>
    <xf numFmtId="2" fontId="3" fillId="0" borderId="0" xfId="0" applyNumberFormat="1" applyFont="1" applyBorder="1" applyAlignment="1">
      <alignment horizontal="left" vertical="center"/>
    </xf>
    <xf numFmtId="0" fontId="1" fillId="0" borderId="0" xfId="0" applyFont="1" applyBorder="1" applyAlignment="1">
      <alignment horizontal="left" vertical="center" wrapText="1"/>
    </xf>
    <xf numFmtId="0" fontId="3" fillId="0" borderId="2" xfId="0" applyFont="1" applyBorder="1" applyAlignment="1">
      <alignment horizontal="center" vertical="center" wrapText="1"/>
    </xf>
    <xf numFmtId="2" fontId="3" fillId="0" borderId="2" xfId="0" applyNumberFormat="1" applyFont="1" applyBorder="1" applyAlignment="1">
      <alignment horizontal="center" vertical="center"/>
    </xf>
    <xf numFmtId="2" fontId="3" fillId="0" borderId="2" xfId="0" applyNumberFormat="1" applyFont="1" applyBorder="1" applyAlignment="1">
      <alignment horizontal="center" vertical="center" wrapText="1"/>
    </xf>
    <xf numFmtId="0" fontId="1" fillId="0" borderId="2" xfId="0" applyFont="1" applyBorder="1" applyAlignment="1">
      <alignment horizontal="center" vertical="center" wrapText="1"/>
    </xf>
    <xf numFmtId="0" fontId="18" fillId="0" borderId="0" xfId="0" applyFont="1" applyBorder="1" applyAlignment="1">
      <alignment horizontal="left" vertical="center"/>
    </xf>
    <xf numFmtId="0" fontId="38" fillId="0" borderId="0" xfId="0" applyFont="1" applyAlignment="1">
      <alignment horizontal="center" vertical="center"/>
    </xf>
    <xf numFmtId="0" fontId="39" fillId="0" borderId="0" xfId="0" applyFont="1" applyBorder="1" applyAlignment="1">
      <alignment vertical="center"/>
    </xf>
    <xf numFmtId="0" fontId="42" fillId="0" borderId="24" xfId="0" applyFont="1" applyBorder="1" applyAlignment="1">
      <alignment horizontal="center"/>
    </xf>
    <xf numFmtId="0" fontId="41" fillId="0" borderId="0" xfId="0" applyFont="1"/>
    <xf numFmtId="0" fontId="18" fillId="0" borderId="0" xfId="0" applyFont="1" applyBorder="1" applyAlignment="1">
      <alignment vertical="center"/>
    </xf>
    <xf numFmtId="0" fontId="41" fillId="0" borderId="0" xfId="0" applyFont="1" applyBorder="1" applyAlignment="1">
      <alignment vertical="center" wrapText="1"/>
    </xf>
    <xf numFmtId="0" fontId="41" fillId="0" borderId="0" xfId="0" applyFont="1" applyBorder="1" applyAlignment="1">
      <alignment horizontal="left" vertical="center" wrapText="1"/>
    </xf>
    <xf numFmtId="0" fontId="41" fillId="0" borderId="0" xfId="0" applyFont="1" applyFill="1" applyBorder="1"/>
    <xf numFmtId="0" fontId="41" fillId="0" borderId="0" xfId="0" applyFont="1" applyFill="1" applyBorder="1" applyAlignment="1">
      <alignment horizontal="right"/>
    </xf>
    <xf numFmtId="0" fontId="18" fillId="0" borderId="0" xfId="0" applyFont="1" applyFill="1" applyBorder="1" applyAlignment="1">
      <alignment horizontal="right"/>
    </xf>
    <xf numFmtId="1" fontId="18" fillId="0" borderId="0" xfId="0" applyNumberFormat="1" applyFont="1" applyFill="1" applyBorder="1"/>
    <xf numFmtId="0" fontId="43" fillId="0" borderId="0" xfId="0" applyFont="1" applyFill="1" applyBorder="1" applyAlignment="1">
      <alignment vertical="top" wrapText="1"/>
    </xf>
    <xf numFmtId="0" fontId="18" fillId="0" borderId="0" xfId="1" applyFont="1" applyFill="1" applyBorder="1" applyAlignment="1">
      <alignment horizontal="left" vertical="center"/>
    </xf>
    <xf numFmtId="0" fontId="40" fillId="0" borderId="0" xfId="0" applyFont="1" applyBorder="1" applyAlignment="1">
      <alignment horizontal="left" vertical="center"/>
    </xf>
    <xf numFmtId="176" fontId="3" fillId="0" borderId="0" xfId="0" applyNumberFormat="1" applyFont="1" applyAlignment="1">
      <alignment horizontal="left" vertical="center"/>
    </xf>
    <xf numFmtId="0" fontId="3" fillId="0" borderId="0" xfId="0" applyFont="1" applyAlignment="1">
      <alignment horizontal="left" vertical="center" wrapText="1"/>
    </xf>
    <xf numFmtId="176" fontId="3" fillId="0" borderId="0" xfId="0" applyNumberFormat="1" applyFont="1" applyAlignment="1">
      <alignment horizontal="left" vertical="center" wrapText="1"/>
    </xf>
    <xf numFmtId="0" fontId="18"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0" borderId="0" xfId="0" applyFont="1" applyFill="1" applyBorder="1" applyAlignment="1">
      <alignment vertical="center"/>
    </xf>
    <xf numFmtId="0" fontId="41" fillId="0" borderId="0" xfId="0" applyFont="1" applyFill="1" applyBorder="1" applyAlignment="1">
      <alignment vertical="center"/>
    </xf>
    <xf numFmtId="0" fontId="44" fillId="0" borderId="0" xfId="0" applyFont="1"/>
    <xf numFmtId="0" fontId="46" fillId="0" borderId="24" xfId="0" applyFont="1" applyBorder="1" applyAlignment="1">
      <alignment horizontal="center" vertical="center"/>
    </xf>
    <xf numFmtId="0" fontId="46" fillId="0" borderId="24" xfId="0" applyFont="1" applyFill="1" applyBorder="1" applyAlignment="1">
      <alignment horizontal="center" vertical="center"/>
    </xf>
    <xf numFmtId="0" fontId="46" fillId="0" borderId="24" xfId="0" applyFont="1" applyBorder="1" applyAlignment="1">
      <alignment horizontal="center"/>
    </xf>
    <xf numFmtId="0" fontId="5" fillId="0" borderId="24" xfId="0" applyFont="1" applyBorder="1" applyAlignment="1">
      <alignment horizontal="right"/>
    </xf>
    <xf numFmtId="0" fontId="49" fillId="0" borderId="24" xfId="0" applyFont="1" applyBorder="1" applyAlignment="1">
      <alignment horizontal="center" vertical="center"/>
    </xf>
    <xf numFmtId="0" fontId="46" fillId="0" borderId="24" xfId="0" applyFont="1" applyFill="1" applyBorder="1" applyAlignment="1">
      <alignment vertical="center"/>
    </xf>
    <xf numFmtId="0" fontId="5" fillId="0" borderId="24" xfId="0" applyFont="1" applyBorder="1" applyAlignment="1">
      <alignment horizontal="center" vertical="center"/>
    </xf>
    <xf numFmtId="0" fontId="48" fillId="0" borderId="0" xfId="0" applyFont="1"/>
    <xf numFmtId="0" fontId="48" fillId="0" borderId="0" xfId="0" applyFont="1" applyFill="1" applyBorder="1"/>
    <xf numFmtId="0" fontId="5" fillId="0" borderId="0" xfId="0" applyFont="1" applyFill="1" applyBorder="1" applyAlignment="1">
      <alignment wrapText="1"/>
    </xf>
    <xf numFmtId="0" fontId="51" fillId="0" borderId="0" xfId="0" applyFont="1" applyFill="1" applyBorder="1" applyAlignment="1">
      <alignment horizontal="center" vertical="center" wrapText="1"/>
    </xf>
    <xf numFmtId="0" fontId="52" fillId="5" borderId="45" xfId="0" applyFont="1" applyFill="1" applyBorder="1" applyAlignment="1">
      <alignment horizontal="center" vertical="center"/>
    </xf>
    <xf numFmtId="0" fontId="48" fillId="0" borderId="46" xfId="0" applyFont="1" applyBorder="1" applyAlignment="1">
      <alignment horizontal="center" vertical="center"/>
    </xf>
    <xf numFmtId="0" fontId="53" fillId="4" borderId="35" xfId="0" applyFont="1" applyFill="1" applyBorder="1" applyAlignment="1">
      <alignment horizontal="center" vertical="center"/>
    </xf>
    <xf numFmtId="0" fontId="48" fillId="0" borderId="34" xfId="0" applyFont="1" applyBorder="1" applyAlignment="1">
      <alignment horizontal="center" vertical="center"/>
    </xf>
    <xf numFmtId="0" fontId="53" fillId="3" borderId="35" xfId="0" applyFont="1" applyFill="1" applyBorder="1" applyAlignment="1">
      <alignment horizontal="center" vertical="center"/>
    </xf>
    <xf numFmtId="0" fontId="53" fillId="6" borderId="35" xfId="0" applyFont="1" applyFill="1" applyBorder="1" applyAlignment="1">
      <alignment horizontal="center" vertical="center"/>
    </xf>
    <xf numFmtId="0" fontId="52" fillId="7" borderId="36" xfId="0" applyFont="1" applyFill="1" applyBorder="1" applyAlignment="1">
      <alignment horizontal="center" vertical="center"/>
    </xf>
    <xf numFmtId="0" fontId="48" fillId="0" borderId="41" xfId="0" applyFont="1" applyBorder="1" applyAlignment="1">
      <alignment horizontal="center" vertical="center"/>
    </xf>
    <xf numFmtId="0" fontId="53" fillId="4" borderId="45" xfId="0" applyFont="1" applyFill="1" applyBorder="1" applyAlignment="1">
      <alignment horizontal="center" vertical="center"/>
    </xf>
    <xf numFmtId="0" fontId="53" fillId="11" borderId="45" xfId="0" applyFont="1" applyFill="1" applyBorder="1" applyAlignment="1">
      <alignment horizontal="center" vertical="center"/>
    </xf>
    <xf numFmtId="0" fontId="53" fillId="9" borderId="35" xfId="0" applyFont="1" applyFill="1" applyBorder="1" applyAlignment="1">
      <alignment horizontal="center" vertical="center"/>
    </xf>
    <xf numFmtId="1" fontId="48" fillId="0" borderId="2" xfId="0" applyNumberFormat="1" applyFont="1" applyFill="1" applyBorder="1" applyAlignment="1">
      <alignment horizontal="center" vertical="center"/>
    </xf>
    <xf numFmtId="0" fontId="10" fillId="0" borderId="2" xfId="6" applyFont="1" applyFill="1" applyBorder="1" applyAlignment="1">
      <alignment horizontal="center" vertical="center" wrapText="1"/>
    </xf>
    <xf numFmtId="0" fontId="3" fillId="9" borderId="39" xfId="0" applyFont="1" applyFill="1" applyBorder="1" applyAlignment="1">
      <alignment horizontal="center" vertical="center"/>
    </xf>
    <xf numFmtId="0" fontId="3" fillId="9" borderId="32" xfId="0" applyFont="1" applyFill="1" applyBorder="1" applyAlignment="1">
      <alignment horizontal="center" vertical="center"/>
    </xf>
    <xf numFmtId="0" fontId="3" fillId="9" borderId="27" xfId="0" applyFont="1" applyFill="1" applyBorder="1" applyAlignment="1">
      <alignment horizontal="center" vertical="center"/>
    </xf>
    <xf numFmtId="0" fontId="3" fillId="9" borderId="35" xfId="0" applyFont="1" applyFill="1" applyBorder="1" applyAlignment="1">
      <alignment horizontal="center" vertical="center"/>
    </xf>
    <xf numFmtId="0" fontId="3" fillId="9" borderId="2" xfId="0" applyFont="1" applyFill="1" applyBorder="1" applyAlignment="1">
      <alignment horizontal="center" vertical="center"/>
    </xf>
    <xf numFmtId="0" fontId="3" fillId="9" borderId="0" xfId="0" applyFont="1" applyFill="1" applyAlignment="1">
      <alignment horizontal="center" vertical="center"/>
    </xf>
    <xf numFmtId="0" fontId="1" fillId="9" borderId="35" xfId="0" applyFont="1" applyFill="1" applyBorder="1" applyAlignment="1">
      <alignment horizontal="center" vertical="center"/>
    </xf>
    <xf numFmtId="176" fontId="3" fillId="9" borderId="2" xfId="0" applyNumberFormat="1" applyFont="1" applyFill="1" applyBorder="1" applyAlignment="1">
      <alignment horizontal="center" vertical="center"/>
    </xf>
    <xf numFmtId="0" fontId="1" fillId="9" borderId="36" xfId="0" applyFont="1" applyFill="1" applyBorder="1" applyAlignment="1">
      <alignment horizontal="center" vertical="center"/>
    </xf>
    <xf numFmtId="176" fontId="3" fillId="9" borderId="44" xfId="0" applyNumberFormat="1" applyFont="1" applyFill="1" applyBorder="1" applyAlignment="1">
      <alignment horizontal="center" vertical="center"/>
    </xf>
    <xf numFmtId="176" fontId="1" fillId="9" borderId="44" xfId="0" applyNumberFormat="1" applyFont="1" applyFill="1" applyBorder="1" applyAlignment="1">
      <alignment horizontal="center" vertical="center"/>
    </xf>
    <xf numFmtId="0" fontId="3" fillId="9" borderId="28" xfId="0" applyFont="1" applyFill="1" applyBorder="1" applyAlignment="1">
      <alignment horizontal="center" vertical="center"/>
    </xf>
    <xf numFmtId="176" fontId="3" fillId="9" borderId="28" xfId="0" applyNumberFormat="1" applyFont="1" applyFill="1" applyBorder="1" applyAlignment="1">
      <alignment horizontal="center" vertical="center"/>
    </xf>
    <xf numFmtId="176" fontId="3" fillId="0" borderId="0" xfId="0" applyNumberFormat="1" applyFont="1" applyAlignment="1">
      <alignment horizontal="center" vertical="center"/>
    </xf>
    <xf numFmtId="176" fontId="1" fillId="0" borderId="0" xfId="0" applyNumberFormat="1" applyFont="1" applyAlignment="1">
      <alignment horizontal="center" vertical="center"/>
    </xf>
    <xf numFmtId="176" fontId="1" fillId="9" borderId="33" xfId="0" applyNumberFormat="1" applyFont="1" applyFill="1" applyBorder="1" applyAlignment="1">
      <alignment vertical="center"/>
    </xf>
    <xf numFmtId="0" fontId="3" fillId="0" borderId="37" xfId="0" applyFont="1" applyBorder="1" applyAlignment="1">
      <alignment horizontal="center" vertical="center"/>
    </xf>
    <xf numFmtId="176" fontId="1" fillId="9" borderId="20" xfId="0" applyNumberFormat="1" applyFont="1" applyFill="1" applyBorder="1" applyAlignment="1">
      <alignment horizontal="center" vertical="center"/>
    </xf>
    <xf numFmtId="0" fontId="3" fillId="0" borderId="0" xfId="0" applyFont="1" applyAlignment="1">
      <alignment horizontal="center" vertical="center"/>
    </xf>
    <xf numFmtId="0" fontId="48" fillId="16" borderId="2" xfId="0" applyFont="1" applyFill="1" applyBorder="1" applyAlignment="1">
      <alignment horizontal="center" vertical="center"/>
    </xf>
    <xf numFmtId="0" fontId="5" fillId="16" borderId="2" xfId="0" applyFont="1" applyFill="1" applyBorder="1" applyAlignment="1">
      <alignment horizontal="center" vertical="center"/>
    </xf>
    <xf numFmtId="0" fontId="48" fillId="16" borderId="2" xfId="0" applyFont="1" applyFill="1" applyBorder="1" applyAlignment="1">
      <alignment horizontal="center" vertical="center" wrapText="1"/>
    </xf>
    <xf numFmtId="0" fontId="5" fillId="8" borderId="32" xfId="0" applyFont="1" applyFill="1" applyBorder="1" applyAlignment="1">
      <alignment horizontal="center" vertical="center"/>
    </xf>
    <xf numFmtId="0" fontId="5" fillId="8" borderId="32" xfId="0" applyFont="1" applyFill="1" applyBorder="1" applyAlignment="1">
      <alignment horizontal="center" vertical="center" wrapText="1"/>
    </xf>
    <xf numFmtId="1" fontId="48" fillId="0" borderId="2" xfId="0" applyNumberFormat="1" applyFont="1" applyBorder="1" applyAlignment="1">
      <alignment horizontal="center" vertical="center"/>
    </xf>
    <xf numFmtId="0" fontId="48" fillId="8" borderId="39" xfId="0" applyFont="1" applyFill="1" applyBorder="1" applyAlignment="1">
      <alignment horizontal="center" vertical="center"/>
    </xf>
    <xf numFmtId="0" fontId="48" fillId="0" borderId="49" xfId="0" applyFont="1" applyFill="1" applyBorder="1" applyAlignment="1">
      <alignment horizontal="right"/>
    </xf>
    <xf numFmtId="0" fontId="5" fillId="8" borderId="36" xfId="0" applyFont="1" applyFill="1" applyBorder="1" applyAlignment="1">
      <alignment horizontal="center" vertical="center" wrapText="1"/>
    </xf>
    <xf numFmtId="0" fontId="5" fillId="16" borderId="44" xfId="0" applyFont="1" applyFill="1" applyBorder="1" applyAlignment="1">
      <alignment horizontal="center" vertical="center" wrapText="1"/>
    </xf>
    <xf numFmtId="1" fontId="5" fillId="0" borderId="44" xfId="0" applyNumberFormat="1" applyFont="1" applyFill="1" applyBorder="1" applyAlignment="1">
      <alignment horizontal="center" vertical="center"/>
    </xf>
    <xf numFmtId="20" fontId="3" fillId="0" borderId="0" xfId="0" applyNumberFormat="1" applyFont="1" applyBorder="1" applyAlignment="1">
      <alignment horizontal="left" vertical="center" wrapText="1"/>
    </xf>
    <xf numFmtId="20" fontId="3" fillId="0" borderId="0" xfId="0" applyNumberFormat="1" applyFont="1" applyBorder="1" applyAlignment="1">
      <alignment horizontal="left" vertical="center"/>
    </xf>
    <xf numFmtId="0" fontId="1" fillId="0" borderId="0" xfId="0" applyNumberFormat="1" applyFont="1" applyBorder="1" applyAlignment="1">
      <alignment horizontal="left" vertical="center" wrapText="1"/>
    </xf>
    <xf numFmtId="0" fontId="3" fillId="0" borderId="0" xfId="0" applyNumberFormat="1" applyFont="1" applyBorder="1" applyAlignment="1">
      <alignment horizontal="left" vertical="center" wrapText="1"/>
    </xf>
    <xf numFmtId="0" fontId="0" fillId="0" borderId="25" xfId="0" applyBorder="1"/>
    <xf numFmtId="2" fontId="3" fillId="0" borderId="0" xfId="0" applyNumberFormat="1" applyFont="1" applyAlignment="1">
      <alignment horizontal="center" vertical="top"/>
    </xf>
    <xf numFmtId="2" fontId="1" fillId="9" borderId="0" xfId="0" applyNumberFormat="1" applyFont="1" applyFill="1" applyAlignment="1">
      <alignment horizontal="center" vertical="top"/>
    </xf>
    <xf numFmtId="0" fontId="1" fillId="0" borderId="0" xfId="0" applyFont="1" applyAlignment="1">
      <alignment horizontal="center" vertical="center" wrapText="1"/>
    </xf>
    <xf numFmtId="2" fontId="5" fillId="0" borderId="0" xfId="0" applyNumberFormat="1" applyFont="1" applyBorder="1" applyAlignment="1">
      <alignment horizontal="center" vertical="center"/>
    </xf>
    <xf numFmtId="0" fontId="5" fillId="0" borderId="0" xfId="0" applyFont="1" applyAlignment="1">
      <alignment horizontal="center" vertical="center" wrapText="1"/>
    </xf>
    <xf numFmtId="0" fontId="47" fillId="0" borderId="23" xfId="0" applyFont="1" applyBorder="1" applyAlignment="1">
      <alignment horizontal="left" vertical="center"/>
    </xf>
    <xf numFmtId="0" fontId="5" fillId="0" borderId="0" xfId="0" applyFont="1" applyFill="1" applyBorder="1" applyAlignment="1">
      <alignment vertical="center" wrapText="1"/>
    </xf>
    <xf numFmtId="0" fontId="5" fillId="0" borderId="0" xfId="0" applyFont="1" applyFill="1" applyBorder="1" applyAlignment="1">
      <alignment vertical="center"/>
    </xf>
    <xf numFmtId="0" fontId="45" fillId="0" borderId="24" xfId="0" applyFont="1" applyBorder="1" applyAlignment="1">
      <alignment vertical="center"/>
    </xf>
    <xf numFmtId="0" fontId="6" fillId="0" borderId="24" xfId="0" applyFont="1" applyBorder="1" applyAlignment="1">
      <alignment vertical="center"/>
    </xf>
    <xf numFmtId="0" fontId="41" fillId="0" borderId="22" xfId="0" applyFont="1" applyBorder="1" applyAlignment="1">
      <alignment horizontal="center" vertical="center"/>
    </xf>
    <xf numFmtId="0" fontId="1" fillId="0" borderId="23" xfId="0" applyFont="1" applyBorder="1"/>
    <xf numFmtId="0" fontId="1" fillId="0" borderId="25" xfId="0" applyFont="1" applyBorder="1"/>
    <xf numFmtId="0" fontId="1" fillId="0" borderId="21" xfId="0" applyFont="1" applyBorder="1"/>
    <xf numFmtId="0" fontId="45" fillId="0" borderId="22" xfId="0" applyFont="1" applyBorder="1" applyAlignment="1">
      <alignment vertical="center"/>
    </xf>
    <xf numFmtId="0" fontId="24" fillId="0" borderId="26" xfId="0" applyFont="1" applyFill="1" applyBorder="1" applyAlignment="1">
      <alignment horizontal="center" vertical="center"/>
    </xf>
    <xf numFmtId="0" fontId="49" fillId="0" borderId="26" xfId="0" applyFont="1" applyBorder="1" applyAlignment="1">
      <alignment horizontal="center" vertical="center"/>
    </xf>
    <xf numFmtId="0" fontId="3" fillId="0" borderId="23" xfId="0" applyFont="1" applyBorder="1"/>
    <xf numFmtId="0" fontId="55" fillId="0" borderId="23" xfId="0" applyFont="1" applyBorder="1" applyAlignment="1">
      <alignment vertical="center"/>
    </xf>
    <xf numFmtId="0" fontId="60" fillId="0" borderId="0" xfId="0" applyFont="1" applyAlignment="1">
      <alignment horizontal="left"/>
    </xf>
    <xf numFmtId="0" fontId="61" fillId="0" borderId="27" xfId="0" applyFont="1" applyBorder="1" applyAlignment="1">
      <alignment horizontal="left" vertical="center"/>
    </xf>
    <xf numFmtId="0" fontId="62" fillId="0" borderId="0" xfId="0" applyFont="1" applyBorder="1" applyAlignment="1">
      <alignment horizontal="left" vertical="center"/>
    </xf>
    <xf numFmtId="0" fontId="62" fillId="0" borderId="0" xfId="0" applyFont="1" applyBorder="1" applyAlignment="1">
      <alignment horizontal="left" vertical="center" wrapText="1"/>
    </xf>
    <xf numFmtId="0" fontId="60" fillId="0" borderId="0" xfId="0" applyFont="1" applyBorder="1" applyAlignment="1">
      <alignment horizontal="left" vertical="center"/>
    </xf>
    <xf numFmtId="0" fontId="60" fillId="0" borderId="27" xfId="0" applyFont="1" applyBorder="1" applyAlignment="1">
      <alignment horizontal="left"/>
    </xf>
    <xf numFmtId="0" fontId="63" fillId="0" borderId="0" xfId="0" applyFont="1" applyBorder="1" applyAlignment="1">
      <alignment horizontal="left" vertical="center"/>
    </xf>
    <xf numFmtId="0" fontId="64" fillId="0" borderId="0" xfId="0" applyFont="1" applyBorder="1" applyAlignment="1">
      <alignment horizontal="left" vertical="center"/>
    </xf>
    <xf numFmtId="0" fontId="62" fillId="0" borderId="0" xfId="0" applyFont="1" applyFill="1" applyBorder="1" applyAlignment="1">
      <alignment horizontal="left" vertical="center"/>
    </xf>
    <xf numFmtId="0" fontId="64" fillId="0" borderId="28" xfId="0" applyFont="1" applyBorder="1" applyAlignment="1">
      <alignment horizontal="left" vertical="center"/>
    </xf>
    <xf numFmtId="0" fontId="65" fillId="0" borderId="27" xfId="0" applyFont="1" applyBorder="1" applyAlignment="1">
      <alignment horizontal="left"/>
    </xf>
    <xf numFmtId="0" fontId="60" fillId="0" borderId="0" xfId="0" applyFont="1" applyBorder="1" applyAlignment="1">
      <alignment horizontal="left"/>
    </xf>
    <xf numFmtId="0" fontId="66" fillId="0" borderId="0" xfId="0" applyFont="1" applyBorder="1" applyAlignment="1">
      <alignment horizontal="left" vertical="center"/>
    </xf>
    <xf numFmtId="0" fontId="66" fillId="0" borderId="28" xfId="0" applyFont="1" applyBorder="1" applyAlignment="1">
      <alignment horizontal="left" vertical="center"/>
    </xf>
    <xf numFmtId="0" fontId="67" fillId="0" borderId="23" xfId="0" applyFont="1" applyBorder="1"/>
    <xf numFmtId="0" fontId="17" fillId="8" borderId="0" xfId="0" applyFont="1" applyFill="1" applyBorder="1" applyAlignment="1">
      <alignment horizontal="left" vertical="center"/>
    </xf>
    <xf numFmtId="0" fontId="46" fillId="3" borderId="20" xfId="0" applyFont="1" applyFill="1" applyBorder="1" applyAlignment="1">
      <alignment horizontal="center" vertical="center" wrapText="1"/>
    </xf>
    <xf numFmtId="0" fontId="46" fillId="3" borderId="20" xfId="0" applyFont="1" applyFill="1" applyBorder="1" applyAlignment="1">
      <alignment horizontal="center" vertical="center"/>
    </xf>
    <xf numFmtId="0" fontId="46" fillId="11" borderId="20" xfId="0" applyFont="1" applyFill="1" applyBorder="1" applyAlignment="1">
      <alignment horizontal="center" vertical="center"/>
    </xf>
    <xf numFmtId="0" fontId="17" fillId="0" borderId="0" xfId="0" applyFont="1" applyAlignment="1">
      <alignment horizontal="center" vertical="center" wrapText="1"/>
    </xf>
    <xf numFmtId="0" fontId="3" fillId="0" borderId="0" xfId="0" applyFont="1" applyAlignment="1">
      <alignment horizontal="center" vertical="center"/>
    </xf>
    <xf numFmtId="0" fontId="47" fillId="0" borderId="23" xfId="0" applyFont="1" applyBorder="1" applyAlignment="1">
      <alignment horizontal="left" vertical="center"/>
    </xf>
    <xf numFmtId="0" fontId="1" fillId="9" borderId="2" xfId="0" applyFont="1" applyFill="1" applyBorder="1" applyAlignment="1">
      <alignment horizontal="center" vertical="center" wrapText="1"/>
    </xf>
    <xf numFmtId="0" fontId="3" fillId="12" borderId="2" xfId="0" applyFont="1" applyFill="1" applyBorder="1" applyAlignment="1">
      <alignment horizontal="center" vertical="center" wrapText="1"/>
    </xf>
    <xf numFmtId="0" fontId="17" fillId="0" borderId="2" xfId="0" applyFont="1" applyBorder="1" applyAlignment="1">
      <alignment horizontal="center" vertical="center" wrapText="1"/>
    </xf>
    <xf numFmtId="0" fontId="1" fillId="15"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2" fontId="1" fillId="15" borderId="2" xfId="0" applyNumberFormat="1" applyFont="1" applyFill="1" applyBorder="1" applyAlignment="1">
      <alignment horizontal="center" vertical="center"/>
    </xf>
    <xf numFmtId="0" fontId="5" fillId="0" borderId="2" xfId="0" applyFont="1" applyBorder="1" applyAlignment="1">
      <alignment horizontal="center" vertical="center" wrapText="1"/>
    </xf>
    <xf numFmtId="2" fontId="3" fillId="0" borderId="2" xfId="0" applyNumberFormat="1" applyFont="1" applyFill="1" applyBorder="1" applyAlignment="1">
      <alignment horizontal="center" vertical="center"/>
    </xf>
    <xf numFmtId="2" fontId="3" fillId="0" borderId="2" xfId="0" applyNumberFormat="1" applyFont="1" applyFill="1" applyBorder="1" applyAlignment="1">
      <alignment horizontal="center" vertical="center" wrapText="1"/>
    </xf>
    <xf numFmtId="2" fontId="1" fillId="0" borderId="2" xfId="0" applyNumberFormat="1" applyFont="1" applyBorder="1" applyAlignment="1">
      <alignment horizontal="center" vertical="center"/>
    </xf>
    <xf numFmtId="1" fontId="51" fillId="0" borderId="0" xfId="0" applyNumberFormat="1" applyFont="1" applyFill="1" applyBorder="1" applyAlignment="1">
      <alignment horizontal="center" vertical="center"/>
    </xf>
    <xf numFmtId="2" fontId="51" fillId="0" borderId="0" xfId="0" applyNumberFormat="1" applyFont="1" applyFill="1" applyBorder="1" applyAlignment="1">
      <alignment horizontal="center" vertical="center"/>
    </xf>
    <xf numFmtId="0" fontId="54" fillId="0" borderId="0" xfId="0" applyFont="1" applyFill="1" applyBorder="1" applyAlignment="1">
      <alignment horizontal="center" vertical="center"/>
    </xf>
    <xf numFmtId="0" fontId="51" fillId="0" borderId="0" xfId="0" applyFont="1" applyFill="1" applyBorder="1" applyAlignment="1">
      <alignment horizontal="center" vertical="center"/>
    </xf>
    <xf numFmtId="0" fontId="47" fillId="0" borderId="23" xfId="0" applyFont="1" applyBorder="1" applyAlignment="1">
      <alignment vertical="center"/>
    </xf>
    <xf numFmtId="0" fontId="48" fillId="0" borderId="0" xfId="8" applyFont="1" applyAlignment="1">
      <alignment horizontal="left" vertical="center"/>
    </xf>
    <xf numFmtId="0" fontId="3" fillId="0" borderId="0" xfId="0" applyFont="1" applyAlignment="1">
      <alignment horizontal="center" vertical="center"/>
    </xf>
    <xf numFmtId="0" fontId="1" fillId="0" borderId="0" xfId="0" applyFont="1" applyAlignment="1">
      <alignment vertical="center" wrapText="1"/>
    </xf>
    <xf numFmtId="0" fontId="5" fillId="0" borderId="20" xfId="8" applyFont="1" applyBorder="1" applyAlignment="1">
      <alignment horizontal="center" vertical="center"/>
    </xf>
    <xf numFmtId="0" fontId="1" fillId="0" borderId="0" xfId="0" applyFont="1" applyAlignment="1">
      <alignment horizontal="left" vertical="center" wrapText="1"/>
    </xf>
    <xf numFmtId="0" fontId="69" fillId="17" borderId="2" xfId="0" applyFont="1" applyFill="1" applyBorder="1" applyAlignment="1">
      <alignment horizontal="center" vertical="center" wrapText="1"/>
    </xf>
    <xf numFmtId="0" fontId="70" fillId="9" borderId="2" xfId="0" applyFont="1" applyFill="1" applyBorder="1" applyAlignment="1">
      <alignment horizontal="center" vertical="center" wrapText="1"/>
    </xf>
    <xf numFmtId="0" fontId="70" fillId="9" borderId="7"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3" fillId="19" borderId="2" xfId="0" applyFont="1" applyFill="1" applyBorder="1" applyAlignment="1">
      <alignment horizontal="center" vertical="center" wrapText="1"/>
    </xf>
    <xf numFmtId="0" fontId="1" fillId="18" borderId="43" xfId="0" applyFont="1" applyFill="1" applyBorder="1" applyAlignment="1">
      <alignment horizontal="center" vertical="center" wrapText="1"/>
    </xf>
    <xf numFmtId="0" fontId="3" fillId="0" borderId="7" xfId="0" applyFont="1" applyBorder="1" applyAlignment="1">
      <alignment horizontal="center" vertical="center" wrapText="1"/>
    </xf>
    <xf numFmtId="0" fontId="17" fillId="0" borderId="0" xfId="0" applyFont="1" applyFill="1" applyBorder="1" applyAlignment="1">
      <alignment horizontal="center" vertical="center" wrapText="1"/>
    </xf>
    <xf numFmtId="0" fontId="1" fillId="0" borderId="7" xfId="0" applyFont="1" applyBorder="1" applyAlignment="1">
      <alignment horizontal="center" vertical="center" wrapText="1"/>
    </xf>
    <xf numFmtId="2" fontId="48" fillId="0" borderId="2" xfId="0" applyNumberFormat="1" applyFont="1" applyBorder="1" applyAlignment="1">
      <alignment horizontal="center" vertical="center"/>
    </xf>
    <xf numFmtId="2" fontId="48" fillId="0" borderId="2" xfId="0" applyNumberFormat="1" applyFont="1" applyFill="1" applyBorder="1" applyAlignment="1">
      <alignment horizontal="center" vertical="center" wrapText="1"/>
    </xf>
    <xf numFmtId="2" fontId="48" fillId="0" borderId="2" xfId="0" applyNumberFormat="1" applyFont="1" applyFill="1" applyBorder="1" applyAlignment="1">
      <alignment horizontal="center" vertical="center"/>
    </xf>
    <xf numFmtId="0" fontId="1" fillId="0" borderId="2" xfId="0" applyFont="1" applyBorder="1" applyAlignment="1">
      <alignment horizontal="left" vertical="center" wrapText="1"/>
    </xf>
    <xf numFmtId="0" fontId="70" fillId="15" borderId="2" xfId="0" applyFont="1" applyFill="1" applyBorder="1" applyAlignment="1">
      <alignment horizontal="center" vertical="center" wrapText="1"/>
    </xf>
    <xf numFmtId="0" fontId="1" fillId="17" borderId="2" xfId="0" applyFont="1" applyFill="1" applyBorder="1" applyAlignment="1">
      <alignment horizontal="center" vertical="center" wrapText="1"/>
    </xf>
    <xf numFmtId="2" fontId="3" fillId="9" borderId="7" xfId="0" applyNumberFormat="1" applyFont="1" applyFill="1" applyBorder="1" applyAlignment="1">
      <alignment horizontal="center" vertical="center" wrapText="1"/>
    </xf>
    <xf numFmtId="1" fontId="3" fillId="18" borderId="43" xfId="0" applyNumberFormat="1" applyFont="1" applyFill="1" applyBorder="1" applyAlignment="1">
      <alignment horizontal="center" vertical="center" wrapText="1"/>
    </xf>
    <xf numFmtId="1" fontId="3" fillId="18" borderId="42" xfId="0" applyNumberFormat="1" applyFont="1" applyFill="1" applyBorder="1" applyAlignment="1">
      <alignment horizontal="center" vertical="center" wrapText="1"/>
    </xf>
    <xf numFmtId="2" fontId="1" fillId="9" borderId="7" xfId="0" applyNumberFormat="1" applyFont="1" applyFill="1" applyBorder="1" applyAlignment="1">
      <alignment horizontal="center" vertical="center" wrapText="1"/>
    </xf>
    <xf numFmtId="0" fontId="1" fillId="9" borderId="38" xfId="0" applyFont="1" applyFill="1" applyBorder="1" applyAlignment="1">
      <alignment horizontal="center" vertical="center" wrapText="1"/>
    </xf>
    <xf numFmtId="2" fontId="1" fillId="9" borderId="43" xfId="0" applyNumberFormat="1" applyFont="1" applyFill="1" applyBorder="1" applyAlignment="1">
      <alignment horizontal="center" vertical="center" wrapText="1"/>
    </xf>
    <xf numFmtId="2" fontId="1" fillId="9" borderId="42" xfId="0" applyNumberFormat="1" applyFont="1" applyFill="1" applyBorder="1" applyAlignment="1">
      <alignment horizontal="center" vertical="center" wrapText="1"/>
    </xf>
    <xf numFmtId="0" fontId="3" fillId="12" borderId="7" xfId="0" applyFont="1" applyFill="1" applyBorder="1" applyAlignment="1">
      <alignment horizontal="center" vertical="center" wrapText="1"/>
    </xf>
    <xf numFmtId="0" fontId="1" fillId="9" borderId="39" xfId="0" applyFont="1" applyFill="1" applyBorder="1" applyAlignment="1">
      <alignment horizontal="center" vertical="center" wrapText="1"/>
    </xf>
    <xf numFmtId="0" fontId="1" fillId="9" borderId="51" xfId="0" applyFont="1" applyFill="1" applyBorder="1" applyAlignment="1">
      <alignment horizontal="center" vertical="center" wrapText="1"/>
    </xf>
    <xf numFmtId="2" fontId="3" fillId="9" borderId="35" xfId="0" applyNumberFormat="1" applyFont="1" applyFill="1" applyBorder="1" applyAlignment="1">
      <alignment horizontal="center" vertical="center" wrapText="1"/>
    </xf>
    <xf numFmtId="2" fontId="3" fillId="9" borderId="36" xfId="0" applyNumberFormat="1" applyFont="1" applyFill="1" applyBorder="1" applyAlignment="1">
      <alignment horizontal="center" vertical="center" wrapText="1"/>
    </xf>
    <xf numFmtId="2" fontId="3" fillId="9" borderId="52"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2" fontId="1" fillId="0" borderId="2" xfId="0" applyNumberFormat="1" applyFont="1" applyFill="1" applyBorder="1" applyAlignment="1">
      <alignment horizontal="center" vertical="center" wrapText="1"/>
    </xf>
    <xf numFmtId="0" fontId="27" fillId="8" borderId="0" xfId="0" applyFont="1" applyFill="1" applyBorder="1" applyAlignment="1">
      <alignment horizontal="left" vertical="center"/>
    </xf>
    <xf numFmtId="0" fontId="3" fillId="0" borderId="0" xfId="0" applyFont="1" applyFill="1" applyAlignment="1">
      <alignment horizontal="left" vertical="center"/>
    </xf>
    <xf numFmtId="0" fontId="3" fillId="0" borderId="0" xfId="6" applyFont="1" applyBorder="1" applyAlignment="1">
      <alignment horizontal="left" vertical="center" wrapText="1"/>
    </xf>
    <xf numFmtId="0" fontId="3" fillId="0" borderId="0" xfId="7" applyFont="1" applyBorder="1" applyAlignment="1">
      <alignment horizontal="left" vertical="center" wrapText="1"/>
    </xf>
    <xf numFmtId="0" fontId="3" fillId="13" borderId="2" xfId="0" applyFont="1" applyFill="1" applyBorder="1" applyAlignment="1">
      <alignment horizontal="center" vertical="center" wrapText="1"/>
    </xf>
    <xf numFmtId="0" fontId="3" fillId="9" borderId="35" xfId="0" applyFont="1" applyFill="1" applyBorder="1" applyAlignment="1">
      <alignment horizontal="center" vertical="center" wrapText="1"/>
    </xf>
    <xf numFmtId="0" fontId="3" fillId="9" borderId="7" xfId="0" applyFont="1" applyFill="1" applyBorder="1" applyAlignment="1">
      <alignment horizontal="center" vertical="center" wrapText="1"/>
    </xf>
    <xf numFmtId="0" fontId="3" fillId="9" borderId="43" xfId="0" applyFont="1" applyFill="1" applyBorder="1" applyAlignment="1">
      <alignment horizontal="center" vertical="center" wrapText="1"/>
    </xf>
    <xf numFmtId="0" fontId="3" fillId="0" borderId="0" xfId="0" applyFont="1" applyAlignment="1">
      <alignment horizontal="center" vertical="center"/>
    </xf>
    <xf numFmtId="0" fontId="68" fillId="0" borderId="29" xfId="0" applyFont="1" applyBorder="1" applyAlignment="1">
      <alignment horizontal="center" vertical="center"/>
    </xf>
    <xf numFmtId="0" fontId="68" fillId="0" borderId="30" xfId="0" applyFont="1" applyBorder="1" applyAlignment="1">
      <alignment horizontal="center" vertical="center"/>
    </xf>
    <xf numFmtId="0" fontId="68" fillId="0" borderId="31" xfId="0" applyFont="1" applyBorder="1" applyAlignment="1">
      <alignment horizontal="center" vertical="center"/>
    </xf>
    <xf numFmtId="1" fontId="56" fillId="0" borderId="29" xfId="0" applyNumberFormat="1" applyFont="1" applyBorder="1" applyAlignment="1">
      <alignment horizontal="center" vertical="center"/>
    </xf>
    <xf numFmtId="1" fontId="56" fillId="0" borderId="30" xfId="0" applyNumberFormat="1" applyFont="1" applyBorder="1" applyAlignment="1">
      <alignment horizontal="center" vertical="center"/>
    </xf>
    <xf numFmtId="1" fontId="56" fillId="0" borderId="31" xfId="0" applyNumberFormat="1" applyFont="1" applyBorder="1" applyAlignment="1">
      <alignment horizontal="center" vertical="center"/>
    </xf>
    <xf numFmtId="0" fontId="67" fillId="0" borderId="23" xfId="0" applyFont="1" applyBorder="1" applyAlignment="1">
      <alignment horizontal="left" vertical="center"/>
    </xf>
    <xf numFmtId="0" fontId="57" fillId="14" borderId="29" xfId="0" applyFont="1" applyFill="1" applyBorder="1" applyAlignment="1">
      <alignment horizontal="left" vertical="center"/>
    </xf>
    <xf numFmtId="0" fontId="57" fillId="14" borderId="30" xfId="0" applyFont="1" applyFill="1" applyBorder="1" applyAlignment="1">
      <alignment horizontal="left" vertical="center"/>
    </xf>
    <xf numFmtId="0" fontId="57" fillId="14" borderId="31" xfId="0" applyFont="1" applyFill="1" applyBorder="1" applyAlignment="1">
      <alignment horizontal="left" vertical="center"/>
    </xf>
    <xf numFmtId="0" fontId="58" fillId="15" borderId="29" xfId="0" applyFont="1" applyFill="1" applyBorder="1" applyAlignment="1">
      <alignment horizontal="left" vertical="center"/>
    </xf>
    <xf numFmtId="0" fontId="58" fillId="15" borderId="30" xfId="0" applyFont="1" applyFill="1" applyBorder="1" applyAlignment="1">
      <alignment horizontal="left" vertical="center"/>
    </xf>
    <xf numFmtId="0" fontId="58" fillId="15" borderId="31" xfId="0" applyFont="1" applyFill="1" applyBorder="1" applyAlignment="1">
      <alignment horizontal="left" vertical="center"/>
    </xf>
    <xf numFmtId="0" fontId="27" fillId="0" borderId="25" xfId="0" applyFont="1" applyBorder="1" applyAlignment="1">
      <alignment horizontal="left" vertical="center" wrapText="1"/>
    </xf>
    <xf numFmtId="0" fontId="27" fillId="0" borderId="28" xfId="0" applyFont="1" applyBorder="1" applyAlignment="1">
      <alignment horizontal="left" vertical="center" wrapText="1"/>
    </xf>
    <xf numFmtId="0" fontId="27" fillId="0" borderId="26" xfId="0" applyFont="1" applyBorder="1" applyAlignment="1">
      <alignment horizontal="left" vertical="center" wrapText="1"/>
    </xf>
    <xf numFmtId="0" fontId="50" fillId="0" borderId="29" xfId="0" applyFont="1" applyBorder="1" applyAlignment="1">
      <alignment horizontal="left" vertical="center" wrapText="1"/>
    </xf>
    <xf numFmtId="0" fontId="50" fillId="0" borderId="30" xfId="0" applyFont="1" applyBorder="1" applyAlignment="1">
      <alignment horizontal="left" vertical="center" wrapText="1"/>
    </xf>
    <xf numFmtId="0" fontId="50" fillId="0" borderId="31" xfId="0" applyFont="1" applyBorder="1" applyAlignment="1">
      <alignment horizontal="left" vertical="center" wrapText="1"/>
    </xf>
    <xf numFmtId="0" fontId="5" fillId="0" borderId="0" xfId="0" applyFont="1" applyFill="1" applyBorder="1" applyAlignment="1">
      <alignment horizontal="center" vertical="center" wrapText="1"/>
    </xf>
    <xf numFmtId="0" fontId="68" fillId="0" borderId="23" xfId="0" applyFont="1" applyBorder="1" applyAlignment="1">
      <alignment horizontal="center" vertical="center"/>
    </xf>
    <xf numFmtId="0" fontId="68" fillId="0" borderId="0" xfId="0" applyFont="1" applyBorder="1" applyAlignment="1">
      <alignment horizontal="center" vertical="center"/>
    </xf>
    <xf numFmtId="0" fontId="68" fillId="0" borderId="24" xfId="0" applyFont="1" applyBorder="1" applyAlignment="1">
      <alignment horizontal="center" vertical="center"/>
    </xf>
    <xf numFmtId="0" fontId="47" fillId="0" borderId="23" xfId="0" applyFont="1" applyBorder="1" applyAlignment="1">
      <alignment horizontal="left" vertical="center"/>
    </xf>
    <xf numFmtId="0" fontId="5" fillId="0" borderId="0" xfId="0" applyFont="1" applyFill="1" applyBorder="1" applyAlignment="1">
      <alignment horizontal="center" vertical="center"/>
    </xf>
    <xf numFmtId="0" fontId="4" fillId="17" borderId="21" xfId="0" applyFont="1" applyFill="1" applyBorder="1" applyAlignment="1">
      <alignment horizontal="center" vertical="center"/>
    </xf>
    <xf numFmtId="0" fontId="4" fillId="17" borderId="27" xfId="0" applyFont="1" applyFill="1" applyBorder="1" applyAlignment="1">
      <alignment horizontal="center" vertical="center"/>
    </xf>
    <xf numFmtId="0" fontId="4" fillId="17" borderId="22" xfId="0" applyFont="1" applyFill="1" applyBorder="1" applyAlignment="1">
      <alignment horizontal="center" vertical="center"/>
    </xf>
    <xf numFmtId="0" fontId="4" fillId="17" borderId="23" xfId="0" applyFont="1" applyFill="1" applyBorder="1" applyAlignment="1">
      <alignment horizontal="center" vertical="center"/>
    </xf>
    <xf numFmtId="0" fontId="4" fillId="17" borderId="0" xfId="0" applyFont="1" applyFill="1" applyBorder="1" applyAlignment="1">
      <alignment horizontal="center" vertical="center"/>
    </xf>
    <xf numFmtId="0" fontId="4" fillId="17" borderId="24" xfId="0" applyFont="1" applyFill="1" applyBorder="1" applyAlignment="1">
      <alignment horizontal="center" vertical="center"/>
    </xf>
    <xf numFmtId="0" fontId="4" fillId="17" borderId="25" xfId="0" applyFont="1" applyFill="1" applyBorder="1" applyAlignment="1">
      <alignment horizontal="center" vertical="center"/>
    </xf>
    <xf numFmtId="0" fontId="4" fillId="17" borderId="28" xfId="0" applyFont="1" applyFill="1" applyBorder="1" applyAlignment="1">
      <alignment horizontal="center" vertical="center"/>
    </xf>
    <xf numFmtId="0" fontId="4" fillId="17" borderId="26" xfId="0" applyFont="1" applyFill="1" applyBorder="1" applyAlignment="1">
      <alignment horizontal="center" vertical="center"/>
    </xf>
    <xf numFmtId="0" fontId="5" fillId="8" borderId="47" xfId="0" applyFont="1" applyFill="1" applyBorder="1" applyAlignment="1">
      <alignment horizontal="center" vertical="center"/>
    </xf>
    <xf numFmtId="0" fontId="5" fillId="8" borderId="48" xfId="0" applyFont="1" applyFill="1" applyBorder="1" applyAlignment="1">
      <alignment horizontal="center" vertical="center"/>
    </xf>
    <xf numFmtId="0" fontId="5" fillId="8" borderId="47" xfId="0" applyFont="1" applyFill="1" applyBorder="1" applyAlignment="1">
      <alignment horizontal="center" vertical="center" wrapText="1"/>
    </xf>
    <xf numFmtId="0" fontId="5" fillId="8" borderId="35" xfId="0" applyFont="1" applyFill="1" applyBorder="1" applyAlignment="1">
      <alignment horizontal="center" vertical="center" wrapText="1"/>
    </xf>
    <xf numFmtId="0" fontId="5" fillId="8" borderId="35" xfId="0" applyFont="1" applyFill="1" applyBorder="1" applyAlignment="1">
      <alignment horizontal="center" vertical="center"/>
    </xf>
    <xf numFmtId="0" fontId="47" fillId="0" borderId="50" xfId="0" applyFont="1" applyFill="1" applyBorder="1" applyAlignment="1">
      <alignment horizontal="left" vertical="center" wrapText="1"/>
    </xf>
    <xf numFmtId="0" fontId="38" fillId="0" borderId="0" xfId="0" applyFont="1" applyBorder="1" applyAlignment="1">
      <alignment horizontal="center" vertical="center"/>
    </xf>
    <xf numFmtId="0" fontId="38" fillId="0" borderId="24" xfId="0" applyFont="1" applyBorder="1" applyAlignment="1">
      <alignment horizontal="center" vertical="center"/>
    </xf>
    <xf numFmtId="0" fontId="70" fillId="18" borderId="38" xfId="0" applyFont="1" applyFill="1" applyBorder="1" applyAlignment="1">
      <alignment horizontal="center" vertical="center" wrapText="1"/>
    </xf>
    <xf numFmtId="0" fontId="70" fillId="18" borderId="43" xfId="0" applyFont="1" applyFill="1" applyBorder="1" applyAlignment="1">
      <alignment horizontal="center" vertical="center" wrapText="1"/>
    </xf>
    <xf numFmtId="0" fontId="1" fillId="0" borderId="2"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53" xfId="0" applyFont="1" applyBorder="1" applyAlignment="1">
      <alignment horizontal="center" vertical="center" wrapText="1"/>
    </xf>
    <xf numFmtId="0" fontId="1" fillId="9" borderId="32" xfId="0" applyFont="1" applyFill="1" applyBorder="1" applyAlignment="1">
      <alignment horizontal="center" vertical="center"/>
    </xf>
    <xf numFmtId="0" fontId="3" fillId="0" borderId="0" xfId="0" applyFont="1" applyAlignment="1">
      <alignment horizontal="center" vertical="center"/>
    </xf>
  </cellXfs>
  <cellStyles count="9">
    <cellStyle name="Normal 10" xfId="1"/>
    <cellStyle name="Normal 6" xfId="2"/>
    <cellStyle name="Normal 7" xfId="3"/>
    <cellStyle name="Normal 8" xfId="4"/>
    <cellStyle name="Normal 9" xfId="5"/>
    <cellStyle name="Normal_Sheet2" xfId="6"/>
    <cellStyle name="Normal_Sheet4" xfId="7"/>
    <cellStyle name="常规" xfId="0" builtinId="0"/>
    <cellStyle name="超链接" xfId="8" builtinId="8"/>
  </cellStyles>
  <dxfs count="20">
    <dxf>
      <fill>
        <patternFill>
          <bgColor theme="3" tint="0.39994506668294322"/>
        </patternFill>
      </fill>
    </dxf>
    <dxf>
      <fill>
        <patternFill>
          <bgColor theme="3" tint="0.79998168889431442"/>
        </patternFill>
      </fill>
    </dxf>
    <dxf>
      <fill>
        <patternFill>
          <bgColor theme="0" tint="-0.14996795556505021"/>
        </patternFill>
      </fill>
    </dxf>
    <dxf>
      <fill>
        <patternFill>
          <bgColor rgb="FFFA7166"/>
        </patternFill>
      </fill>
    </dxf>
    <dxf>
      <fill>
        <patternFill>
          <bgColor rgb="FFFF0000"/>
        </patternFill>
      </fill>
    </dxf>
    <dxf>
      <fill>
        <patternFill>
          <bgColor theme="3" tint="0.39994506668294322"/>
        </patternFill>
      </fill>
    </dxf>
    <dxf>
      <fill>
        <patternFill>
          <bgColor theme="3" tint="0.79998168889431442"/>
        </patternFill>
      </fill>
    </dxf>
    <dxf>
      <fill>
        <patternFill>
          <bgColor theme="0" tint="-0.14996795556505021"/>
        </patternFill>
      </fill>
    </dxf>
    <dxf>
      <fill>
        <patternFill>
          <bgColor rgb="FFFA7166"/>
        </patternFill>
      </fill>
    </dxf>
    <dxf>
      <fill>
        <patternFill>
          <bgColor rgb="FFFF0000"/>
        </patternFill>
      </fill>
    </dxf>
    <dxf>
      <fill>
        <patternFill>
          <bgColor theme="3" tint="0.39994506668294322"/>
        </patternFill>
      </fill>
    </dxf>
    <dxf>
      <fill>
        <patternFill>
          <bgColor theme="3" tint="0.79998168889431442"/>
        </patternFill>
      </fill>
    </dxf>
    <dxf>
      <fill>
        <patternFill>
          <bgColor theme="0" tint="-0.14996795556505021"/>
        </patternFill>
      </fill>
    </dxf>
    <dxf>
      <fill>
        <patternFill>
          <bgColor rgb="FFFA7166"/>
        </patternFill>
      </fill>
    </dxf>
    <dxf>
      <fill>
        <patternFill>
          <bgColor rgb="FFFF0000"/>
        </patternFill>
      </fill>
    </dxf>
    <dxf>
      <fill>
        <patternFill>
          <bgColor theme="3" tint="0.39994506668294322"/>
        </patternFill>
      </fill>
    </dxf>
    <dxf>
      <fill>
        <patternFill>
          <bgColor theme="3" tint="0.79998168889431442"/>
        </patternFill>
      </fill>
    </dxf>
    <dxf>
      <fill>
        <patternFill>
          <bgColor theme="0" tint="-0.14996795556505021"/>
        </patternFill>
      </fill>
    </dxf>
    <dxf>
      <fill>
        <patternFill>
          <bgColor rgb="FFFA7166"/>
        </patternFill>
      </fill>
    </dxf>
    <dxf>
      <fill>
        <patternFill>
          <bgColor rgb="FFFF0000"/>
        </patternFill>
      </fill>
    </dxf>
  </dxfs>
  <tableStyles count="0" defaultTableStyle="TableStyleMedium9" defaultPivotStyle="PivotStyleLight16"/>
  <colors>
    <mruColors>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koeppen-geiger.vu-wien.ac.at/present.htm" TargetMode="External"/><Relationship Id="rId2" Type="http://schemas.openxmlformats.org/officeDocument/2006/relationships/hyperlink" Target="http://koeppen-geiger.vu-wien.ac.at/present.htm" TargetMode="External"/><Relationship Id="rId1" Type="http://schemas.openxmlformats.org/officeDocument/2006/relationships/printerSettings" Target="../printerSettings/printerSettings1.bin"/><Relationship Id="rId4"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printerSettings" Target="../printerSettings/printerSettings6.bin"/><Relationship Id="rId7" Type="http://schemas.openxmlformats.org/officeDocument/2006/relationships/printerSettings" Target="../printerSettings/printerSettings10.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9.bin"/><Relationship Id="rId5" Type="http://schemas.openxmlformats.org/officeDocument/2006/relationships/printerSettings" Target="../printerSettings/printerSettings8.bin"/><Relationship Id="rId4" Type="http://schemas.openxmlformats.org/officeDocument/2006/relationships/printerSettings" Target="../printerSettings/printerSettings7.bin"/><Relationship Id="rId9"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printerSettings" Target="../printerSettings/printerSettings15.bin"/><Relationship Id="rId7" Type="http://schemas.openxmlformats.org/officeDocument/2006/relationships/printerSettings" Target="../printerSettings/printerSettings19.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 Id="rId9"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sheetPr codeName="Sheet4"/>
  <dimension ref="A1:M104"/>
  <sheetViews>
    <sheetView tabSelected="1" zoomScale="80" zoomScaleNormal="80" workbookViewId="0">
      <selection activeCell="F58" sqref="F58:F59"/>
    </sheetView>
  </sheetViews>
  <sheetFormatPr defaultRowHeight="22.8"/>
  <cols>
    <col min="1" max="1" width="3.33203125" customWidth="1"/>
    <col min="2" max="2" width="42.6640625" bestFit="1" customWidth="1"/>
    <col min="3" max="3" width="45" style="325" bestFit="1" customWidth="1"/>
    <col min="4" max="4" width="62.6640625" customWidth="1"/>
    <col min="5" max="5" width="5.88671875" customWidth="1"/>
    <col min="6" max="6" width="36.5546875" style="228" customWidth="1"/>
    <col min="7" max="7" width="38.88671875" style="228" bestFit="1" customWidth="1"/>
    <col min="8" max="8" width="19.88671875" style="228" bestFit="1" customWidth="1"/>
    <col min="9" max="9" width="20.33203125" style="228" bestFit="1" customWidth="1"/>
    <col min="10" max="11" width="20.33203125" bestFit="1" customWidth="1"/>
  </cols>
  <sheetData>
    <row r="1" spans="2:13" ht="19.95" customHeight="1" thickBot="1"/>
    <row r="2" spans="2:13" ht="55.2" customHeight="1" thickBot="1">
      <c r="B2" s="413" t="s">
        <v>868</v>
      </c>
      <c r="C2" s="414"/>
      <c r="D2" s="415"/>
      <c r="E2" s="228"/>
      <c r="H2" s="229"/>
    </row>
    <row r="3" spans="2:13" ht="29.4" customHeight="1" thickBot="1">
      <c r="B3" s="422" t="s">
        <v>691</v>
      </c>
      <c r="C3" s="423"/>
      <c r="D3" s="424"/>
      <c r="E3" s="224"/>
      <c r="F3" s="224"/>
      <c r="G3" s="224"/>
      <c r="H3" s="226"/>
      <c r="I3" s="224"/>
    </row>
    <row r="4" spans="2:13" ht="119.25" customHeight="1" thickBot="1">
      <c r="B4" s="419" t="s">
        <v>867</v>
      </c>
      <c r="C4" s="420"/>
      <c r="D4" s="421"/>
      <c r="E4" s="231"/>
      <c r="F4" s="231"/>
      <c r="G4" s="231"/>
      <c r="H4" s="230"/>
      <c r="I4" s="231"/>
    </row>
    <row r="5" spans="2:13" ht="34.200000000000003" customHeight="1" thickBot="1"/>
    <row r="6" spans="2:13" ht="39.6" customHeight="1" thickBot="1">
      <c r="B6" s="416" t="s">
        <v>741</v>
      </c>
      <c r="C6" s="417"/>
      <c r="D6" s="418"/>
      <c r="E6" s="25"/>
      <c r="H6" s="232"/>
      <c r="I6" s="242"/>
      <c r="J6" s="228"/>
      <c r="K6" s="228"/>
      <c r="L6" s="228"/>
      <c r="M6" s="228"/>
    </row>
    <row r="7" spans="2:13" ht="12" customHeight="1" thickBot="1">
      <c r="B7" s="147"/>
      <c r="C7" s="326"/>
      <c r="D7" s="316"/>
      <c r="H7" s="244"/>
      <c r="I7" s="232"/>
      <c r="J7" s="228"/>
      <c r="K7" s="228"/>
      <c r="L7" s="228"/>
      <c r="M7" s="228"/>
    </row>
    <row r="8" spans="2:13" ht="26.4" thickBot="1">
      <c r="B8" s="412" t="s">
        <v>725</v>
      </c>
      <c r="C8" s="327" t="s">
        <v>661</v>
      </c>
      <c r="D8" s="341" t="s">
        <v>870</v>
      </c>
      <c r="E8" s="225" t="s">
        <v>685</v>
      </c>
      <c r="F8" s="362" t="s">
        <v>805</v>
      </c>
      <c r="H8" s="244"/>
      <c r="I8" s="232"/>
      <c r="J8" s="228"/>
      <c r="K8" s="228"/>
      <c r="L8" s="228"/>
      <c r="M8" s="228"/>
    </row>
    <row r="9" spans="2:13" ht="6.6" customHeight="1" thickBot="1">
      <c r="B9" s="412"/>
      <c r="C9" s="327"/>
      <c r="D9" s="247"/>
      <c r="H9" s="243"/>
      <c r="I9" s="232"/>
      <c r="J9" s="228"/>
      <c r="K9" s="228"/>
      <c r="L9" s="228"/>
      <c r="M9" s="228"/>
    </row>
    <row r="10" spans="2:13" ht="23.4" thickBot="1">
      <c r="B10" s="412"/>
      <c r="C10" s="327" t="s">
        <v>68</v>
      </c>
      <c r="D10" s="342" t="s">
        <v>87</v>
      </c>
      <c r="H10" s="243"/>
      <c r="I10" s="233"/>
      <c r="J10" s="228"/>
      <c r="K10" s="228"/>
      <c r="L10" s="228"/>
      <c r="M10" s="228"/>
    </row>
    <row r="11" spans="2:13" ht="6" customHeight="1" thickBot="1">
      <c r="B11" s="412"/>
      <c r="C11" s="327"/>
      <c r="D11" s="247"/>
      <c r="H11" s="243"/>
      <c r="I11" s="245"/>
      <c r="J11" s="228"/>
      <c r="K11" s="228"/>
      <c r="L11" s="228"/>
      <c r="M11" s="228"/>
    </row>
    <row r="12" spans="2:13" ht="20.399999999999999" customHeight="1" thickBot="1">
      <c r="B12" s="412"/>
      <c r="C12" s="327" t="s">
        <v>593</v>
      </c>
      <c r="D12" s="343" t="s">
        <v>234</v>
      </c>
      <c r="H12" s="233"/>
      <c r="I12" s="236"/>
      <c r="J12" s="228"/>
      <c r="K12" s="228"/>
      <c r="L12" s="228"/>
      <c r="M12" s="228"/>
    </row>
    <row r="13" spans="2:13" ht="7.95" customHeight="1" thickBot="1">
      <c r="B13" s="412"/>
      <c r="C13" s="327"/>
      <c r="D13" s="248"/>
      <c r="J13" s="228"/>
      <c r="K13" s="228"/>
      <c r="L13" s="228"/>
      <c r="M13" s="228"/>
    </row>
    <row r="14" spans="2:13" ht="24" customHeight="1" thickBot="1">
      <c r="B14" s="412"/>
      <c r="C14" s="327" t="s">
        <v>209</v>
      </c>
      <c r="D14" s="342">
        <v>14</v>
      </c>
      <c r="J14" s="228"/>
      <c r="K14" s="228"/>
      <c r="L14" s="228"/>
      <c r="M14" s="228"/>
    </row>
    <row r="15" spans="2:13" ht="6.6" customHeight="1" thickBot="1">
      <c r="B15" s="339"/>
      <c r="C15" s="327"/>
      <c r="D15" s="314"/>
      <c r="G15" s="233"/>
      <c r="J15" s="228"/>
      <c r="K15" s="228"/>
      <c r="L15" s="228"/>
      <c r="M15" s="228"/>
    </row>
    <row r="16" spans="2:13" ht="23.4" thickBot="1">
      <c r="B16" s="412" t="s">
        <v>726</v>
      </c>
      <c r="C16" s="327" t="s">
        <v>67</v>
      </c>
      <c r="D16" s="342" t="s">
        <v>79</v>
      </c>
      <c r="G16" s="234"/>
      <c r="J16" s="228"/>
      <c r="K16" s="228"/>
      <c r="L16" s="228"/>
      <c r="M16" s="228"/>
    </row>
    <row r="17" spans="2:13" ht="6.6" customHeight="1" thickBot="1">
      <c r="B17" s="412"/>
      <c r="C17" s="327"/>
      <c r="D17" s="248"/>
      <c r="G17" s="234"/>
      <c r="J17" s="228"/>
      <c r="K17" s="228"/>
      <c r="L17" s="228"/>
      <c r="M17" s="228"/>
    </row>
    <row r="18" spans="2:13" ht="30.6" customHeight="1" thickBot="1">
      <c r="B18" s="412"/>
      <c r="C18" s="328" t="s">
        <v>662</v>
      </c>
      <c r="D18" s="342">
        <v>100</v>
      </c>
      <c r="G18" s="234"/>
      <c r="J18" s="228"/>
      <c r="K18" s="228"/>
      <c r="L18" s="228"/>
      <c r="M18" s="228"/>
    </row>
    <row r="19" spans="2:13" ht="7.2" customHeight="1" thickBot="1">
      <c r="B19" s="339"/>
      <c r="C19" s="327"/>
      <c r="D19" s="227"/>
      <c r="G19" s="235"/>
      <c r="J19" s="228"/>
      <c r="K19" s="228"/>
      <c r="L19" s="228"/>
      <c r="M19" s="228"/>
    </row>
    <row r="20" spans="2:13" ht="26.4" thickBot="1">
      <c r="B20" s="412" t="s">
        <v>727</v>
      </c>
      <c r="C20" s="327" t="s">
        <v>594</v>
      </c>
      <c r="D20" s="341" t="s">
        <v>189</v>
      </c>
      <c r="E20" s="225"/>
      <c r="F20" s="312"/>
      <c r="G20" s="312"/>
      <c r="H20" s="312"/>
      <c r="I20" s="312"/>
      <c r="J20" s="5"/>
      <c r="K20" s="228"/>
      <c r="L20" s="228"/>
      <c r="M20" s="228"/>
    </row>
    <row r="21" spans="2:13" ht="6" customHeight="1" thickBot="1">
      <c r="B21" s="412"/>
      <c r="C21" s="327"/>
      <c r="D21" s="249"/>
      <c r="F21" s="312"/>
      <c r="G21" s="312"/>
      <c r="H21" s="312"/>
      <c r="I21" s="312"/>
      <c r="J21" s="5"/>
      <c r="K21" s="228"/>
      <c r="L21" s="228"/>
      <c r="M21" s="228"/>
    </row>
    <row r="22" spans="2:13" ht="24.6" customHeight="1" thickBot="1">
      <c r="B22" s="412"/>
      <c r="C22" s="327" t="s">
        <v>595</v>
      </c>
      <c r="D22" s="342" t="s">
        <v>102</v>
      </c>
      <c r="F22" s="312"/>
      <c r="G22" s="312"/>
      <c r="H22" s="312"/>
      <c r="I22" s="312"/>
      <c r="J22" s="254"/>
      <c r="K22" s="246"/>
      <c r="L22" s="228"/>
      <c r="M22" s="228"/>
    </row>
    <row r="23" spans="2:13" ht="18" customHeight="1" thickBot="1">
      <c r="B23" s="317"/>
      <c r="C23" s="329"/>
      <c r="D23" s="30"/>
      <c r="F23" s="312"/>
      <c r="G23" s="312"/>
      <c r="H23" s="312"/>
      <c r="I23" s="312"/>
      <c r="J23" s="254"/>
      <c r="K23" s="246"/>
      <c r="L23" s="228"/>
      <c r="M23" s="228"/>
    </row>
    <row r="24" spans="2:13" ht="44.4" customHeight="1" thickBot="1">
      <c r="B24" s="406" t="s">
        <v>809</v>
      </c>
      <c r="C24" s="407"/>
      <c r="D24" s="408"/>
      <c r="F24" s="255"/>
      <c r="G24" s="256"/>
      <c r="H24" s="256"/>
      <c r="I24" s="256"/>
      <c r="J24" s="254"/>
      <c r="K24" s="246"/>
      <c r="L24" s="228"/>
      <c r="M24" s="228"/>
    </row>
    <row r="25" spans="2:13" ht="43.2" customHeight="1" thickBot="1">
      <c r="B25" s="409">
        <f>'Energy Budget'!AT5</f>
        <v>152.32025604740556</v>
      </c>
      <c r="C25" s="410"/>
      <c r="D25" s="411"/>
      <c r="E25" s="225" t="s">
        <v>685</v>
      </c>
      <c r="F25" s="365" t="s">
        <v>824</v>
      </c>
      <c r="G25" s="357"/>
      <c r="H25" s="357"/>
      <c r="I25" s="358"/>
      <c r="J25" s="254"/>
      <c r="K25" s="246"/>
      <c r="L25" s="228"/>
      <c r="M25" s="228"/>
    </row>
    <row r="26" spans="2:13" ht="20.399999999999999" customHeight="1" thickBot="1">
      <c r="B26" s="319"/>
      <c r="C26" s="330"/>
      <c r="D26" s="320"/>
      <c r="F26" s="255"/>
      <c r="G26" s="255"/>
      <c r="H26" s="255"/>
      <c r="I26" s="255"/>
      <c r="J26" s="254"/>
      <c r="K26" s="246"/>
      <c r="L26" s="228"/>
      <c r="M26" s="228"/>
    </row>
    <row r="27" spans="2:13" ht="23.4" thickBot="1">
      <c r="B27" s="412" t="s">
        <v>728</v>
      </c>
      <c r="C27" s="327" t="s">
        <v>654</v>
      </c>
      <c r="D27" s="343">
        <v>78</v>
      </c>
      <c r="F27" s="255"/>
      <c r="G27" s="255"/>
      <c r="H27" s="255"/>
      <c r="I27" s="255"/>
      <c r="J27" s="254"/>
      <c r="K27" s="246"/>
      <c r="L27" s="228"/>
      <c r="M27" s="228"/>
    </row>
    <row r="28" spans="2:13" ht="6" customHeight="1" thickBot="1">
      <c r="B28" s="412"/>
      <c r="C28" s="331"/>
      <c r="D28" s="252"/>
      <c r="F28" s="255"/>
      <c r="G28" s="255"/>
      <c r="H28" s="255"/>
      <c r="I28" s="255"/>
      <c r="J28" s="254"/>
      <c r="K28" s="246"/>
      <c r="L28" s="228"/>
      <c r="M28" s="228"/>
    </row>
    <row r="29" spans="2:13" ht="23.4" thickBot="1">
      <c r="B29" s="412"/>
      <c r="C29" s="327" t="s">
        <v>655</v>
      </c>
      <c r="D29" s="343">
        <v>1.8</v>
      </c>
      <c r="F29" s="255"/>
      <c r="G29" s="255"/>
      <c r="H29" s="255"/>
      <c r="I29" s="255"/>
      <c r="J29" s="254"/>
      <c r="K29" s="246"/>
      <c r="L29" s="228"/>
      <c r="M29" s="228"/>
    </row>
    <row r="30" spans="2:13" ht="6" customHeight="1" thickBot="1">
      <c r="B30" s="339"/>
      <c r="C30" s="332"/>
      <c r="D30" s="141"/>
      <c r="F30" s="255"/>
      <c r="G30" s="255"/>
      <c r="H30" s="255"/>
      <c r="I30" s="255"/>
      <c r="J30" s="254"/>
      <c r="K30" s="246"/>
      <c r="L30" s="228"/>
      <c r="M30" s="228"/>
    </row>
    <row r="31" spans="2:13" ht="22.95" customHeight="1" thickBot="1">
      <c r="B31" s="412" t="s">
        <v>729</v>
      </c>
      <c r="C31" s="333" t="s">
        <v>634</v>
      </c>
      <c r="D31" s="343">
        <v>38</v>
      </c>
      <c r="F31" s="312"/>
      <c r="G31" s="312"/>
      <c r="H31" s="312"/>
      <c r="I31" s="312"/>
      <c r="J31" s="254"/>
      <c r="K31" s="246"/>
      <c r="L31" s="228"/>
      <c r="M31" s="228"/>
    </row>
    <row r="32" spans="2:13" ht="4.95" customHeight="1" thickBot="1">
      <c r="B32" s="412"/>
      <c r="C32" s="331"/>
      <c r="D32" s="248"/>
      <c r="F32" s="312"/>
      <c r="G32" s="312"/>
      <c r="H32" s="313"/>
      <c r="I32" s="312"/>
      <c r="J32" s="254"/>
      <c r="K32" s="246"/>
      <c r="L32" s="228"/>
      <c r="M32" s="228"/>
    </row>
    <row r="33" spans="1:13" ht="23.4" thickBot="1">
      <c r="B33" s="412"/>
      <c r="C33" s="327" t="s">
        <v>635</v>
      </c>
      <c r="D33" s="343" t="s">
        <v>871</v>
      </c>
      <c r="F33" s="312"/>
      <c r="G33" s="312"/>
      <c r="H33" s="313"/>
      <c r="I33" s="312"/>
      <c r="J33" s="254"/>
      <c r="K33" s="246"/>
      <c r="L33" s="228"/>
      <c r="M33" s="228"/>
    </row>
    <row r="34" spans="1:13" ht="23.4" customHeight="1" thickBot="1">
      <c r="B34" s="318"/>
      <c r="C34" s="334"/>
      <c r="D34" s="321"/>
      <c r="F34" s="312"/>
      <c r="G34" s="312"/>
      <c r="H34" s="313"/>
      <c r="I34" s="312"/>
      <c r="J34" s="254"/>
      <c r="K34" s="246"/>
      <c r="L34" s="228"/>
      <c r="M34" s="228"/>
    </row>
    <row r="35" spans="1:13" ht="33.6" customHeight="1" thickBot="1">
      <c r="B35" s="406" t="s">
        <v>810</v>
      </c>
      <c r="C35" s="407"/>
      <c r="D35" s="408"/>
      <c r="F35" s="255"/>
      <c r="G35" s="256"/>
      <c r="H35" s="256"/>
      <c r="I35" s="256"/>
      <c r="J35" s="254"/>
      <c r="K35" s="246"/>
      <c r="L35" s="228"/>
      <c r="M35" s="228"/>
    </row>
    <row r="36" spans="1:13" ht="36.6" customHeight="1" thickBot="1">
      <c r="B36" s="409">
        <f>'Energy Budget'!AT6</f>
        <v>151.91621517954627</v>
      </c>
      <c r="C36" s="410"/>
      <c r="D36" s="411"/>
      <c r="E36" s="225"/>
      <c r="F36" s="359"/>
      <c r="G36" s="357"/>
      <c r="H36" s="357"/>
      <c r="I36" s="358"/>
      <c r="J36" s="254"/>
      <c r="K36" s="246"/>
      <c r="L36" s="228"/>
      <c r="M36" s="228"/>
    </row>
    <row r="37" spans="1:13" ht="6" customHeight="1">
      <c r="A37" s="1"/>
      <c r="B37" s="319"/>
      <c r="C37" s="335"/>
      <c r="D37" s="148"/>
      <c r="F37" s="255"/>
      <c r="G37" s="255"/>
      <c r="H37" s="255"/>
      <c r="I37" s="255"/>
      <c r="J37" s="254"/>
      <c r="K37" s="246"/>
      <c r="L37" s="228"/>
      <c r="M37" s="228"/>
    </row>
    <row r="38" spans="1:13" ht="28.2" customHeight="1">
      <c r="B38" s="324" t="s">
        <v>730</v>
      </c>
      <c r="C38" s="336"/>
      <c r="D38" s="315"/>
      <c r="F38" s="255"/>
      <c r="G38" s="255"/>
      <c r="H38" s="255"/>
      <c r="I38" s="255"/>
      <c r="J38" s="254"/>
      <c r="K38" s="246"/>
      <c r="L38" s="228"/>
      <c r="M38" s="228"/>
    </row>
    <row r="39" spans="1:13" ht="23.4" thickBot="1">
      <c r="B39" s="324" t="s">
        <v>738</v>
      </c>
      <c r="C39" s="336"/>
      <c r="D39" s="28"/>
      <c r="F39" s="255"/>
      <c r="G39" s="255"/>
      <c r="H39" s="255"/>
      <c r="I39" s="255"/>
      <c r="J39" s="254"/>
      <c r="K39" s="246"/>
      <c r="L39" s="228"/>
      <c r="M39" s="228"/>
    </row>
    <row r="40" spans="1:13" ht="27" customHeight="1" thickBot="1">
      <c r="B40" s="361" t="s">
        <v>732</v>
      </c>
      <c r="C40" s="327" t="s">
        <v>703</v>
      </c>
      <c r="D40" s="342" t="s">
        <v>238</v>
      </c>
      <c r="F40" s="255"/>
      <c r="G40" s="255"/>
      <c r="H40" s="255"/>
      <c r="I40" s="255"/>
      <c r="J40" s="254"/>
      <c r="K40" s="246"/>
      <c r="L40" s="228"/>
      <c r="M40" s="228"/>
    </row>
    <row r="41" spans="1:13" ht="4.95" customHeight="1" thickBot="1">
      <c r="B41" s="361"/>
      <c r="C41" s="331"/>
      <c r="D41" s="250"/>
      <c r="F41" s="255"/>
      <c r="G41" s="255"/>
      <c r="H41" s="255"/>
      <c r="I41" s="255"/>
      <c r="J41" s="254"/>
      <c r="K41" s="246"/>
      <c r="L41" s="228"/>
      <c r="M41" s="228"/>
    </row>
    <row r="42" spans="1:13" ht="23.4" thickBot="1">
      <c r="B42" s="361"/>
      <c r="C42" s="327" t="s">
        <v>724</v>
      </c>
      <c r="D42" s="343" t="s">
        <v>723</v>
      </c>
      <c r="F42" s="255"/>
      <c r="G42" s="255"/>
      <c r="H42" s="255"/>
      <c r="I42" s="255"/>
      <c r="J42" s="254"/>
      <c r="K42" s="246"/>
      <c r="L42" s="228"/>
      <c r="M42" s="228"/>
    </row>
    <row r="43" spans="1:13" ht="6" customHeight="1" thickBot="1">
      <c r="B43" s="361"/>
      <c r="C43" s="331"/>
      <c r="D43" s="253"/>
      <c r="F43" s="255"/>
      <c r="G43" s="255"/>
      <c r="H43" s="255"/>
      <c r="I43" s="255"/>
      <c r="J43" s="254"/>
      <c r="K43" s="246"/>
      <c r="L43" s="228"/>
      <c r="M43" s="228"/>
    </row>
    <row r="44" spans="1:13" ht="32.4" customHeight="1" thickBot="1">
      <c r="B44" s="361"/>
      <c r="C44" s="328" t="s">
        <v>742</v>
      </c>
      <c r="D44" s="343">
        <v>100</v>
      </c>
      <c r="F44" s="255"/>
      <c r="G44" s="255"/>
      <c r="H44" s="255"/>
      <c r="I44" s="255"/>
      <c r="J44" s="254"/>
      <c r="K44" s="246"/>
      <c r="L44" s="228"/>
      <c r="M44" s="228"/>
    </row>
    <row r="45" spans="1:13" ht="6.6" customHeight="1" thickBot="1">
      <c r="B45" s="323"/>
      <c r="C45" s="336"/>
      <c r="D45" s="248"/>
      <c r="F45" s="255"/>
      <c r="G45" s="255"/>
      <c r="H45" s="255"/>
      <c r="I45" s="255"/>
      <c r="J45" s="254"/>
      <c r="K45" s="246"/>
      <c r="L45" s="228"/>
      <c r="M45" s="228"/>
    </row>
    <row r="46" spans="1:13" ht="23.4" thickBot="1">
      <c r="B46" s="361" t="s">
        <v>733</v>
      </c>
      <c r="C46" s="327" t="s">
        <v>717</v>
      </c>
      <c r="D46" s="343" t="s">
        <v>474</v>
      </c>
      <c r="F46" s="255"/>
      <c r="G46" s="255"/>
      <c r="H46" s="255"/>
      <c r="I46" s="255"/>
      <c r="J46" s="254"/>
      <c r="K46" s="246"/>
      <c r="L46" s="228"/>
      <c r="M46" s="228"/>
    </row>
    <row r="47" spans="1:13" ht="7.2" customHeight="1" thickBot="1">
      <c r="B47" s="323"/>
      <c r="C47" s="336"/>
      <c r="D47" s="253"/>
      <c r="F47" s="312"/>
      <c r="G47" s="312"/>
      <c r="H47" s="312"/>
      <c r="I47" s="312"/>
      <c r="J47" s="254"/>
      <c r="K47" s="246"/>
      <c r="L47" s="228"/>
      <c r="M47" s="228"/>
    </row>
    <row r="48" spans="1:13" ht="31.2" customHeight="1" thickBot="1">
      <c r="B48" s="311" t="s">
        <v>734</v>
      </c>
      <c r="C48" s="328" t="s">
        <v>743</v>
      </c>
      <c r="D48" s="343" t="s">
        <v>125</v>
      </c>
      <c r="F48" s="312"/>
      <c r="G48" s="312"/>
      <c r="H48" s="313"/>
      <c r="I48" s="312"/>
      <c r="J48" s="254"/>
      <c r="K48" s="246"/>
      <c r="L48" s="228"/>
      <c r="M48" s="228"/>
    </row>
    <row r="49" spans="2:13" ht="5.4" customHeight="1">
      <c r="B49" s="346"/>
      <c r="C49" s="328"/>
      <c r="D49" s="248"/>
      <c r="F49" s="312"/>
      <c r="G49" s="312"/>
      <c r="H49" s="313"/>
      <c r="I49" s="312"/>
      <c r="J49" s="254"/>
      <c r="K49" s="246"/>
      <c r="L49" s="228"/>
      <c r="M49" s="228"/>
    </row>
    <row r="50" spans="2:13" ht="23.4" thickBot="1">
      <c r="B50" s="324" t="s">
        <v>739</v>
      </c>
      <c r="C50" s="336"/>
      <c r="D50" s="29"/>
      <c r="F50" s="312"/>
      <c r="G50" s="312"/>
      <c r="H50" s="313"/>
      <c r="I50" s="312"/>
      <c r="J50" s="254"/>
      <c r="K50" s="246"/>
      <c r="L50" s="228"/>
      <c r="M50" s="228"/>
    </row>
    <row r="51" spans="2:13" ht="33.6" customHeight="1" thickBot="1">
      <c r="B51" s="311" t="s">
        <v>735</v>
      </c>
      <c r="C51" s="328" t="s">
        <v>721</v>
      </c>
      <c r="D51" s="343" t="s">
        <v>240</v>
      </c>
      <c r="F51" s="312"/>
      <c r="G51" s="312"/>
      <c r="H51" s="313"/>
      <c r="I51" s="312"/>
      <c r="J51" s="254"/>
      <c r="K51" s="246"/>
      <c r="L51" s="228"/>
      <c r="M51" s="228"/>
    </row>
    <row r="52" spans="2:13" ht="4.95" customHeight="1" thickBot="1">
      <c r="B52" s="317"/>
      <c r="C52" s="336"/>
      <c r="D52" s="29"/>
      <c r="F52" s="255"/>
      <c r="G52" s="255"/>
      <c r="H52" s="255"/>
      <c r="I52" s="255"/>
      <c r="J52" s="254"/>
      <c r="K52" s="246"/>
      <c r="L52" s="228"/>
      <c r="M52" s="228"/>
    </row>
    <row r="53" spans="2:13" ht="27.6" customHeight="1" thickBot="1">
      <c r="B53" s="429" t="s">
        <v>736</v>
      </c>
      <c r="C53" s="327" t="s">
        <v>701</v>
      </c>
      <c r="D53" s="343" t="s">
        <v>189</v>
      </c>
      <c r="F53" s="255"/>
      <c r="G53" s="255"/>
      <c r="H53" s="255"/>
      <c r="I53" s="255"/>
      <c r="J53" s="254"/>
      <c r="K53" s="246"/>
      <c r="L53" s="228"/>
      <c r="M53" s="228"/>
    </row>
    <row r="54" spans="2:13" ht="7.2" customHeight="1" thickBot="1">
      <c r="B54" s="429"/>
      <c r="C54" s="337"/>
      <c r="D54" s="251"/>
      <c r="F54" s="255"/>
      <c r="G54" s="255"/>
      <c r="H54" s="255"/>
      <c r="I54" s="255"/>
      <c r="J54" s="254"/>
      <c r="K54" s="246"/>
      <c r="L54" s="228"/>
      <c r="M54" s="228"/>
    </row>
    <row r="55" spans="2:13" ht="27.6" customHeight="1" thickBot="1">
      <c r="B55" s="429"/>
      <c r="C55" s="327" t="s">
        <v>702</v>
      </c>
      <c r="D55" s="343" t="s">
        <v>690</v>
      </c>
      <c r="F55" s="255"/>
      <c r="G55" s="255"/>
      <c r="H55" s="255"/>
      <c r="I55" s="255"/>
      <c r="J55" s="254"/>
      <c r="K55" s="246"/>
      <c r="L55" s="228"/>
      <c r="M55" s="228"/>
    </row>
    <row r="56" spans="2:13" ht="4.2" customHeight="1">
      <c r="B56" s="346"/>
      <c r="C56" s="327"/>
      <c r="D56" s="248"/>
      <c r="F56" s="255"/>
      <c r="G56" s="255"/>
      <c r="H56" s="255"/>
      <c r="I56" s="255"/>
      <c r="J56" s="254"/>
      <c r="K56" s="246"/>
      <c r="L56" s="228"/>
      <c r="M56" s="228"/>
    </row>
    <row r="57" spans="2:13" ht="23.4" thickBot="1">
      <c r="B57" s="324" t="s">
        <v>740</v>
      </c>
      <c r="C57" s="336"/>
      <c r="D57" s="251"/>
      <c r="F57" s="255"/>
      <c r="G57" s="255"/>
      <c r="H57" s="255"/>
      <c r="I57" s="255"/>
      <c r="J57" s="254"/>
      <c r="K57" s="246"/>
      <c r="L57" s="228"/>
      <c r="M57" s="228"/>
    </row>
    <row r="58" spans="2:13" ht="23.4" thickBot="1">
      <c r="B58" s="311" t="s">
        <v>737</v>
      </c>
      <c r="C58" s="327" t="s">
        <v>731</v>
      </c>
      <c r="D58" s="343" t="s">
        <v>102</v>
      </c>
      <c r="F58" s="425"/>
      <c r="G58" s="425"/>
      <c r="H58" s="425"/>
      <c r="I58" s="425"/>
      <c r="J58" s="254"/>
      <c r="K58" s="246"/>
      <c r="L58" s="228"/>
      <c r="M58" s="228"/>
    </row>
    <row r="59" spans="2:13" ht="31.95" customHeight="1" thickBot="1">
      <c r="B59" s="305"/>
      <c r="C59" s="338"/>
      <c r="D59" s="322"/>
      <c r="F59" s="425"/>
      <c r="G59" s="425"/>
      <c r="H59" s="430"/>
      <c r="I59" s="425"/>
      <c r="J59" s="254"/>
      <c r="K59" s="246"/>
      <c r="L59" s="228"/>
      <c r="M59" s="228"/>
    </row>
    <row r="60" spans="2:13" ht="37.799999999999997" customHeight="1" thickBot="1">
      <c r="B60" s="406" t="s">
        <v>811</v>
      </c>
      <c r="C60" s="407"/>
      <c r="D60" s="408"/>
      <c r="F60" s="255"/>
      <c r="G60" s="256"/>
      <c r="H60" s="256"/>
      <c r="I60" s="256"/>
      <c r="J60" s="254"/>
      <c r="K60" s="246"/>
      <c r="L60" s="228"/>
      <c r="M60" s="228"/>
    </row>
    <row r="61" spans="2:13" ht="40.799999999999997" customHeight="1" thickBot="1">
      <c r="B61" s="409">
        <f>'Energy Budget'!AT7</f>
        <v>152.32025604740556</v>
      </c>
      <c r="C61" s="410"/>
      <c r="D61" s="411"/>
      <c r="E61" s="225"/>
      <c r="F61" s="359"/>
      <c r="G61" s="357"/>
      <c r="H61" s="357"/>
      <c r="I61" s="358"/>
      <c r="J61" s="254"/>
      <c r="K61" s="246"/>
      <c r="L61" s="228"/>
      <c r="M61" s="228"/>
    </row>
    <row r="62" spans="2:13" ht="33.6" customHeight="1" thickBot="1">
      <c r="B62" s="426" t="s">
        <v>812</v>
      </c>
      <c r="C62" s="427"/>
      <c r="D62" s="428"/>
      <c r="E62" s="2"/>
      <c r="F62" s="360"/>
      <c r="G62" s="257"/>
      <c r="H62" s="257"/>
      <c r="I62" s="257"/>
      <c r="J62" s="254"/>
      <c r="K62" s="246"/>
      <c r="L62" s="228"/>
      <c r="M62" s="228"/>
    </row>
    <row r="63" spans="2:13" ht="39" customHeight="1" thickBot="1">
      <c r="B63" s="409">
        <f>'Energy Budget'!AT8</f>
        <v>151.91621517954627</v>
      </c>
      <c r="C63" s="410"/>
      <c r="D63" s="411"/>
      <c r="E63" s="225"/>
      <c r="F63" s="359"/>
      <c r="G63" s="357"/>
      <c r="H63" s="357"/>
      <c r="I63" s="358"/>
      <c r="J63" s="254"/>
      <c r="K63" s="246"/>
      <c r="L63" s="228"/>
      <c r="M63" s="228"/>
    </row>
    <row r="64" spans="2:13" ht="45" customHeight="1" thickBot="1">
      <c r="F64" s="254"/>
      <c r="G64" s="254"/>
      <c r="H64" s="254"/>
      <c r="I64" s="254"/>
      <c r="J64" s="254"/>
      <c r="K64" s="246"/>
      <c r="L64" s="228"/>
      <c r="M64" s="228"/>
    </row>
    <row r="65" spans="2:13" ht="36.6" customHeight="1">
      <c r="B65" s="431" t="s">
        <v>647</v>
      </c>
      <c r="C65" s="432"/>
      <c r="D65" s="433"/>
      <c r="E65" s="446" t="s">
        <v>588</v>
      </c>
      <c r="F65" s="296"/>
      <c r="G65" s="293" t="s">
        <v>636</v>
      </c>
      <c r="H65" s="294" t="s">
        <v>628</v>
      </c>
      <c r="I65" s="294" t="s">
        <v>629</v>
      </c>
      <c r="J65" s="294" t="s">
        <v>630</v>
      </c>
      <c r="K65" s="294" t="s">
        <v>631</v>
      </c>
      <c r="L65" s="228"/>
      <c r="M65" s="228"/>
    </row>
    <row r="66" spans="2:13">
      <c r="B66" s="434"/>
      <c r="C66" s="435"/>
      <c r="D66" s="436"/>
      <c r="E66" s="446"/>
      <c r="F66" s="443" t="s">
        <v>632</v>
      </c>
      <c r="G66" s="290" t="s">
        <v>671</v>
      </c>
      <c r="H66" s="269">
        <f>'R(abs)'!AO5</f>
        <v>260.39784321903517</v>
      </c>
      <c r="I66" s="269">
        <f>'R(abs)'!AO5</f>
        <v>260.39784321903517</v>
      </c>
      <c r="J66" s="269">
        <f>'R(abs)'!$AO$8</f>
        <v>257.68230045613149</v>
      </c>
      <c r="K66" s="269">
        <f>'R(abs)'!$AO$8</f>
        <v>257.68230045613149</v>
      </c>
      <c r="L66" s="228"/>
      <c r="M66" s="228"/>
    </row>
    <row r="67" spans="2:13">
      <c r="B67" s="434"/>
      <c r="C67" s="435"/>
      <c r="D67" s="436"/>
      <c r="E67" s="446"/>
      <c r="F67" s="444"/>
      <c r="G67" s="290" t="s">
        <v>670</v>
      </c>
      <c r="H67" s="269">
        <f>'R(abs)'!AN5</f>
        <v>361.93893251714684</v>
      </c>
      <c r="I67" s="269">
        <f>'R(abs)'!AN5</f>
        <v>361.93893251714684</v>
      </c>
      <c r="J67" s="269">
        <f>'R(abs)'!$AN$8</f>
        <v>361.93893251714684</v>
      </c>
      <c r="K67" s="269">
        <f>'R(abs)'!$AN$8</f>
        <v>361.93893251714684</v>
      </c>
      <c r="L67" s="228"/>
      <c r="M67" s="228"/>
    </row>
    <row r="68" spans="2:13">
      <c r="B68" s="434"/>
      <c r="C68" s="435"/>
      <c r="D68" s="436"/>
      <c r="E68" s="446"/>
      <c r="F68" s="444"/>
      <c r="G68" s="291" t="s">
        <v>669</v>
      </c>
      <c r="H68" s="269">
        <f>'Energy Budget'!$M$5</f>
        <v>497.86942058894567</v>
      </c>
      <c r="I68" s="269">
        <f>'Energy Budget'!$M$5</f>
        <v>497.86942058894567</v>
      </c>
      <c r="J68" s="295">
        <f>'Energy Budget'!$M$7</f>
        <v>497.86942058894567</v>
      </c>
      <c r="K68" s="295">
        <f>'Energy Budget'!$M$7</f>
        <v>497.86942058894567</v>
      </c>
      <c r="L68" s="228"/>
      <c r="M68" s="228"/>
    </row>
    <row r="69" spans="2:13">
      <c r="B69" s="434"/>
      <c r="C69" s="435"/>
      <c r="D69" s="436"/>
      <c r="E69" s="446"/>
      <c r="F69" s="444"/>
      <c r="G69" s="290" t="s">
        <v>666</v>
      </c>
      <c r="H69" s="269">
        <f>'Energy Budget'!V5</f>
        <v>104.44590812788427</v>
      </c>
      <c r="I69" s="269">
        <f>'Energy Budget'!V6</f>
        <v>108.81740457432009</v>
      </c>
      <c r="J69" s="269">
        <f>'Energy Budget'!V7</f>
        <v>104.44590812788427</v>
      </c>
      <c r="K69" s="269">
        <f>'Energy Budget'!V8</f>
        <v>108.81740457432009</v>
      </c>
      <c r="L69" s="228"/>
      <c r="M69" s="228"/>
    </row>
    <row r="70" spans="2:13">
      <c r="B70" s="434"/>
      <c r="C70" s="435"/>
      <c r="D70" s="436"/>
      <c r="E70" s="446"/>
      <c r="F70" s="443" t="s">
        <v>633</v>
      </c>
      <c r="G70" s="290" t="s">
        <v>667</v>
      </c>
      <c r="H70" s="269">
        <f>'Energy Budget'!AI5</f>
        <v>102.7493079086165</v>
      </c>
      <c r="I70" s="269">
        <f>'Energy Budget'!AI6</f>
        <v>103.33408911204019</v>
      </c>
      <c r="J70" s="269">
        <f>'Energy Budget'!AI7</f>
        <v>102.7493079086165</v>
      </c>
      <c r="K70" s="269">
        <f>'Energy Budget'!AI8</f>
        <v>103.33408911204019</v>
      </c>
      <c r="L70" s="228"/>
      <c r="M70" s="228"/>
    </row>
    <row r="71" spans="2:13">
      <c r="B71" s="434"/>
      <c r="C71" s="435"/>
      <c r="D71" s="436"/>
      <c r="E71" s="446"/>
      <c r="F71" s="443"/>
      <c r="G71" s="290" t="s">
        <v>664</v>
      </c>
      <c r="H71" s="269">
        <f>'Energy Budget'!AS5</f>
        <v>20.665802062836931</v>
      </c>
      <c r="I71" s="269">
        <f>'Energy Budget'!AS6</f>
        <v>22.507846119982865</v>
      </c>
      <c r="J71" s="269">
        <f>'Energy Budget'!AS7</f>
        <v>20.665802062836931</v>
      </c>
      <c r="K71" s="269">
        <f>'Energy Budget'!AS8</f>
        <v>22.507846119982865</v>
      </c>
      <c r="L71" s="228"/>
      <c r="M71" s="228"/>
    </row>
    <row r="72" spans="2:13" ht="40.200000000000003" customHeight="1">
      <c r="B72" s="434"/>
      <c r="C72" s="435"/>
      <c r="D72" s="436"/>
      <c r="E72" s="446"/>
      <c r="F72" s="443"/>
      <c r="G72" s="292" t="s">
        <v>665</v>
      </c>
      <c r="H72" s="269">
        <f>'Energy Budget'!AK5</f>
        <v>326.57996269797098</v>
      </c>
      <c r="I72" s="269">
        <f>'Energy Budget'!AK6</f>
        <v>326.75624054137347</v>
      </c>
      <c r="J72" s="269">
        <f>'Energy Budget'!AK7</f>
        <v>326.57996269797098</v>
      </c>
      <c r="K72" s="269">
        <f>'Energy Budget'!AK8</f>
        <v>326.75624054137347</v>
      </c>
      <c r="L72" s="228"/>
      <c r="M72" s="228"/>
    </row>
    <row r="73" spans="2:13" ht="40.200000000000003" customHeight="1" thickBot="1">
      <c r="B73" s="434"/>
      <c r="C73" s="435"/>
      <c r="D73" s="436"/>
      <c r="E73" s="446"/>
      <c r="F73" s="298" t="s">
        <v>672</v>
      </c>
      <c r="G73" s="299" t="s">
        <v>660</v>
      </c>
      <c r="H73" s="300">
        <f>B25</f>
        <v>152.32025604740556</v>
      </c>
      <c r="I73" s="300">
        <f>B36</f>
        <v>151.91621517954627</v>
      </c>
      <c r="J73" s="300">
        <f>B61</f>
        <v>152.32025604740556</v>
      </c>
      <c r="K73" s="300">
        <f>B63</f>
        <v>151.91621517954627</v>
      </c>
      <c r="L73" s="228"/>
      <c r="M73" s="228"/>
    </row>
    <row r="74" spans="2:13" ht="61.2" customHeight="1" thickBot="1">
      <c r="B74" s="437"/>
      <c r="C74" s="438"/>
      <c r="D74" s="439"/>
      <c r="E74" s="446"/>
      <c r="F74" s="297"/>
      <c r="G74" s="445" t="s">
        <v>596</v>
      </c>
      <c r="H74" s="445"/>
      <c r="I74" s="445"/>
      <c r="J74" s="445"/>
      <c r="K74" s="445"/>
      <c r="L74" s="228"/>
      <c r="M74" s="228"/>
    </row>
    <row r="75" spans="2:13" ht="37.200000000000003" customHeight="1" thickBot="1">
      <c r="F75" s="254"/>
      <c r="G75" s="254"/>
      <c r="H75" s="254"/>
      <c r="I75" s="254"/>
      <c r="J75" s="254"/>
      <c r="K75" s="246"/>
      <c r="L75" s="228"/>
      <c r="M75" s="228"/>
    </row>
    <row r="76" spans="2:13" ht="23.4" thickBot="1">
      <c r="B76" s="431" t="s">
        <v>637</v>
      </c>
      <c r="C76" s="432"/>
      <c r="D76" s="433"/>
      <c r="E76" s="447" t="s">
        <v>588</v>
      </c>
      <c r="F76" s="440" t="s">
        <v>646</v>
      </c>
      <c r="G76" s="441"/>
      <c r="H76" s="254"/>
      <c r="I76" s="254"/>
      <c r="J76" s="254"/>
      <c r="K76" s="246"/>
      <c r="L76" s="228"/>
      <c r="M76" s="228"/>
    </row>
    <row r="77" spans="2:13">
      <c r="B77" s="434"/>
      <c r="C77" s="435"/>
      <c r="D77" s="436"/>
      <c r="E77" s="447"/>
      <c r="F77" s="258" t="s">
        <v>69</v>
      </c>
      <c r="G77" s="259" t="s">
        <v>70</v>
      </c>
      <c r="H77" s="254"/>
      <c r="I77" s="254"/>
      <c r="J77" s="254"/>
      <c r="K77" s="246"/>
      <c r="L77" s="228"/>
      <c r="M77" s="228"/>
    </row>
    <row r="78" spans="2:13">
      <c r="B78" s="434"/>
      <c r="C78" s="435"/>
      <c r="D78" s="436"/>
      <c r="E78" s="447"/>
      <c r="F78" s="260" t="s">
        <v>589</v>
      </c>
      <c r="G78" s="261" t="s">
        <v>71</v>
      </c>
      <c r="H78" s="254"/>
      <c r="I78" s="254"/>
      <c r="J78" s="254"/>
      <c r="K78" s="246"/>
      <c r="L78" s="228"/>
      <c r="M78" s="228"/>
    </row>
    <row r="79" spans="2:13">
      <c r="B79" s="434"/>
      <c r="C79" s="435"/>
      <c r="D79" s="436"/>
      <c r="E79" s="447"/>
      <c r="F79" s="262" t="s">
        <v>590</v>
      </c>
      <c r="G79" s="261" t="s">
        <v>72</v>
      </c>
      <c r="H79" s="254"/>
      <c r="I79" s="254"/>
      <c r="J79" s="254"/>
      <c r="K79" s="246"/>
      <c r="L79" s="228"/>
      <c r="M79" s="228"/>
    </row>
    <row r="80" spans="2:13">
      <c r="B80" s="434"/>
      <c r="C80" s="435"/>
      <c r="D80" s="436"/>
      <c r="E80" s="447"/>
      <c r="F80" s="263" t="s">
        <v>591</v>
      </c>
      <c r="G80" s="261" t="s">
        <v>73</v>
      </c>
      <c r="H80" s="254"/>
      <c r="I80" s="254"/>
      <c r="J80" s="254"/>
      <c r="K80" s="246"/>
      <c r="L80" s="228"/>
      <c r="M80" s="228"/>
    </row>
    <row r="81" spans="2:13" ht="23.4" thickBot="1">
      <c r="B81" s="434"/>
      <c r="C81" s="435"/>
      <c r="D81" s="436"/>
      <c r="E81" s="447"/>
      <c r="F81" s="264" t="s">
        <v>592</v>
      </c>
      <c r="G81" s="265" t="s">
        <v>74</v>
      </c>
      <c r="H81" s="254"/>
      <c r="I81" s="254"/>
      <c r="J81" s="254"/>
      <c r="K81" s="246"/>
      <c r="L81" s="228"/>
      <c r="M81" s="228"/>
    </row>
    <row r="82" spans="2:13" ht="23.4" thickBot="1">
      <c r="B82" s="434"/>
      <c r="C82" s="435"/>
      <c r="D82" s="436"/>
      <c r="F82" s="254"/>
      <c r="G82" s="254"/>
      <c r="H82" s="254"/>
      <c r="I82" s="254"/>
      <c r="J82" s="254"/>
      <c r="K82" s="246"/>
      <c r="L82" s="228"/>
      <c r="M82" s="228"/>
    </row>
    <row r="83" spans="2:13" ht="23.4" thickBot="1">
      <c r="B83" s="434"/>
      <c r="C83" s="435"/>
      <c r="D83" s="436"/>
      <c r="E83" s="447" t="s">
        <v>588</v>
      </c>
      <c r="F83" s="440" t="s">
        <v>650</v>
      </c>
      <c r="G83" s="441"/>
      <c r="H83" s="254"/>
      <c r="I83" s="254"/>
      <c r="J83" s="254"/>
      <c r="K83" s="246"/>
      <c r="L83" s="228"/>
      <c r="M83" s="228"/>
    </row>
    <row r="84" spans="2:13">
      <c r="B84" s="434"/>
      <c r="C84" s="435"/>
      <c r="D84" s="436"/>
      <c r="E84" s="447"/>
      <c r="F84" s="266" t="s">
        <v>644</v>
      </c>
      <c r="G84" s="261" t="s">
        <v>645</v>
      </c>
      <c r="H84" s="254"/>
      <c r="I84" s="254"/>
      <c r="J84" s="254"/>
      <c r="K84" s="246"/>
      <c r="L84" s="228"/>
      <c r="M84" s="228"/>
    </row>
    <row r="85" spans="2:13">
      <c r="B85" s="434"/>
      <c r="C85" s="435"/>
      <c r="D85" s="436"/>
      <c r="E85" s="447"/>
      <c r="F85" s="262" t="s">
        <v>642</v>
      </c>
      <c r="G85" s="261" t="s">
        <v>643</v>
      </c>
      <c r="H85" s="254"/>
      <c r="I85" s="254"/>
      <c r="J85" s="254"/>
      <c r="K85" s="246"/>
      <c r="L85" s="228"/>
      <c r="M85" s="228"/>
    </row>
    <row r="86" spans="2:13">
      <c r="B86" s="434"/>
      <c r="C86" s="435"/>
      <c r="D86" s="436"/>
      <c r="E86" s="447"/>
      <c r="F86" s="263" t="s">
        <v>640</v>
      </c>
      <c r="G86" s="261" t="s">
        <v>641</v>
      </c>
      <c r="H86" s="254"/>
      <c r="I86" s="254"/>
      <c r="J86" s="254"/>
      <c r="K86" s="246"/>
      <c r="L86" s="228"/>
      <c r="M86" s="228"/>
    </row>
    <row r="87" spans="2:13" ht="23.4" thickBot="1">
      <c r="B87" s="434"/>
      <c r="C87" s="435"/>
      <c r="D87" s="436"/>
      <c r="E87" s="447"/>
      <c r="F87" s="264" t="s">
        <v>638</v>
      </c>
      <c r="G87" s="265" t="s">
        <v>639</v>
      </c>
      <c r="H87" s="254"/>
      <c r="I87" s="254"/>
      <c r="J87" s="254"/>
      <c r="K87" s="246"/>
      <c r="L87" s="228"/>
      <c r="M87" s="228"/>
    </row>
    <row r="88" spans="2:13" ht="23.4" thickBot="1">
      <c r="B88" s="434"/>
      <c r="C88" s="435"/>
      <c r="D88" s="436"/>
      <c r="F88" s="254"/>
      <c r="G88" s="254"/>
      <c r="H88" s="254"/>
      <c r="I88" s="254"/>
      <c r="J88" s="254"/>
      <c r="K88" s="246"/>
      <c r="L88" s="228"/>
      <c r="M88" s="228"/>
    </row>
    <row r="89" spans="2:13" ht="40.950000000000003" customHeight="1" thickBot="1">
      <c r="B89" s="434"/>
      <c r="C89" s="435"/>
      <c r="D89" s="436"/>
      <c r="E89" s="447" t="s">
        <v>588</v>
      </c>
      <c r="F89" s="442" t="s">
        <v>663</v>
      </c>
      <c r="G89" s="441"/>
      <c r="H89" s="254"/>
      <c r="I89" s="254"/>
      <c r="J89" s="254"/>
      <c r="K89" s="246"/>
      <c r="L89" s="228"/>
      <c r="M89" s="228"/>
    </row>
    <row r="90" spans="2:13">
      <c r="B90" s="434"/>
      <c r="C90" s="435"/>
      <c r="D90" s="436"/>
      <c r="E90" s="447"/>
      <c r="F90" s="267" t="s">
        <v>648</v>
      </c>
      <c r="G90" s="261" t="s">
        <v>643</v>
      </c>
      <c r="H90" s="254"/>
      <c r="I90" s="254"/>
      <c r="J90" s="254"/>
      <c r="K90" s="246"/>
      <c r="L90" s="228"/>
      <c r="M90" s="228"/>
    </row>
    <row r="91" spans="2:13">
      <c r="B91" s="434"/>
      <c r="C91" s="435"/>
      <c r="D91" s="436"/>
      <c r="E91" s="447"/>
      <c r="F91" s="268" t="s">
        <v>642</v>
      </c>
      <c r="G91" s="261" t="s">
        <v>649</v>
      </c>
      <c r="H91" s="254"/>
      <c r="I91" s="254"/>
      <c r="J91" s="254"/>
      <c r="K91" s="246"/>
      <c r="L91" s="228"/>
      <c r="M91" s="228"/>
    </row>
    <row r="92" spans="2:13">
      <c r="B92" s="434"/>
      <c r="C92" s="435"/>
      <c r="D92" s="436"/>
      <c r="E92" s="447"/>
      <c r="F92" s="263" t="s">
        <v>640</v>
      </c>
      <c r="G92" s="261" t="s">
        <v>641</v>
      </c>
      <c r="H92" s="254"/>
      <c r="I92" s="254"/>
      <c r="J92" s="254"/>
      <c r="K92" s="246"/>
      <c r="L92" s="228"/>
      <c r="M92" s="228"/>
    </row>
    <row r="93" spans="2:13" ht="23.4" thickBot="1">
      <c r="B93" s="437"/>
      <c r="C93" s="438"/>
      <c r="D93" s="439"/>
      <c r="E93" s="447"/>
      <c r="F93" s="264" t="s">
        <v>638</v>
      </c>
      <c r="G93" s="265" t="s">
        <v>639</v>
      </c>
      <c r="H93" s="254"/>
      <c r="I93" s="254"/>
      <c r="J93" s="254"/>
      <c r="K93" s="246"/>
      <c r="L93" s="228"/>
      <c r="M93" s="228"/>
    </row>
    <row r="94" spans="2:13">
      <c r="F94" s="254"/>
      <c r="G94" s="254"/>
      <c r="H94" s="254"/>
      <c r="I94" s="254"/>
      <c r="J94" s="254"/>
      <c r="K94" s="246"/>
      <c r="L94" s="228"/>
      <c r="M94" s="228"/>
    </row>
    <row r="95" spans="2:13">
      <c r="F95" s="246"/>
      <c r="G95" s="246"/>
      <c r="H95" s="246"/>
      <c r="I95" s="246"/>
      <c r="J95" s="246"/>
      <c r="K95" s="246"/>
      <c r="L95" s="228"/>
      <c r="M95" s="228"/>
    </row>
    <row r="96" spans="2:13">
      <c r="B96" s="405" t="s">
        <v>869</v>
      </c>
      <c r="F96" s="246"/>
      <c r="G96" s="246"/>
      <c r="H96" s="246"/>
      <c r="I96" s="246"/>
      <c r="J96" s="246"/>
      <c r="K96" s="246"/>
      <c r="L96" s="228"/>
      <c r="M96" s="228"/>
    </row>
    <row r="97" spans="6:13">
      <c r="F97" s="246"/>
      <c r="G97" s="246"/>
      <c r="H97" s="246"/>
      <c r="I97" s="246"/>
      <c r="J97" s="246"/>
      <c r="K97" s="246"/>
      <c r="L97" s="228"/>
      <c r="M97" s="228"/>
    </row>
    <row r="98" spans="6:13" ht="17.399999999999999">
      <c r="F98" s="246"/>
      <c r="G98" s="246"/>
      <c r="H98" s="246"/>
      <c r="I98" s="246"/>
      <c r="J98" s="246"/>
      <c r="K98" s="246"/>
    </row>
    <row r="99" spans="6:13" ht="17.399999999999999">
      <c r="F99" s="246"/>
      <c r="G99" s="246"/>
      <c r="H99" s="246"/>
      <c r="I99" s="246"/>
      <c r="J99" s="246"/>
      <c r="K99" s="246"/>
    </row>
    <row r="100" spans="6:13" ht="17.399999999999999">
      <c r="F100" s="246"/>
      <c r="G100" s="246"/>
      <c r="H100" s="246"/>
      <c r="I100" s="246"/>
      <c r="J100" s="246"/>
      <c r="K100" s="246"/>
    </row>
    <row r="101" spans="6:13" ht="17.399999999999999">
      <c r="F101" s="246"/>
      <c r="G101" s="246"/>
      <c r="H101" s="246"/>
      <c r="I101" s="246"/>
      <c r="J101" s="246"/>
      <c r="K101" s="246"/>
    </row>
    <row r="102" spans="6:13" ht="17.399999999999999">
      <c r="F102" s="246"/>
      <c r="G102" s="246"/>
      <c r="H102" s="246"/>
      <c r="I102" s="246"/>
      <c r="J102" s="246"/>
      <c r="K102" s="246"/>
    </row>
    <row r="103" spans="6:13" ht="17.399999999999999">
      <c r="F103" s="246"/>
      <c r="G103" s="246"/>
      <c r="H103" s="246"/>
      <c r="I103" s="246"/>
      <c r="J103" s="246"/>
      <c r="K103" s="246"/>
    </row>
    <row r="104" spans="6:13" ht="17.399999999999999">
      <c r="F104" s="246"/>
      <c r="G104" s="246"/>
      <c r="H104" s="246"/>
      <c r="I104" s="246"/>
      <c r="J104" s="246"/>
      <c r="K104" s="246"/>
    </row>
  </sheetData>
  <dataConsolidate/>
  <customSheetViews>
    <customSheetView guid="{DEEDC23C-5E0A-459A-BE7F-FE8D0597CCC6}">
      <selection activeCell="C54" sqref="C54"/>
      <pageMargins left="0.7" right="0.7" top="0.75" bottom="0.75" header="0.3" footer="0.3"/>
      <pageSetup orientation="portrait" horizontalDpi="4294967293" verticalDpi="0" r:id="rId1"/>
    </customSheetView>
  </customSheetViews>
  <mergeCells count="34">
    <mergeCell ref="B76:D93"/>
    <mergeCell ref="F83:G83"/>
    <mergeCell ref="F89:G89"/>
    <mergeCell ref="F66:F69"/>
    <mergeCell ref="F70:F72"/>
    <mergeCell ref="F76:G76"/>
    <mergeCell ref="G74:K74"/>
    <mergeCell ref="E65:E74"/>
    <mergeCell ref="E76:E81"/>
    <mergeCell ref="E83:E87"/>
    <mergeCell ref="E89:E93"/>
    <mergeCell ref="B63:D63"/>
    <mergeCell ref="H58:H59"/>
    <mergeCell ref="G58:G59"/>
    <mergeCell ref="F58:F59"/>
    <mergeCell ref="B65:D74"/>
    <mergeCell ref="I58:I59"/>
    <mergeCell ref="B31:B33"/>
    <mergeCell ref="B35:D35"/>
    <mergeCell ref="B36:D36"/>
    <mergeCell ref="B62:D62"/>
    <mergeCell ref="B60:D60"/>
    <mergeCell ref="B61:D61"/>
    <mergeCell ref="B53:B55"/>
    <mergeCell ref="B24:D24"/>
    <mergeCell ref="B25:D25"/>
    <mergeCell ref="B27:B29"/>
    <mergeCell ref="B2:D2"/>
    <mergeCell ref="B6:D6"/>
    <mergeCell ref="B8:B14"/>
    <mergeCell ref="B16:B18"/>
    <mergeCell ref="B20:B22"/>
    <mergeCell ref="B4:D4"/>
    <mergeCell ref="B3:D3"/>
  </mergeCells>
  <phoneticPr fontId="8" type="noConversion"/>
  <conditionalFormatting sqref="B36">
    <cfRule type="cellIs" dxfId="19" priority="46" operator="greaterThan">
      <formula>250</formula>
    </cfRule>
    <cfRule type="cellIs" dxfId="18" priority="47" operator="between">
      <formula>150</formula>
      <formula>250</formula>
    </cfRule>
    <cfRule type="cellIs" dxfId="17" priority="48" operator="between">
      <formula>-20</formula>
      <formula>150</formula>
    </cfRule>
    <cfRule type="cellIs" dxfId="16" priority="49" operator="between">
      <formula>-150</formula>
      <formula>-20</formula>
    </cfRule>
    <cfRule type="cellIs" dxfId="15" priority="50" operator="lessThan">
      <formula>-150</formula>
    </cfRule>
  </conditionalFormatting>
  <conditionalFormatting sqref="B25">
    <cfRule type="cellIs" dxfId="14" priority="56" operator="greaterThan">
      <formula>250</formula>
    </cfRule>
    <cfRule type="cellIs" dxfId="13" priority="57" operator="between">
      <formula>150</formula>
      <formula>250</formula>
    </cfRule>
    <cfRule type="cellIs" dxfId="12" priority="58" operator="between">
      <formula>-20</formula>
      <formula>150</formula>
    </cfRule>
    <cfRule type="cellIs" dxfId="11" priority="59" operator="between">
      <formula>-150</formula>
      <formula>-20</formula>
    </cfRule>
    <cfRule type="cellIs" dxfId="10" priority="60" operator="lessThan">
      <formula>-150</formula>
    </cfRule>
  </conditionalFormatting>
  <conditionalFormatting sqref="B61">
    <cfRule type="cellIs" dxfId="9" priority="36" operator="greaterThan">
      <formula>250</formula>
    </cfRule>
    <cfRule type="cellIs" dxfId="8" priority="37" operator="between">
      <formula>150</formula>
      <formula>250</formula>
    </cfRule>
    <cfRule type="cellIs" dxfId="7" priority="38" operator="between">
      <formula>-20</formula>
      <formula>150</formula>
    </cfRule>
    <cfRule type="cellIs" dxfId="6" priority="39" operator="between">
      <formula>-150</formula>
      <formula>-20</formula>
    </cfRule>
    <cfRule type="cellIs" dxfId="5" priority="40" operator="lessThan">
      <formula>-150</formula>
    </cfRule>
  </conditionalFormatting>
  <conditionalFormatting sqref="B63">
    <cfRule type="cellIs" dxfId="4" priority="26" operator="greaterThan">
      <formula>250</formula>
    </cfRule>
    <cfRule type="cellIs" dxfId="3" priority="27" operator="between">
      <formula>150</formula>
      <formula>250</formula>
    </cfRule>
    <cfRule type="cellIs" dxfId="2" priority="28" operator="between">
      <formula>-20</formula>
      <formula>150</formula>
    </cfRule>
    <cfRule type="cellIs" dxfId="1" priority="29" operator="between">
      <formula>-150</formula>
      <formula>-20</formula>
    </cfRule>
    <cfRule type="cellIs" dxfId="0" priority="30" operator="lessThan">
      <formula>-150</formula>
    </cfRule>
  </conditionalFormatting>
  <dataValidations count="12">
    <dataValidation type="list" allowBlank="1" showInputMessage="1" showErrorMessage="1" sqref="D55:D56">
      <formula1>ClothingColour</formula1>
    </dataValidation>
    <dataValidation type="list" allowBlank="1" showInputMessage="1" showErrorMessage="1" sqref="D58 D22">
      <formula1>Activity</formula1>
    </dataValidation>
    <dataValidation type="list" allowBlank="1" showInputMessage="1" showErrorMessage="1" sqref="D48:D49">
      <formula1>Ground</formula1>
    </dataValidation>
    <dataValidation type="list" allowBlank="1" showInputMessage="1" showErrorMessage="1" sqref="D44">
      <formula1>Visibility</formula1>
    </dataValidation>
    <dataValidation type="list" allowBlank="1" showInputMessage="1" showErrorMessage="1" sqref="D46">
      <formula1>BuildingMaterial</formula1>
    </dataValidation>
    <dataValidation type="list" allowBlank="1" showInputMessage="1" showErrorMessage="1" sqref="D40">
      <formula1>Tree</formula1>
    </dataValidation>
    <dataValidation type="list" allowBlank="1" showInputMessage="1" showErrorMessage="1" sqref="D53 D20">
      <formula1>Clothing</formula1>
    </dataValidation>
    <dataValidation type="list" allowBlank="1" showInputMessage="1" showErrorMessage="1" sqref="D16:D17">
      <formula1>typeofday</formula1>
    </dataValidation>
    <dataValidation type="list" allowBlank="1" showInputMessage="1" showErrorMessage="1" sqref="D14">
      <formula1>Time</formula1>
    </dataValidation>
    <dataValidation type="list" allowBlank="1" showInputMessage="1" showErrorMessage="1" sqref="D10">
      <formula1>Month</formula1>
    </dataValidation>
    <dataValidation type="list" allowBlank="1" showInputMessage="1" showErrorMessage="1" sqref="D12">
      <formula1>Culture</formula1>
    </dataValidation>
    <dataValidation type="list" allowBlank="1" showInputMessage="1" showErrorMessage="1" sqref="D42">
      <formula1>InLeaf</formula1>
    </dataValidation>
  </dataValidations>
  <hyperlinks>
    <hyperlink ref="F8" r:id="rId2"/>
    <hyperlink ref="F25" r:id="rId3" display="   (Koppen-Geiger climate zone )"/>
  </hyperlinks>
  <pageMargins left="0.7" right="0.7" top="0.75" bottom="0.75" header="0.3" footer="0.3"/>
  <pageSetup orientation="portrait" horizontalDpi="4294967293" r:id="rId4"/>
  <extLst xmlns:xr="http://schemas.microsoft.com/office/spreadsheetml/2014/revision">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000-000015000000}">
          <x14:formula1>
            <xm:f>Lists!$AL$3:$AL$182</xm:f>
          </x14:formula1>
          <xm:sqref>D27</xm:sqref>
        </x14:dataValidation>
        <x14:dataValidation type="list" allowBlank="1" showInputMessage="1" showErrorMessage="1" xr:uid="{00000000-0002-0000-0000-000016000000}">
          <x14:formula1>
            <xm:f>Lists!$AM$3:$AM$202</xm:f>
          </x14:formula1>
          <xm:sqref>D29</xm:sqref>
        </x14:dataValidation>
        <x14:dataValidation type="list" allowBlank="1" showInputMessage="1" showErrorMessage="1" xr:uid="{00000000-0002-0000-0000-000017000000}">
          <x14:formula1>
            <xm:f>Lists!$AK$3:$AK$102</xm:f>
          </x14:formula1>
          <xm:sqref>D31</xm:sqref>
        </x14:dataValidation>
        <x14:dataValidation type="list" allowBlank="1" showInputMessage="1" showErrorMessage="1" xr:uid="{00000000-0002-0000-0000-000018000000}">
          <x14:formula1>
            <xm:f>Lists!$AN$3:$AN$4</xm:f>
          </x14:formula1>
          <xm:sqref>D33</xm:sqref>
        </x14:dataValidation>
        <x14:dataValidation type="list" allowBlank="1" showInputMessage="1" showErrorMessage="1" xr:uid="{EC6AA6B2-E663-44C0-8308-731D8C36E4F5}">
          <x14:formula1>
            <xm:f>Lists!$G$3:$G$13</xm:f>
          </x14:formula1>
          <xm:sqref>D18</xm:sqref>
        </x14:dataValidation>
        <x14:dataValidation type="list" allowBlank="1" showInputMessage="1" showErrorMessage="1" xr:uid="{94E48677-7FFD-47B1-8001-D066A433A0D9}">
          <x14:formula1>
            <xm:f>Lists!$K$24:$K$30</xm:f>
          </x14:formula1>
          <xm:sqref>D51</xm:sqref>
        </x14:dataValidation>
        <x14:dataValidation type="list" allowBlank="1" showInputMessage="1" showErrorMessage="1" xr:uid="{00000000-0002-0000-0000-00000E000000}">
          <x14:formula1>
            <xm:f>Lists!$C$3:$C$59</xm:f>
          </x14:formula1>
          <xm:sqref>D8</xm:sqref>
        </x14:dataValidation>
      </x14:dataValidations>
    </ext>
  </extLst>
</worksheet>
</file>

<file path=xl/worksheets/sheet10.xml><?xml version="1.0" encoding="utf-8"?>
<worksheet xmlns="http://schemas.openxmlformats.org/spreadsheetml/2006/main" xmlns:r="http://schemas.openxmlformats.org/officeDocument/2006/relationships">
  <sheetPr codeName="Sheet12"/>
  <dimension ref="A1:AC1694"/>
  <sheetViews>
    <sheetView workbookViewId="0">
      <selection activeCell="B16" sqref="B16:B26"/>
    </sheetView>
  </sheetViews>
  <sheetFormatPr defaultColWidth="8.88671875" defaultRowHeight="13.2"/>
  <cols>
    <col min="1" max="1" width="48.88671875" style="35" bestFit="1" customWidth="1"/>
    <col min="2" max="2" width="19.5546875" style="35" customWidth="1"/>
    <col min="3" max="3" width="10.44140625" style="35" customWidth="1"/>
    <col min="4" max="26" width="9" style="35" bestFit="1" customWidth="1"/>
    <col min="27" max="27" width="12.33203125" style="35" bestFit="1" customWidth="1"/>
    <col min="28" max="28" width="25" style="35" customWidth="1"/>
    <col min="29" max="29" width="12.109375" style="35" customWidth="1"/>
    <col min="30" max="16384" width="8.88671875" style="35"/>
  </cols>
  <sheetData>
    <row r="1" spans="1:29" ht="24.6">
      <c r="A1" s="238" t="s">
        <v>567</v>
      </c>
    </row>
    <row r="2" spans="1:29">
      <c r="D2" s="35">
        <v>1</v>
      </c>
      <c r="E2" s="35">
        <v>2</v>
      </c>
      <c r="F2" s="35">
        <v>3</v>
      </c>
      <c r="G2" s="35">
        <v>4</v>
      </c>
      <c r="H2" s="35">
        <v>5</v>
      </c>
      <c r="I2" s="35">
        <v>6</v>
      </c>
      <c r="J2" s="35">
        <v>7</v>
      </c>
      <c r="K2" s="35">
        <v>8</v>
      </c>
      <c r="L2" s="35">
        <v>9</v>
      </c>
      <c r="M2" s="35">
        <v>10</v>
      </c>
      <c r="N2" s="35">
        <v>11</v>
      </c>
      <c r="O2" s="35">
        <v>12</v>
      </c>
      <c r="P2" s="35">
        <v>13</v>
      </c>
      <c r="Q2" s="35">
        <v>14</v>
      </c>
      <c r="R2" s="35">
        <v>15</v>
      </c>
      <c r="S2" s="35">
        <v>16</v>
      </c>
      <c r="T2" s="35">
        <v>17</v>
      </c>
      <c r="U2" s="35">
        <v>18</v>
      </c>
      <c r="V2" s="35">
        <v>19</v>
      </c>
      <c r="W2" s="35">
        <v>20</v>
      </c>
      <c r="X2" s="35">
        <v>21</v>
      </c>
      <c r="Y2" s="35">
        <v>22</v>
      </c>
      <c r="Z2" s="35">
        <v>23</v>
      </c>
      <c r="AA2" s="35">
        <v>24</v>
      </c>
    </row>
    <row r="3" spans="1:29">
      <c r="A3" s="239" t="s">
        <v>804</v>
      </c>
      <c r="B3" s="35" t="s">
        <v>79</v>
      </c>
      <c r="C3" s="35" t="s">
        <v>82</v>
      </c>
      <c r="D3" s="35">
        <v>0</v>
      </c>
      <c r="E3" s="35">
        <v>0</v>
      </c>
      <c r="F3" s="35">
        <v>0</v>
      </c>
      <c r="G3" s="35">
        <v>0</v>
      </c>
      <c r="H3" s="35">
        <v>0</v>
      </c>
      <c r="I3" s="35">
        <v>0</v>
      </c>
      <c r="J3" s="35">
        <v>0</v>
      </c>
      <c r="K3" s="35">
        <v>149.49685335977597</v>
      </c>
      <c r="L3" s="35">
        <v>282.09583182374917</v>
      </c>
      <c r="M3" s="35">
        <v>382.80905505170136</v>
      </c>
      <c r="N3" s="35">
        <v>440.25274199264703</v>
      </c>
      <c r="O3" s="35">
        <v>447.93393835579747</v>
      </c>
      <c r="P3" s="35">
        <v>404.98442589924593</v>
      </c>
      <c r="Q3" s="35">
        <v>316.25885856396826</v>
      </c>
      <c r="R3" s="35">
        <v>191.78603296471698</v>
      </c>
      <c r="S3" s="35">
        <v>45.635317035554124</v>
      </c>
      <c r="T3" s="35">
        <v>0</v>
      </c>
      <c r="U3" s="35">
        <v>0</v>
      </c>
      <c r="V3" s="35">
        <v>0</v>
      </c>
      <c r="W3" s="35">
        <v>0</v>
      </c>
      <c r="X3" s="35">
        <v>0</v>
      </c>
      <c r="Y3" s="35">
        <v>0</v>
      </c>
      <c r="Z3" s="35">
        <v>0</v>
      </c>
      <c r="AA3" s="35">
        <v>0</v>
      </c>
    </row>
    <row r="4" spans="1:29">
      <c r="A4" s="239" t="s">
        <v>804</v>
      </c>
      <c r="B4" s="35" t="s">
        <v>79</v>
      </c>
      <c r="C4" s="35" t="s">
        <v>83</v>
      </c>
      <c r="D4" s="35">
        <v>0</v>
      </c>
      <c r="E4" s="35">
        <v>0</v>
      </c>
      <c r="F4" s="35">
        <v>0</v>
      </c>
      <c r="G4" s="35">
        <v>0</v>
      </c>
      <c r="H4" s="35">
        <v>0</v>
      </c>
      <c r="I4" s="35">
        <v>0</v>
      </c>
      <c r="J4" s="35">
        <v>0</v>
      </c>
      <c r="K4" s="35">
        <v>170.6704021595815</v>
      </c>
      <c r="L4" s="35">
        <v>326.17599011256061</v>
      </c>
      <c r="M4" s="35">
        <v>452.69940994428259</v>
      </c>
      <c r="N4" s="35">
        <v>538.99850056381626</v>
      </c>
      <c r="O4" s="35">
        <v>577.40520905229482</v>
      </c>
      <c r="P4" s="35">
        <v>564.50693081545262</v>
      </c>
      <c r="Q4" s="35">
        <v>501.44973447779512</v>
      </c>
      <c r="R4" s="35">
        <v>393.83652865587112</v>
      </c>
      <c r="S4" s="35">
        <v>251.22921893973424</v>
      </c>
      <c r="T4" s="35">
        <v>86.299090619533857</v>
      </c>
      <c r="U4" s="35">
        <v>0</v>
      </c>
      <c r="V4" s="35">
        <v>0</v>
      </c>
      <c r="W4" s="35">
        <v>0</v>
      </c>
      <c r="X4" s="35">
        <v>0</v>
      </c>
      <c r="Y4" s="35">
        <v>0</v>
      </c>
      <c r="Z4" s="35">
        <v>0</v>
      </c>
      <c r="AA4" s="35">
        <v>0</v>
      </c>
    </row>
    <row r="5" spans="1:29">
      <c r="A5" s="239" t="s">
        <v>804</v>
      </c>
      <c r="B5" s="35" t="s">
        <v>79</v>
      </c>
      <c r="C5" s="35" t="s">
        <v>84</v>
      </c>
      <c r="D5" s="35">
        <v>0</v>
      </c>
      <c r="E5" s="35">
        <v>0</v>
      </c>
      <c r="F5" s="35">
        <v>0</v>
      </c>
      <c r="G5" s="35">
        <v>0</v>
      </c>
      <c r="H5" s="35">
        <v>0</v>
      </c>
      <c r="I5" s="35">
        <v>0</v>
      </c>
      <c r="J5" s="35">
        <v>191.32374453549127</v>
      </c>
      <c r="K5" s="35">
        <v>369.16600253823754</v>
      </c>
      <c r="L5" s="35">
        <v>520.99525047968802</v>
      </c>
      <c r="M5" s="35">
        <v>636.11295239730953</v>
      </c>
      <c r="N5" s="35">
        <v>706.4074243396359</v>
      </c>
      <c r="O5" s="35">
        <v>726.92541819249436</v>
      </c>
      <c r="P5" s="35">
        <v>696.22114865371123</v>
      </c>
      <c r="Q5" s="35">
        <v>616.45816942797603</v>
      </c>
      <c r="R5" s="35">
        <v>493.25692001094143</v>
      </c>
      <c r="S5" s="35">
        <v>335.29868556596028</v>
      </c>
      <c r="T5" s="35">
        <v>153.71387656861853</v>
      </c>
      <c r="U5" s="35">
        <v>0</v>
      </c>
      <c r="V5" s="35">
        <v>0</v>
      </c>
      <c r="W5" s="35">
        <v>0</v>
      </c>
      <c r="X5" s="35">
        <v>0</v>
      </c>
      <c r="Y5" s="35">
        <v>0</v>
      </c>
      <c r="Z5" s="35">
        <v>0</v>
      </c>
      <c r="AA5" s="35">
        <v>0</v>
      </c>
    </row>
    <row r="6" spans="1:29">
      <c r="A6" s="239" t="s">
        <v>804</v>
      </c>
      <c r="B6" s="35" t="s">
        <v>79</v>
      </c>
      <c r="C6" s="35" t="s">
        <v>85</v>
      </c>
      <c r="D6" s="35">
        <v>0</v>
      </c>
      <c r="E6" s="35">
        <v>0</v>
      </c>
      <c r="F6" s="35">
        <v>0</v>
      </c>
      <c r="G6" s="35">
        <v>0</v>
      </c>
      <c r="H6" s="35">
        <v>0</v>
      </c>
      <c r="I6" s="35">
        <v>194.20571955463208</v>
      </c>
      <c r="J6" s="35">
        <v>377.78563059662639</v>
      </c>
      <c r="K6" s="35">
        <v>540.69530711230652</v>
      </c>
      <c r="L6" s="35">
        <v>674.02127821378542</v>
      </c>
      <c r="M6" s="35">
        <v>770.46872147289412</v>
      </c>
      <c r="N6" s="35">
        <v>824.7605932167944</v>
      </c>
      <c r="O6" s="35">
        <v>833.92635769470439</v>
      </c>
      <c r="P6" s="35">
        <v>797.46451753343865</v>
      </c>
      <c r="Q6" s="35">
        <v>717.37005275964384</v>
      </c>
      <c r="R6" s="35">
        <v>598.02526708487005</v>
      </c>
      <c r="S6" s="35">
        <v>445.96001371050698</v>
      </c>
      <c r="T6" s="35">
        <v>269.49441970329167</v>
      </c>
      <c r="U6" s="35">
        <v>78.283656987561315</v>
      </c>
      <c r="V6" s="35">
        <v>0</v>
      </c>
      <c r="W6" s="35">
        <v>0</v>
      </c>
      <c r="X6" s="35">
        <v>0</v>
      </c>
      <c r="Y6" s="35">
        <v>0</v>
      </c>
      <c r="Z6" s="35">
        <v>0</v>
      </c>
      <c r="AA6" s="35">
        <v>0</v>
      </c>
      <c r="AB6" s="131" t="s">
        <v>576</v>
      </c>
      <c r="AC6" s="132">
        <f>INDEX(D3:AA1694,MATCH(1,INDEX((A3:A1694=CC)*(B3:B1694=Ccloud)*(C3:C1694=CM),),0),MATCH(CT,D2:AA2,0))</f>
        <v>706.67916511442365</v>
      </c>
    </row>
    <row r="7" spans="1:29">
      <c r="A7" s="239" t="s">
        <v>804</v>
      </c>
      <c r="B7" s="35" t="s">
        <v>79</v>
      </c>
      <c r="C7" s="35" t="s">
        <v>86</v>
      </c>
      <c r="D7" s="35">
        <v>0</v>
      </c>
      <c r="E7" s="35">
        <v>0</v>
      </c>
      <c r="F7" s="35">
        <v>0</v>
      </c>
      <c r="G7" s="35">
        <v>0</v>
      </c>
      <c r="H7" s="35">
        <v>0</v>
      </c>
      <c r="I7" s="35">
        <v>175.42715449417764</v>
      </c>
      <c r="J7" s="35">
        <v>342.76307980746338</v>
      </c>
      <c r="K7" s="35">
        <v>494.28973863935869</v>
      </c>
      <c r="L7" s="35">
        <v>623.01826471566073</v>
      </c>
      <c r="M7" s="35">
        <v>723.01131036858703</v>
      </c>
      <c r="N7" s="35">
        <v>789.65689490902423</v>
      </c>
      <c r="O7" s="35">
        <v>819.88112307847598</v>
      </c>
      <c r="P7" s="35">
        <v>812.28996236447438</v>
      </c>
      <c r="Q7" s="35">
        <v>767.23353998229049</v>
      </c>
      <c r="R7" s="35">
        <v>686.78999395232631</v>
      </c>
      <c r="S7" s="35">
        <v>574.66962311018074</v>
      </c>
      <c r="T7" s="35">
        <v>436.04375693985531</v>
      </c>
      <c r="U7" s="35">
        <v>277.30623826926308</v>
      </c>
      <c r="V7" s="35">
        <v>105.77851996511316</v>
      </c>
      <c r="W7" s="35">
        <v>0</v>
      </c>
      <c r="X7" s="35">
        <v>0</v>
      </c>
      <c r="Y7" s="35">
        <v>0</v>
      </c>
      <c r="Z7" s="35">
        <v>0</v>
      </c>
      <c r="AA7" s="35">
        <v>0</v>
      </c>
    </row>
    <row r="8" spans="1:29">
      <c r="A8" s="239" t="s">
        <v>804</v>
      </c>
      <c r="B8" s="35" t="s">
        <v>79</v>
      </c>
      <c r="C8" s="35" t="s">
        <v>87</v>
      </c>
      <c r="D8" s="35">
        <v>0</v>
      </c>
      <c r="E8" s="35">
        <v>0</v>
      </c>
      <c r="F8" s="35">
        <v>0</v>
      </c>
      <c r="G8" s="35">
        <v>0</v>
      </c>
      <c r="H8" s="35">
        <v>193.36702605765126</v>
      </c>
      <c r="I8" s="35">
        <v>378.60999652043057</v>
      </c>
      <c r="J8" s="35">
        <v>547.94617706552663</v>
      </c>
      <c r="K8" s="35">
        <v>694.26113575995066</v>
      </c>
      <c r="L8" s="35">
        <v>811.40764635200185</v>
      </c>
      <c r="M8" s="35">
        <v>894.46395571655682</v>
      </c>
      <c r="N8" s="35">
        <v>939.94056469473958</v>
      </c>
      <c r="O8" s="35">
        <v>945.92683470903535</v>
      </c>
      <c r="P8" s="35">
        <v>912.17126067404524</v>
      </c>
      <c r="Q8" s="35">
        <v>840.09203764446909</v>
      </c>
      <c r="R8" s="35">
        <v>732.71747725681598</v>
      </c>
      <c r="S8" s="35">
        <v>594.55877728791916</v>
      </c>
      <c r="T8" s="35">
        <v>431.42048974618501</v>
      </c>
      <c r="U8" s="35">
        <v>250.15665042387073</v>
      </c>
      <c r="V8" s="35">
        <v>58.382815799334942</v>
      </c>
      <c r="W8" s="35">
        <v>0</v>
      </c>
      <c r="X8" s="35">
        <v>0</v>
      </c>
      <c r="Y8" s="35">
        <v>0</v>
      </c>
      <c r="Z8" s="35">
        <v>0</v>
      </c>
      <c r="AA8" s="35">
        <v>0</v>
      </c>
      <c r="AB8" s="131" t="s">
        <v>577</v>
      </c>
      <c r="AC8" s="132" t="e">
        <f>INDEX(D3:AA1694,MATCH(1,INDEX((A3:A1694=ACC)*(B3:B1694=ACcloud)*(C3:C1694=ACM),),0),MATCH(ACT,D2:AA2,0))</f>
        <v>#N/A</v>
      </c>
    </row>
    <row r="9" spans="1:29">
      <c r="A9" s="239" t="s">
        <v>804</v>
      </c>
      <c r="B9" s="35" t="s">
        <v>79</v>
      </c>
      <c r="C9" s="35" t="s">
        <v>88</v>
      </c>
      <c r="D9" s="35">
        <v>0</v>
      </c>
      <c r="E9" s="35">
        <v>0</v>
      </c>
      <c r="F9" s="35">
        <v>0</v>
      </c>
      <c r="G9" s="35">
        <v>0</v>
      </c>
      <c r="H9" s="35">
        <v>192.59954317138181</v>
      </c>
      <c r="I9" s="35">
        <v>376.89228219238481</v>
      </c>
      <c r="J9" s="35">
        <v>544.9296847654939</v>
      </c>
      <c r="K9" s="35">
        <v>689.46431006022362</v>
      </c>
      <c r="L9" s="35">
        <v>804.26239030380498</v>
      </c>
      <c r="M9" s="35">
        <v>884.3726927273508</v>
      </c>
      <c r="N9" s="35">
        <v>926.34006587150429</v>
      </c>
      <c r="O9" s="35">
        <v>928.35446001509808</v>
      </c>
      <c r="P9" s="35">
        <v>890.32899448667797</v>
      </c>
      <c r="Q9" s="35">
        <v>813.90370482148137</v>
      </c>
      <c r="R9" s="35">
        <v>702.3748081492646</v>
      </c>
      <c r="S9" s="35">
        <v>560.55253759160644</v>
      </c>
      <c r="T9" s="35">
        <v>394.55367726069028</v>
      </c>
      <c r="U9" s="35">
        <v>211.5377458098294</v>
      </c>
      <c r="V9" s="35">
        <v>19.398206919820868</v>
      </c>
      <c r="W9" s="35">
        <v>0</v>
      </c>
      <c r="X9" s="35">
        <v>0</v>
      </c>
      <c r="Y9" s="35">
        <v>0</v>
      </c>
      <c r="Z9" s="35">
        <v>0</v>
      </c>
      <c r="AA9" s="35">
        <v>0</v>
      </c>
    </row>
    <row r="10" spans="1:29">
      <c r="A10" s="239" t="s">
        <v>804</v>
      </c>
      <c r="B10" s="35" t="s">
        <v>79</v>
      </c>
      <c r="C10" s="35" t="s">
        <v>89</v>
      </c>
      <c r="D10" s="35">
        <v>0</v>
      </c>
      <c r="E10" s="35">
        <v>0</v>
      </c>
      <c r="F10" s="35">
        <v>0</v>
      </c>
      <c r="G10" s="35">
        <v>0</v>
      </c>
      <c r="H10" s="35">
        <v>0</v>
      </c>
      <c r="I10" s="35">
        <v>196.10475709865537</v>
      </c>
      <c r="J10" s="35">
        <v>382.37600281423147</v>
      </c>
      <c r="K10" s="35">
        <v>549.47331908556419</v>
      </c>
      <c r="L10" s="35">
        <v>689.01774873718068</v>
      </c>
      <c r="M10" s="35">
        <v>794.01195137955563</v>
      </c>
      <c r="N10" s="35">
        <v>859.19107927459095</v>
      </c>
      <c r="O10" s="35">
        <v>881.28677878529356</v>
      </c>
      <c r="P10" s="35">
        <v>859.19107927459095</v>
      </c>
      <c r="Q10" s="35">
        <v>794.01195137955563</v>
      </c>
      <c r="R10" s="35">
        <v>689.0177487371808</v>
      </c>
      <c r="S10" s="35">
        <v>549.47331908556453</v>
      </c>
      <c r="T10" s="35">
        <v>382.37600281423158</v>
      </c>
      <c r="U10" s="35">
        <v>196.10475709865509</v>
      </c>
      <c r="V10" s="35">
        <v>0</v>
      </c>
      <c r="W10" s="35">
        <v>0</v>
      </c>
      <c r="X10" s="35">
        <v>0</v>
      </c>
      <c r="Y10" s="35">
        <v>0</v>
      </c>
      <c r="Z10" s="35">
        <v>0</v>
      </c>
      <c r="AA10" s="35">
        <v>0</v>
      </c>
    </row>
    <row r="11" spans="1:29">
      <c r="A11" s="239" t="s">
        <v>804</v>
      </c>
      <c r="B11" s="35" t="s">
        <v>79</v>
      </c>
      <c r="C11" s="35" t="s">
        <v>90</v>
      </c>
      <c r="D11" s="35">
        <v>0</v>
      </c>
      <c r="E11" s="35">
        <v>0</v>
      </c>
      <c r="F11" s="35">
        <v>0</v>
      </c>
      <c r="G11" s="35">
        <v>0</v>
      </c>
      <c r="H11" s="35">
        <v>0</v>
      </c>
      <c r="I11" s="35">
        <v>0</v>
      </c>
      <c r="J11" s="35">
        <v>192.77031319443867</v>
      </c>
      <c r="K11" s="35">
        <v>373.61866395199212</v>
      </c>
      <c r="L11" s="35">
        <v>531.36040869982207</v>
      </c>
      <c r="M11" s="35">
        <v>656.23994179280237</v>
      </c>
      <c r="N11" s="35">
        <v>740.53403511557201</v>
      </c>
      <c r="O11" s="35">
        <v>779.02948442733202</v>
      </c>
      <c r="P11" s="35">
        <v>769.3455222069814</v>
      </c>
      <c r="Q11" s="35">
        <v>712.08105723833671</v>
      </c>
      <c r="R11" s="35">
        <v>610.77763484033881</v>
      </c>
      <c r="S11" s="35">
        <v>471.70040848264358</v>
      </c>
      <c r="T11" s="35">
        <v>303.45066869067705</v>
      </c>
      <c r="U11" s="35">
        <v>116.43389255567659</v>
      </c>
      <c r="V11" s="35">
        <v>0</v>
      </c>
      <c r="W11" s="35">
        <v>0</v>
      </c>
      <c r="X11" s="35">
        <v>0</v>
      </c>
      <c r="Y11" s="35">
        <v>0</v>
      </c>
      <c r="Z11" s="35">
        <v>0</v>
      </c>
      <c r="AA11" s="35">
        <v>0</v>
      </c>
    </row>
    <row r="12" spans="1:29">
      <c r="A12" s="239" t="s">
        <v>804</v>
      </c>
      <c r="B12" s="35" t="s">
        <v>79</v>
      </c>
      <c r="C12" s="35" t="s">
        <v>91</v>
      </c>
      <c r="D12" s="35">
        <v>0</v>
      </c>
      <c r="E12" s="35">
        <v>0</v>
      </c>
      <c r="F12" s="35">
        <v>0</v>
      </c>
      <c r="G12" s="35">
        <v>0</v>
      </c>
      <c r="H12" s="35">
        <v>0</v>
      </c>
      <c r="I12" s="35">
        <v>0</v>
      </c>
      <c r="J12" s="35">
        <v>178.0645910468767</v>
      </c>
      <c r="K12" s="35">
        <v>341.9604705379673</v>
      </c>
      <c r="L12" s="35">
        <v>478.64634021156508</v>
      </c>
      <c r="M12" s="35">
        <v>577.24601940889374</v>
      </c>
      <c r="N12" s="35">
        <v>629.91386961290391</v>
      </c>
      <c r="O12" s="35">
        <v>632.45907684190115</v>
      </c>
      <c r="P12" s="35">
        <v>584.6791173551162</v>
      </c>
      <c r="Q12" s="35">
        <v>490.3758725941949</v>
      </c>
      <c r="R12" s="35">
        <v>357.05311108457357</v>
      </c>
      <c r="S12" s="35">
        <v>195.31940885220294</v>
      </c>
      <c r="T12" s="35">
        <v>18.044018353775375</v>
      </c>
      <c r="U12" s="35">
        <v>0</v>
      </c>
      <c r="V12" s="35">
        <v>0</v>
      </c>
      <c r="W12" s="35">
        <v>0</v>
      </c>
      <c r="X12" s="35">
        <v>0</v>
      </c>
      <c r="Y12" s="35">
        <v>0</v>
      </c>
      <c r="Z12" s="35">
        <v>0</v>
      </c>
      <c r="AA12" s="35">
        <v>0</v>
      </c>
    </row>
    <row r="13" spans="1:29">
      <c r="A13" s="239" t="s">
        <v>804</v>
      </c>
      <c r="B13" s="35" t="s">
        <v>79</v>
      </c>
      <c r="C13" s="35" t="s">
        <v>92</v>
      </c>
      <c r="D13" s="35">
        <v>0</v>
      </c>
      <c r="E13" s="35">
        <v>0</v>
      </c>
      <c r="F13" s="35">
        <v>0</v>
      </c>
      <c r="G13" s="35">
        <v>0</v>
      </c>
      <c r="H13" s="35">
        <v>0</v>
      </c>
      <c r="I13" s="35">
        <v>0</v>
      </c>
      <c r="J13" s="35">
        <v>0</v>
      </c>
      <c r="K13" s="35">
        <v>157.20279094068977</v>
      </c>
      <c r="L13" s="35">
        <v>298.38842437675657</v>
      </c>
      <c r="M13" s="35">
        <v>409.17170705174857</v>
      </c>
      <c r="N13" s="35">
        <v>478.26509580649878</v>
      </c>
      <c r="O13" s="35">
        <v>498.62876848778296</v>
      </c>
      <c r="P13" s="35">
        <v>468.18790090986641</v>
      </c>
      <c r="Q13" s="35">
        <v>390.04406759095747</v>
      </c>
      <c r="R13" s="35">
        <v>272.15922695936541</v>
      </c>
      <c r="S13" s="35">
        <v>126.54448930457579</v>
      </c>
      <c r="T13" s="35">
        <v>0</v>
      </c>
      <c r="U13" s="35">
        <v>0</v>
      </c>
      <c r="V13" s="35">
        <v>0</v>
      </c>
      <c r="W13" s="35">
        <v>0</v>
      </c>
      <c r="X13" s="35">
        <v>0</v>
      </c>
      <c r="Y13" s="35">
        <v>0</v>
      </c>
      <c r="Z13" s="35">
        <v>0</v>
      </c>
      <c r="AA13" s="35">
        <v>0</v>
      </c>
    </row>
    <row r="14" spans="1:29">
      <c r="A14" s="239" t="s">
        <v>804</v>
      </c>
      <c r="B14" s="35" t="s">
        <v>79</v>
      </c>
      <c r="C14" s="35" t="s">
        <v>93</v>
      </c>
      <c r="D14" s="35">
        <v>0</v>
      </c>
      <c r="E14" s="35">
        <v>0</v>
      </c>
      <c r="F14" s="35">
        <v>0</v>
      </c>
      <c r="G14" s="35">
        <v>0</v>
      </c>
      <c r="H14" s="35">
        <v>0</v>
      </c>
      <c r="I14" s="35">
        <v>0</v>
      </c>
      <c r="J14" s="35">
        <v>0</v>
      </c>
      <c r="K14" s="35">
        <v>0</v>
      </c>
      <c r="L14" s="35">
        <v>143.55461844689685</v>
      </c>
      <c r="M14" s="35">
        <v>269.7944312685712</v>
      </c>
      <c r="N14" s="35">
        <v>363.4930539375178</v>
      </c>
      <c r="O14" s="35">
        <v>413.34904971546808</v>
      </c>
      <c r="P14" s="35">
        <v>413.34904971546808</v>
      </c>
      <c r="Q14" s="35">
        <v>363.49305393751786</v>
      </c>
      <c r="R14" s="35">
        <v>269.79443126857132</v>
      </c>
      <c r="S14" s="35">
        <v>143.55461844689691</v>
      </c>
      <c r="T14" s="35">
        <v>0</v>
      </c>
      <c r="U14" s="35">
        <v>0</v>
      </c>
      <c r="V14" s="35">
        <v>0</v>
      </c>
      <c r="W14" s="35">
        <v>0</v>
      </c>
      <c r="X14" s="35">
        <v>0</v>
      </c>
      <c r="Y14" s="35">
        <v>0</v>
      </c>
      <c r="Z14" s="35">
        <v>0</v>
      </c>
      <c r="AA14" s="35">
        <v>0</v>
      </c>
    </row>
    <row r="15" spans="1:29">
      <c r="A15" s="239" t="s">
        <v>804</v>
      </c>
      <c r="B15" s="35" t="s">
        <v>339</v>
      </c>
      <c r="C15" s="35" t="s">
        <v>82</v>
      </c>
      <c r="D15" s="35">
        <v>0</v>
      </c>
      <c r="E15" s="35">
        <v>0</v>
      </c>
      <c r="F15" s="35">
        <v>0</v>
      </c>
      <c r="G15" s="35">
        <v>0</v>
      </c>
      <c r="H15" s="35">
        <v>0</v>
      </c>
      <c r="I15" s="35">
        <v>0</v>
      </c>
      <c r="J15" s="35">
        <v>0</v>
      </c>
      <c r="K15" s="35">
        <v>79.731655125213848</v>
      </c>
      <c r="L15" s="35">
        <v>150.45111030599958</v>
      </c>
      <c r="M15" s="35">
        <v>204.16482936090742</v>
      </c>
      <c r="N15" s="35">
        <v>234.80146239607845</v>
      </c>
      <c r="O15" s="35">
        <v>238.89810045642531</v>
      </c>
      <c r="P15" s="35">
        <v>215.99169381293117</v>
      </c>
      <c r="Q15" s="35">
        <v>168.67139123411641</v>
      </c>
      <c r="R15" s="35">
        <v>102.28588424784905</v>
      </c>
      <c r="S15" s="35">
        <v>24.338835752295534</v>
      </c>
      <c r="T15" s="35">
        <v>0</v>
      </c>
      <c r="U15" s="35">
        <v>0</v>
      </c>
      <c r="V15" s="35">
        <v>0</v>
      </c>
      <c r="W15" s="35">
        <v>0</v>
      </c>
      <c r="X15" s="35">
        <v>0</v>
      </c>
      <c r="Y15" s="35">
        <v>0</v>
      </c>
      <c r="Z15" s="35">
        <v>0</v>
      </c>
      <c r="AA15" s="35">
        <v>0</v>
      </c>
    </row>
    <row r="16" spans="1:29">
      <c r="A16" s="239" t="s">
        <v>804</v>
      </c>
      <c r="B16" s="35" t="s">
        <v>339</v>
      </c>
      <c r="C16" s="35" t="s">
        <v>83</v>
      </c>
      <c r="D16" s="35">
        <v>0</v>
      </c>
      <c r="E16" s="35">
        <v>0</v>
      </c>
      <c r="F16" s="35">
        <v>0</v>
      </c>
      <c r="G16" s="35">
        <v>0</v>
      </c>
      <c r="H16" s="35">
        <v>0</v>
      </c>
      <c r="I16" s="35">
        <v>0</v>
      </c>
      <c r="J16" s="35">
        <v>0</v>
      </c>
      <c r="K16" s="35">
        <v>91.02421448511015</v>
      </c>
      <c r="L16" s="35">
        <v>173.96052806003237</v>
      </c>
      <c r="M16" s="35">
        <v>241.43968530361744</v>
      </c>
      <c r="N16" s="35">
        <v>287.46586696736875</v>
      </c>
      <c r="O16" s="35">
        <v>307.9494448278906</v>
      </c>
      <c r="P16" s="35">
        <v>301.0703631015748</v>
      </c>
      <c r="Q16" s="35">
        <v>267.43985838815746</v>
      </c>
      <c r="R16" s="35">
        <v>210.04614861646465</v>
      </c>
      <c r="S16" s="35">
        <v>133.98891676785829</v>
      </c>
      <c r="T16" s="35">
        <v>46.026181663751402</v>
      </c>
      <c r="U16" s="35">
        <v>0</v>
      </c>
      <c r="V16" s="35">
        <v>0</v>
      </c>
      <c r="W16" s="35">
        <v>0</v>
      </c>
      <c r="X16" s="35">
        <v>0</v>
      </c>
      <c r="Y16" s="35">
        <v>0</v>
      </c>
      <c r="Z16" s="35">
        <v>0</v>
      </c>
      <c r="AA16" s="35">
        <v>0</v>
      </c>
    </row>
    <row r="17" spans="1:27">
      <c r="A17" s="239" t="s">
        <v>804</v>
      </c>
      <c r="B17" s="35" t="s">
        <v>339</v>
      </c>
      <c r="C17" s="35" t="s">
        <v>84</v>
      </c>
      <c r="D17" s="35">
        <v>0</v>
      </c>
      <c r="E17" s="35">
        <v>0</v>
      </c>
      <c r="F17" s="35">
        <v>0</v>
      </c>
      <c r="G17" s="35">
        <v>0</v>
      </c>
      <c r="H17" s="35">
        <v>0</v>
      </c>
      <c r="I17" s="35">
        <v>0</v>
      </c>
      <c r="J17" s="35">
        <v>102.03933041892869</v>
      </c>
      <c r="K17" s="35">
        <v>196.88853468706003</v>
      </c>
      <c r="L17" s="35">
        <v>277.86413358916695</v>
      </c>
      <c r="M17" s="35">
        <v>339.2602412785651</v>
      </c>
      <c r="N17" s="35">
        <v>376.75062631447253</v>
      </c>
      <c r="O17" s="35">
        <v>387.69355636933034</v>
      </c>
      <c r="P17" s="35">
        <v>371.31794594864601</v>
      </c>
      <c r="Q17" s="35">
        <v>328.77769036158725</v>
      </c>
      <c r="R17" s="35">
        <v>263.07035733916877</v>
      </c>
      <c r="S17" s="35">
        <v>178.82596563517882</v>
      </c>
      <c r="T17" s="35">
        <v>81.980734169929889</v>
      </c>
      <c r="U17" s="35">
        <v>0</v>
      </c>
      <c r="V17" s="35">
        <v>0</v>
      </c>
      <c r="W17" s="35">
        <v>0</v>
      </c>
      <c r="X17" s="35">
        <v>0</v>
      </c>
      <c r="Y17" s="35">
        <v>0</v>
      </c>
      <c r="Z17" s="35">
        <v>0</v>
      </c>
      <c r="AA17" s="35">
        <v>0</v>
      </c>
    </row>
    <row r="18" spans="1:27">
      <c r="A18" s="239" t="s">
        <v>804</v>
      </c>
      <c r="B18" s="35" t="s">
        <v>339</v>
      </c>
      <c r="C18" s="35" t="s">
        <v>85</v>
      </c>
      <c r="D18" s="35">
        <v>0</v>
      </c>
      <c r="E18" s="35">
        <v>0</v>
      </c>
      <c r="F18" s="35">
        <v>0</v>
      </c>
      <c r="G18" s="35">
        <v>0</v>
      </c>
      <c r="H18" s="35">
        <v>0</v>
      </c>
      <c r="I18" s="35">
        <v>103.57638376247046</v>
      </c>
      <c r="J18" s="35">
        <v>201.4856696515341</v>
      </c>
      <c r="K18" s="35">
        <v>288.37083045989687</v>
      </c>
      <c r="L18" s="35">
        <v>359.47801504735224</v>
      </c>
      <c r="M18" s="35">
        <v>410.9166514522102</v>
      </c>
      <c r="N18" s="35">
        <v>439.87231638229036</v>
      </c>
      <c r="O18" s="35">
        <v>444.76072410384234</v>
      </c>
      <c r="P18" s="35">
        <v>425.31440935116728</v>
      </c>
      <c r="Q18" s="35">
        <v>382.59736147181002</v>
      </c>
      <c r="R18" s="35">
        <v>318.94680911193075</v>
      </c>
      <c r="S18" s="35">
        <v>237.84534064560373</v>
      </c>
      <c r="T18" s="35">
        <v>143.7303571750889</v>
      </c>
      <c r="U18" s="35">
        <v>41.75128372669937</v>
      </c>
      <c r="V18" s="35">
        <v>0</v>
      </c>
      <c r="W18" s="35">
        <v>0</v>
      </c>
      <c r="X18" s="35">
        <v>0</v>
      </c>
      <c r="Y18" s="35">
        <v>0</v>
      </c>
      <c r="Z18" s="35">
        <v>0</v>
      </c>
      <c r="AA18" s="35">
        <v>0</v>
      </c>
    </row>
    <row r="19" spans="1:27">
      <c r="A19" s="239" t="s">
        <v>804</v>
      </c>
      <c r="B19" s="35" t="s">
        <v>339</v>
      </c>
      <c r="C19" s="35" t="s">
        <v>86</v>
      </c>
      <c r="D19" s="35">
        <v>0</v>
      </c>
      <c r="E19" s="35">
        <v>0</v>
      </c>
      <c r="F19" s="35">
        <v>0</v>
      </c>
      <c r="G19" s="35">
        <v>0</v>
      </c>
      <c r="H19" s="35">
        <v>0</v>
      </c>
      <c r="I19" s="35">
        <v>93.561149063561402</v>
      </c>
      <c r="J19" s="35">
        <v>182.80697589731381</v>
      </c>
      <c r="K19" s="35">
        <v>263.6211939409913</v>
      </c>
      <c r="L19" s="35">
        <v>332.27640784835239</v>
      </c>
      <c r="M19" s="35">
        <v>385.60603219657975</v>
      </c>
      <c r="N19" s="35">
        <v>421.15034395147961</v>
      </c>
      <c r="O19" s="35">
        <v>437.26993230852054</v>
      </c>
      <c r="P19" s="35">
        <v>433.22131326105301</v>
      </c>
      <c r="Q19" s="35">
        <v>409.19122132388827</v>
      </c>
      <c r="R19" s="35">
        <v>366.28799677457408</v>
      </c>
      <c r="S19" s="35">
        <v>306.49046565876307</v>
      </c>
      <c r="T19" s="35">
        <v>232.55667036792283</v>
      </c>
      <c r="U19" s="35">
        <v>147.89666041027365</v>
      </c>
      <c r="V19" s="35">
        <v>56.415210648060352</v>
      </c>
      <c r="W19" s="35">
        <v>0</v>
      </c>
      <c r="X19" s="35">
        <v>0</v>
      </c>
      <c r="Y19" s="35">
        <v>0</v>
      </c>
      <c r="Z19" s="35">
        <v>0</v>
      </c>
      <c r="AA19" s="35">
        <v>0</v>
      </c>
    </row>
    <row r="20" spans="1:27">
      <c r="A20" s="239" t="s">
        <v>804</v>
      </c>
      <c r="B20" s="35" t="s">
        <v>339</v>
      </c>
      <c r="C20" s="35" t="s">
        <v>87</v>
      </c>
      <c r="D20" s="35">
        <v>0</v>
      </c>
      <c r="E20" s="35">
        <v>0</v>
      </c>
      <c r="F20" s="35">
        <v>0</v>
      </c>
      <c r="G20" s="35">
        <v>0</v>
      </c>
      <c r="H20" s="35">
        <v>103.12908056408068</v>
      </c>
      <c r="I20" s="35">
        <v>201.92533147756299</v>
      </c>
      <c r="J20" s="35">
        <v>292.23796110161419</v>
      </c>
      <c r="K20" s="35">
        <v>370.27260573864038</v>
      </c>
      <c r="L20" s="35">
        <v>432.75074472106769</v>
      </c>
      <c r="M20" s="35">
        <v>477.04744304883036</v>
      </c>
      <c r="N20" s="35">
        <v>501.30163450386112</v>
      </c>
      <c r="O20" s="35">
        <v>504.49431184481892</v>
      </c>
      <c r="P20" s="35">
        <v>486.49133902615745</v>
      </c>
      <c r="Q20" s="35">
        <v>448.04908674371688</v>
      </c>
      <c r="R20" s="35">
        <v>390.78265453696855</v>
      </c>
      <c r="S20" s="35">
        <v>317.09801455355694</v>
      </c>
      <c r="T20" s="35">
        <v>230.09092786463202</v>
      </c>
      <c r="U20" s="35">
        <v>133.41688022606439</v>
      </c>
      <c r="V20" s="35">
        <v>31.137501759645303</v>
      </c>
      <c r="W20" s="35">
        <v>0</v>
      </c>
      <c r="X20" s="35">
        <v>0</v>
      </c>
      <c r="Y20" s="35">
        <v>0</v>
      </c>
      <c r="Z20" s="35">
        <v>0</v>
      </c>
      <c r="AA20" s="35">
        <v>0</v>
      </c>
    </row>
    <row r="21" spans="1:27">
      <c r="A21" s="239" t="s">
        <v>804</v>
      </c>
      <c r="B21" s="35" t="s">
        <v>339</v>
      </c>
      <c r="C21" s="35" t="s">
        <v>88</v>
      </c>
      <c r="D21" s="35">
        <v>0</v>
      </c>
      <c r="E21" s="35">
        <v>0</v>
      </c>
      <c r="F21" s="35">
        <v>0</v>
      </c>
      <c r="G21" s="35">
        <v>0</v>
      </c>
      <c r="H21" s="35">
        <v>102.7197563580703</v>
      </c>
      <c r="I21" s="35">
        <v>201.00921716927189</v>
      </c>
      <c r="J21" s="35">
        <v>290.62916520826343</v>
      </c>
      <c r="K21" s="35">
        <v>367.71429869878591</v>
      </c>
      <c r="L21" s="35">
        <v>428.93994149536263</v>
      </c>
      <c r="M21" s="35">
        <v>471.66543612125378</v>
      </c>
      <c r="N21" s="35">
        <v>494.04803513146896</v>
      </c>
      <c r="O21" s="35">
        <v>495.12237867471896</v>
      </c>
      <c r="P21" s="35">
        <v>474.84213039289489</v>
      </c>
      <c r="Q21" s="35">
        <v>434.08197590479006</v>
      </c>
      <c r="R21" s="35">
        <v>374.59989767960775</v>
      </c>
      <c r="S21" s="35">
        <v>298.96135338219005</v>
      </c>
      <c r="T21" s="35">
        <v>210.42862787236814</v>
      </c>
      <c r="U21" s="35">
        <v>112.82013109857569</v>
      </c>
      <c r="V21" s="35">
        <v>10.345710357237797</v>
      </c>
      <c r="W21" s="35">
        <v>0</v>
      </c>
      <c r="X21" s="35">
        <v>0</v>
      </c>
      <c r="Y21" s="35">
        <v>0</v>
      </c>
      <c r="Z21" s="35">
        <v>0</v>
      </c>
      <c r="AA21" s="35">
        <v>0</v>
      </c>
    </row>
    <row r="22" spans="1:27">
      <c r="A22" s="239" t="s">
        <v>804</v>
      </c>
      <c r="B22" s="35" t="s">
        <v>339</v>
      </c>
      <c r="C22" s="35" t="s">
        <v>89</v>
      </c>
      <c r="D22" s="35">
        <v>0</v>
      </c>
      <c r="E22" s="35">
        <v>0</v>
      </c>
      <c r="F22" s="35">
        <v>0</v>
      </c>
      <c r="G22" s="35">
        <v>0</v>
      </c>
      <c r="H22" s="35">
        <v>0</v>
      </c>
      <c r="I22" s="35">
        <v>104.58920378594954</v>
      </c>
      <c r="J22" s="35">
        <v>203.93386816759013</v>
      </c>
      <c r="K22" s="35">
        <v>293.05243684563425</v>
      </c>
      <c r="L22" s="35">
        <v>367.47613265982977</v>
      </c>
      <c r="M22" s="35">
        <v>423.47304073576305</v>
      </c>
      <c r="N22" s="35">
        <v>458.23524227978186</v>
      </c>
      <c r="O22" s="35">
        <v>470.01961535215662</v>
      </c>
      <c r="P22" s="35">
        <v>458.23524227978186</v>
      </c>
      <c r="Q22" s="35">
        <v>423.47304073576305</v>
      </c>
      <c r="R22" s="35">
        <v>367.47613265982983</v>
      </c>
      <c r="S22" s="35">
        <v>293.05243684563447</v>
      </c>
      <c r="T22" s="35">
        <v>203.93386816759019</v>
      </c>
      <c r="U22" s="35">
        <v>104.58920378594939</v>
      </c>
      <c r="V22" s="35">
        <v>0</v>
      </c>
      <c r="W22" s="35">
        <v>0</v>
      </c>
      <c r="X22" s="35">
        <v>0</v>
      </c>
      <c r="Y22" s="35">
        <v>0</v>
      </c>
      <c r="Z22" s="35">
        <v>0</v>
      </c>
      <c r="AA22" s="35">
        <v>0</v>
      </c>
    </row>
    <row r="23" spans="1:27">
      <c r="A23" s="239" t="s">
        <v>804</v>
      </c>
      <c r="B23" s="35" t="s">
        <v>339</v>
      </c>
      <c r="C23" s="35" t="s">
        <v>90</v>
      </c>
      <c r="D23" s="35">
        <v>0</v>
      </c>
      <c r="E23" s="35">
        <v>0</v>
      </c>
      <c r="F23" s="35">
        <v>0</v>
      </c>
      <c r="G23" s="35">
        <v>0</v>
      </c>
      <c r="H23" s="35">
        <v>0</v>
      </c>
      <c r="I23" s="35">
        <v>0</v>
      </c>
      <c r="J23" s="35">
        <v>102.81083370370062</v>
      </c>
      <c r="K23" s="35">
        <v>199.26328744106246</v>
      </c>
      <c r="L23" s="35">
        <v>283.39221797323842</v>
      </c>
      <c r="M23" s="35">
        <v>349.9946356228279</v>
      </c>
      <c r="N23" s="35">
        <v>394.95148539497171</v>
      </c>
      <c r="O23" s="35">
        <v>415.48239169457707</v>
      </c>
      <c r="P23" s="35">
        <v>410.3176118437234</v>
      </c>
      <c r="Q23" s="35">
        <v>379.77656386044623</v>
      </c>
      <c r="R23" s="35">
        <v>325.74807191484734</v>
      </c>
      <c r="S23" s="35">
        <v>251.57355119074322</v>
      </c>
      <c r="T23" s="35">
        <v>161.84035663502777</v>
      </c>
      <c r="U23" s="35">
        <v>62.098076029694184</v>
      </c>
      <c r="V23" s="35">
        <v>0</v>
      </c>
      <c r="W23" s="35">
        <v>0</v>
      </c>
      <c r="X23" s="35">
        <v>0</v>
      </c>
      <c r="Y23" s="35">
        <v>0</v>
      </c>
      <c r="Z23" s="35">
        <v>0</v>
      </c>
      <c r="AA23" s="35">
        <v>0</v>
      </c>
    </row>
    <row r="24" spans="1:27">
      <c r="A24" s="239" t="s">
        <v>804</v>
      </c>
      <c r="B24" s="35" t="s">
        <v>339</v>
      </c>
      <c r="C24" s="35" t="s">
        <v>91</v>
      </c>
      <c r="D24" s="35">
        <v>0</v>
      </c>
      <c r="E24" s="35">
        <v>0</v>
      </c>
      <c r="F24" s="35">
        <v>0</v>
      </c>
      <c r="G24" s="35">
        <v>0</v>
      </c>
      <c r="H24" s="35">
        <v>0</v>
      </c>
      <c r="I24" s="35">
        <v>0</v>
      </c>
      <c r="J24" s="35">
        <v>94.967781891667599</v>
      </c>
      <c r="K24" s="35">
        <v>182.37891762024924</v>
      </c>
      <c r="L24" s="35">
        <v>255.27804811283477</v>
      </c>
      <c r="M24" s="35">
        <v>307.86454368474341</v>
      </c>
      <c r="N24" s="35">
        <v>335.95406379354881</v>
      </c>
      <c r="O24" s="35">
        <v>337.311507649014</v>
      </c>
      <c r="P24" s="35">
        <v>311.82886258939538</v>
      </c>
      <c r="Q24" s="35">
        <v>261.53379871690402</v>
      </c>
      <c r="R24" s="35">
        <v>190.42832591177262</v>
      </c>
      <c r="S24" s="35">
        <v>104.17035138784159</v>
      </c>
      <c r="T24" s="35">
        <v>9.6234764553468679</v>
      </c>
      <c r="U24" s="35">
        <v>0</v>
      </c>
      <c r="V24" s="35">
        <v>0</v>
      </c>
      <c r="W24" s="35">
        <v>0</v>
      </c>
      <c r="X24" s="35">
        <v>0</v>
      </c>
      <c r="Y24" s="35">
        <v>0</v>
      </c>
      <c r="Z24" s="35">
        <v>0</v>
      </c>
      <c r="AA24" s="35">
        <v>0</v>
      </c>
    </row>
    <row r="25" spans="1:27">
      <c r="A25" s="239" t="s">
        <v>804</v>
      </c>
      <c r="B25" s="35" t="s">
        <v>339</v>
      </c>
      <c r="C25" s="35" t="s">
        <v>92</v>
      </c>
      <c r="D25" s="35">
        <v>0</v>
      </c>
      <c r="E25" s="35">
        <v>0</v>
      </c>
      <c r="F25" s="35">
        <v>0</v>
      </c>
      <c r="G25" s="35">
        <v>0</v>
      </c>
      <c r="H25" s="35">
        <v>0</v>
      </c>
      <c r="I25" s="35">
        <v>0</v>
      </c>
      <c r="J25" s="35">
        <v>0</v>
      </c>
      <c r="K25" s="35">
        <v>83.841488501701207</v>
      </c>
      <c r="L25" s="35">
        <v>159.14049300093686</v>
      </c>
      <c r="M25" s="35">
        <v>218.22491042759924</v>
      </c>
      <c r="N25" s="35">
        <v>255.07471776346603</v>
      </c>
      <c r="O25" s="35">
        <v>265.93534319348424</v>
      </c>
      <c r="P25" s="35">
        <v>249.70021381859544</v>
      </c>
      <c r="Q25" s="35">
        <v>208.02350271517733</v>
      </c>
      <c r="R25" s="35">
        <v>145.15158771166156</v>
      </c>
      <c r="S25" s="35">
        <v>67.490394295773754</v>
      </c>
      <c r="T25" s="35">
        <v>0</v>
      </c>
      <c r="U25" s="35">
        <v>0</v>
      </c>
      <c r="V25" s="35">
        <v>0</v>
      </c>
      <c r="W25" s="35">
        <v>0</v>
      </c>
      <c r="X25" s="35">
        <v>0</v>
      </c>
      <c r="Y25" s="35">
        <v>0</v>
      </c>
      <c r="Z25" s="35">
        <v>0</v>
      </c>
      <c r="AA25" s="35">
        <v>0</v>
      </c>
    </row>
    <row r="26" spans="1:27">
      <c r="A26" s="239" t="s">
        <v>804</v>
      </c>
      <c r="B26" s="35" t="s">
        <v>339</v>
      </c>
      <c r="C26" s="35" t="s">
        <v>93</v>
      </c>
      <c r="D26" s="35">
        <v>0</v>
      </c>
      <c r="E26" s="35">
        <v>0</v>
      </c>
      <c r="F26" s="35">
        <v>0</v>
      </c>
      <c r="G26" s="35">
        <v>0</v>
      </c>
      <c r="H26" s="35">
        <v>0</v>
      </c>
      <c r="I26" s="35">
        <v>0</v>
      </c>
      <c r="J26" s="35">
        <v>0</v>
      </c>
      <c r="K26" s="35">
        <v>0</v>
      </c>
      <c r="L26" s="35">
        <v>76.562463171678317</v>
      </c>
      <c r="M26" s="35">
        <v>143.89036334323796</v>
      </c>
      <c r="N26" s="35">
        <v>193.86296210000947</v>
      </c>
      <c r="O26" s="35">
        <v>220.4528265149163</v>
      </c>
      <c r="P26" s="35">
        <v>220.4528265149163</v>
      </c>
      <c r="Q26" s="35">
        <v>193.8629621000095</v>
      </c>
      <c r="R26" s="35">
        <v>143.89036334323802</v>
      </c>
      <c r="S26" s="35">
        <v>76.56246317167836</v>
      </c>
      <c r="T26" s="35">
        <v>0</v>
      </c>
      <c r="U26" s="35">
        <v>0</v>
      </c>
      <c r="V26" s="35">
        <v>0</v>
      </c>
      <c r="W26" s="35">
        <v>0</v>
      </c>
      <c r="X26" s="35">
        <v>0</v>
      </c>
      <c r="Y26" s="35">
        <v>0</v>
      </c>
      <c r="Z26" s="35">
        <v>0</v>
      </c>
      <c r="AA26" s="35">
        <v>0</v>
      </c>
    </row>
    <row r="27" spans="1:27">
      <c r="A27" s="239" t="s">
        <v>804</v>
      </c>
      <c r="B27" s="35" t="s">
        <v>338</v>
      </c>
      <c r="C27" s="35" t="s">
        <v>82</v>
      </c>
      <c r="D27" s="35">
        <v>0</v>
      </c>
      <c r="E27" s="35">
        <v>0</v>
      </c>
      <c r="F27" s="35">
        <v>0</v>
      </c>
      <c r="G27" s="35">
        <v>0</v>
      </c>
      <c r="H27" s="35">
        <v>0</v>
      </c>
      <c r="I27" s="35">
        <v>0</v>
      </c>
      <c r="J27" s="35">
        <v>0</v>
      </c>
      <c r="K27" s="35">
        <v>49.832284453258652</v>
      </c>
      <c r="L27" s="35">
        <v>94.031943941249722</v>
      </c>
      <c r="M27" s="35">
        <v>127.60301835056713</v>
      </c>
      <c r="N27" s="35">
        <v>146.75091399754902</v>
      </c>
      <c r="O27" s="35">
        <v>149.31131278526581</v>
      </c>
      <c r="P27" s="35">
        <v>134.99480863308199</v>
      </c>
      <c r="Q27" s="35">
        <v>105.41961952132274</v>
      </c>
      <c r="R27" s="35">
        <v>63.928677654905655</v>
      </c>
      <c r="S27" s="35">
        <v>15.211772345184709</v>
      </c>
      <c r="T27" s="35">
        <v>0</v>
      </c>
      <c r="U27" s="35">
        <v>0</v>
      </c>
      <c r="V27" s="35">
        <v>0</v>
      </c>
      <c r="W27" s="35">
        <v>0</v>
      </c>
      <c r="X27" s="35">
        <v>0</v>
      </c>
      <c r="Y27" s="35">
        <v>0</v>
      </c>
      <c r="Z27" s="35">
        <v>0</v>
      </c>
      <c r="AA27" s="35">
        <v>0</v>
      </c>
    </row>
    <row r="28" spans="1:27">
      <c r="A28" s="239" t="s">
        <v>804</v>
      </c>
      <c r="B28" s="35" t="s">
        <v>338</v>
      </c>
      <c r="C28" s="35" t="s">
        <v>83</v>
      </c>
      <c r="D28" s="35">
        <v>0</v>
      </c>
      <c r="E28" s="35">
        <v>0</v>
      </c>
      <c r="F28" s="35">
        <v>0</v>
      </c>
      <c r="G28" s="35">
        <v>0</v>
      </c>
      <c r="H28" s="35">
        <v>0</v>
      </c>
      <c r="I28" s="35">
        <v>0</v>
      </c>
      <c r="J28" s="35">
        <v>0</v>
      </c>
      <c r="K28" s="35">
        <v>56.890134053193833</v>
      </c>
      <c r="L28" s="35">
        <v>108.72533003752022</v>
      </c>
      <c r="M28" s="35">
        <v>150.89980331476087</v>
      </c>
      <c r="N28" s="35">
        <v>179.66616685460545</v>
      </c>
      <c r="O28" s="35">
        <v>192.4684030174316</v>
      </c>
      <c r="P28" s="35">
        <v>188.16897693848424</v>
      </c>
      <c r="Q28" s="35">
        <v>167.14991149259839</v>
      </c>
      <c r="R28" s="35">
        <v>131.2788428852904</v>
      </c>
      <c r="S28" s="35">
        <v>83.743072979911418</v>
      </c>
      <c r="T28" s="35">
        <v>28.766363539844622</v>
      </c>
      <c r="U28" s="35">
        <v>0</v>
      </c>
      <c r="V28" s="35">
        <v>0</v>
      </c>
      <c r="W28" s="35">
        <v>0</v>
      </c>
      <c r="X28" s="35">
        <v>0</v>
      </c>
      <c r="Y28" s="35">
        <v>0</v>
      </c>
      <c r="Z28" s="35">
        <v>0</v>
      </c>
      <c r="AA28" s="35">
        <v>0</v>
      </c>
    </row>
    <row r="29" spans="1:27">
      <c r="A29" s="239" t="s">
        <v>804</v>
      </c>
      <c r="B29" s="35" t="s">
        <v>338</v>
      </c>
      <c r="C29" s="35" t="s">
        <v>84</v>
      </c>
      <c r="D29" s="35">
        <v>0</v>
      </c>
      <c r="E29" s="35">
        <v>0</v>
      </c>
      <c r="F29" s="35">
        <v>0</v>
      </c>
      <c r="G29" s="35">
        <v>0</v>
      </c>
      <c r="H29" s="35">
        <v>0</v>
      </c>
      <c r="I29" s="35">
        <v>0</v>
      </c>
      <c r="J29" s="35">
        <v>63.774581511830419</v>
      </c>
      <c r="K29" s="35">
        <v>123.05533417941251</v>
      </c>
      <c r="L29" s="35">
        <v>173.66508349322933</v>
      </c>
      <c r="M29" s="35">
        <v>212.03765079910318</v>
      </c>
      <c r="N29" s="35">
        <v>235.46914144654531</v>
      </c>
      <c r="O29" s="35">
        <v>242.30847273083145</v>
      </c>
      <c r="P29" s="35">
        <v>232.07371621790372</v>
      </c>
      <c r="Q29" s="35">
        <v>205.48605647599203</v>
      </c>
      <c r="R29" s="35">
        <v>164.41897333698049</v>
      </c>
      <c r="S29" s="35">
        <v>111.76622852198676</v>
      </c>
      <c r="T29" s="35">
        <v>51.237958856206177</v>
      </c>
      <c r="U29" s="35">
        <v>0</v>
      </c>
      <c r="V29" s="35">
        <v>0</v>
      </c>
      <c r="W29" s="35">
        <v>0</v>
      </c>
      <c r="X29" s="35">
        <v>0</v>
      </c>
      <c r="Y29" s="35">
        <v>0</v>
      </c>
      <c r="Z29" s="35">
        <v>0</v>
      </c>
      <c r="AA29" s="35">
        <v>0</v>
      </c>
    </row>
    <row r="30" spans="1:27">
      <c r="A30" s="239" t="s">
        <v>804</v>
      </c>
      <c r="B30" s="35" t="s">
        <v>338</v>
      </c>
      <c r="C30" s="35" t="s">
        <v>85</v>
      </c>
      <c r="D30" s="35">
        <v>0</v>
      </c>
      <c r="E30" s="35">
        <v>0</v>
      </c>
      <c r="F30" s="35">
        <v>0</v>
      </c>
      <c r="G30" s="35">
        <v>0</v>
      </c>
      <c r="H30" s="35">
        <v>0</v>
      </c>
      <c r="I30" s="35">
        <v>64.735239851544023</v>
      </c>
      <c r="J30" s="35">
        <v>125.92854353220879</v>
      </c>
      <c r="K30" s="35">
        <v>180.23176903743553</v>
      </c>
      <c r="L30" s="35">
        <v>224.67375940459513</v>
      </c>
      <c r="M30" s="35">
        <v>256.82290715763133</v>
      </c>
      <c r="N30" s="35">
        <v>274.92019773893151</v>
      </c>
      <c r="O30" s="35">
        <v>277.97545256490145</v>
      </c>
      <c r="P30" s="35">
        <v>265.82150584447953</v>
      </c>
      <c r="Q30" s="35">
        <v>239.12335091988126</v>
      </c>
      <c r="R30" s="35">
        <v>199.3417556949567</v>
      </c>
      <c r="S30" s="35">
        <v>148.65333790350232</v>
      </c>
      <c r="T30" s="35">
        <v>89.831473234430561</v>
      </c>
      <c r="U30" s="35">
        <v>26.094552329187103</v>
      </c>
      <c r="V30" s="35">
        <v>0</v>
      </c>
      <c r="W30" s="35">
        <v>0</v>
      </c>
      <c r="X30" s="35">
        <v>0</v>
      </c>
      <c r="Y30" s="35">
        <v>0</v>
      </c>
      <c r="Z30" s="35">
        <v>0</v>
      </c>
      <c r="AA30" s="35">
        <v>0</v>
      </c>
    </row>
    <row r="31" spans="1:27">
      <c r="A31" s="239" t="s">
        <v>804</v>
      </c>
      <c r="B31" s="35" t="s">
        <v>338</v>
      </c>
      <c r="C31" s="35" t="s">
        <v>86</v>
      </c>
      <c r="D31" s="35">
        <v>0</v>
      </c>
      <c r="E31" s="35">
        <v>0</v>
      </c>
      <c r="F31" s="35">
        <v>0</v>
      </c>
      <c r="G31" s="35">
        <v>0</v>
      </c>
      <c r="H31" s="35">
        <v>0</v>
      </c>
      <c r="I31" s="35">
        <v>58.475718164725876</v>
      </c>
      <c r="J31" s="35">
        <v>114.25435993582113</v>
      </c>
      <c r="K31" s="35">
        <v>164.76324621311954</v>
      </c>
      <c r="L31" s="35">
        <v>207.67275490522024</v>
      </c>
      <c r="M31" s="35">
        <v>241.00377012286233</v>
      </c>
      <c r="N31" s="35">
        <v>263.21896496967474</v>
      </c>
      <c r="O31" s="35">
        <v>273.29370769282531</v>
      </c>
      <c r="P31" s="35">
        <v>270.76332078815813</v>
      </c>
      <c r="Q31" s="35">
        <v>255.74451332743016</v>
      </c>
      <c r="R31" s="35">
        <v>228.92999798410878</v>
      </c>
      <c r="S31" s="35">
        <v>191.55654103672691</v>
      </c>
      <c r="T31" s="35">
        <v>145.34791897995177</v>
      </c>
      <c r="U31" s="35">
        <v>92.43541275642103</v>
      </c>
      <c r="V31" s="35">
        <v>35.259506655037718</v>
      </c>
      <c r="W31" s="35">
        <v>0</v>
      </c>
      <c r="X31" s="35">
        <v>0</v>
      </c>
      <c r="Y31" s="35">
        <v>0</v>
      </c>
      <c r="Z31" s="35">
        <v>0</v>
      </c>
      <c r="AA31" s="35">
        <v>0</v>
      </c>
    </row>
    <row r="32" spans="1:27">
      <c r="A32" s="239" t="s">
        <v>804</v>
      </c>
      <c r="B32" s="35" t="s">
        <v>338</v>
      </c>
      <c r="C32" s="35" t="s">
        <v>87</v>
      </c>
      <c r="D32" s="35">
        <v>0</v>
      </c>
      <c r="E32" s="35">
        <v>0</v>
      </c>
      <c r="F32" s="35">
        <v>0</v>
      </c>
      <c r="G32" s="35">
        <v>0</v>
      </c>
      <c r="H32" s="35">
        <v>64.455675352550415</v>
      </c>
      <c r="I32" s="35">
        <v>126.20333217347687</v>
      </c>
      <c r="J32" s="35">
        <v>182.64872568850888</v>
      </c>
      <c r="K32" s="35">
        <v>231.4203785866502</v>
      </c>
      <c r="L32" s="35">
        <v>270.46921545066726</v>
      </c>
      <c r="M32" s="35">
        <v>298.15465190551896</v>
      </c>
      <c r="N32" s="35">
        <v>313.31352156491317</v>
      </c>
      <c r="O32" s="35">
        <v>315.30894490301182</v>
      </c>
      <c r="P32" s="35">
        <v>304.05708689134838</v>
      </c>
      <c r="Q32" s="35">
        <v>280.03067921482301</v>
      </c>
      <c r="R32" s="35">
        <v>244.23915908560534</v>
      </c>
      <c r="S32" s="35">
        <v>198.18625909597304</v>
      </c>
      <c r="T32" s="35">
        <v>143.80682991539501</v>
      </c>
      <c r="U32" s="35">
        <v>83.385550141290253</v>
      </c>
      <c r="V32" s="35">
        <v>19.460938599778313</v>
      </c>
      <c r="W32" s="35">
        <v>0</v>
      </c>
      <c r="X32" s="35">
        <v>0</v>
      </c>
      <c r="Y32" s="35">
        <v>0</v>
      </c>
      <c r="Z32" s="35">
        <v>0</v>
      </c>
      <c r="AA32" s="35">
        <v>0</v>
      </c>
    </row>
    <row r="33" spans="1:27">
      <c r="A33" s="239" t="s">
        <v>804</v>
      </c>
      <c r="B33" s="35" t="s">
        <v>338</v>
      </c>
      <c r="C33" s="35" t="s">
        <v>88</v>
      </c>
      <c r="D33" s="35">
        <v>0</v>
      </c>
      <c r="E33" s="35">
        <v>0</v>
      </c>
      <c r="F33" s="35">
        <v>0</v>
      </c>
      <c r="G33" s="35">
        <v>0</v>
      </c>
      <c r="H33" s="35">
        <v>64.199847723793937</v>
      </c>
      <c r="I33" s="35">
        <v>125.63076073079492</v>
      </c>
      <c r="J33" s="35">
        <v>181.64322825516462</v>
      </c>
      <c r="K33" s="35">
        <v>229.82143668674118</v>
      </c>
      <c r="L33" s="35">
        <v>268.08746343460166</v>
      </c>
      <c r="M33" s="35">
        <v>294.79089757578362</v>
      </c>
      <c r="N33" s="35">
        <v>308.78002195716812</v>
      </c>
      <c r="O33" s="35">
        <v>309.45148667169934</v>
      </c>
      <c r="P33" s="35">
        <v>296.7763314955593</v>
      </c>
      <c r="Q33" s="35">
        <v>271.30123494049377</v>
      </c>
      <c r="R33" s="35">
        <v>234.12493604975487</v>
      </c>
      <c r="S33" s="35">
        <v>186.85084586386878</v>
      </c>
      <c r="T33" s="35">
        <v>131.51789242023008</v>
      </c>
      <c r="U33" s="35">
        <v>70.512581936609806</v>
      </c>
      <c r="V33" s="35">
        <v>6.4660689732736225</v>
      </c>
      <c r="W33" s="35">
        <v>0</v>
      </c>
      <c r="X33" s="35">
        <v>0</v>
      </c>
      <c r="Y33" s="35">
        <v>0</v>
      </c>
      <c r="Z33" s="35">
        <v>0</v>
      </c>
      <c r="AA33" s="35">
        <v>0</v>
      </c>
    </row>
    <row r="34" spans="1:27">
      <c r="A34" s="239" t="s">
        <v>804</v>
      </c>
      <c r="B34" s="35" t="s">
        <v>338</v>
      </c>
      <c r="C34" s="35" t="s">
        <v>89</v>
      </c>
      <c r="D34" s="35">
        <v>0</v>
      </c>
      <c r="E34" s="35">
        <v>0</v>
      </c>
      <c r="F34" s="35">
        <v>0</v>
      </c>
      <c r="G34" s="35">
        <v>0</v>
      </c>
      <c r="H34" s="35">
        <v>0</v>
      </c>
      <c r="I34" s="35">
        <v>65.368252366218456</v>
      </c>
      <c r="J34" s="35">
        <v>127.45866760474384</v>
      </c>
      <c r="K34" s="35">
        <v>183.1577730285214</v>
      </c>
      <c r="L34" s="35">
        <v>229.67258291239358</v>
      </c>
      <c r="M34" s="35">
        <v>264.67065045985191</v>
      </c>
      <c r="N34" s="35">
        <v>286.39702642486367</v>
      </c>
      <c r="O34" s="35">
        <v>293.76225959509787</v>
      </c>
      <c r="P34" s="35">
        <v>286.39702642486367</v>
      </c>
      <c r="Q34" s="35">
        <v>264.67065045985191</v>
      </c>
      <c r="R34" s="35">
        <v>229.67258291239361</v>
      </c>
      <c r="S34" s="35">
        <v>183.15777302852155</v>
      </c>
      <c r="T34" s="35">
        <v>127.45866760474387</v>
      </c>
      <c r="U34" s="35">
        <v>65.368252366218371</v>
      </c>
      <c r="V34" s="35">
        <v>0</v>
      </c>
      <c r="W34" s="35">
        <v>0</v>
      </c>
      <c r="X34" s="35">
        <v>0</v>
      </c>
      <c r="Y34" s="35">
        <v>0</v>
      </c>
      <c r="Z34" s="35">
        <v>0</v>
      </c>
      <c r="AA34" s="35">
        <v>0</v>
      </c>
    </row>
    <row r="35" spans="1:27">
      <c r="A35" s="239" t="s">
        <v>804</v>
      </c>
      <c r="B35" s="35" t="s">
        <v>338</v>
      </c>
      <c r="C35" s="35" t="s">
        <v>90</v>
      </c>
      <c r="D35" s="35">
        <v>0</v>
      </c>
      <c r="E35" s="35">
        <v>0</v>
      </c>
      <c r="F35" s="35">
        <v>0</v>
      </c>
      <c r="G35" s="35">
        <v>0</v>
      </c>
      <c r="H35" s="35">
        <v>0</v>
      </c>
      <c r="I35" s="35">
        <v>0</v>
      </c>
      <c r="J35" s="35">
        <v>64.256771064812895</v>
      </c>
      <c r="K35" s="35">
        <v>124.53955465066403</v>
      </c>
      <c r="L35" s="35">
        <v>177.120136233274</v>
      </c>
      <c r="M35" s="35">
        <v>218.74664726426744</v>
      </c>
      <c r="N35" s="35">
        <v>246.8446783718573</v>
      </c>
      <c r="O35" s="35">
        <v>259.67649480911069</v>
      </c>
      <c r="P35" s="35">
        <v>256.4485074023271</v>
      </c>
      <c r="Q35" s="35">
        <v>237.36035241277889</v>
      </c>
      <c r="R35" s="35">
        <v>203.59254494677958</v>
      </c>
      <c r="S35" s="35">
        <v>157.23346949421452</v>
      </c>
      <c r="T35" s="35">
        <v>101.15022289689234</v>
      </c>
      <c r="U35" s="35">
        <v>38.81129751855886</v>
      </c>
      <c r="V35" s="35">
        <v>0</v>
      </c>
      <c r="W35" s="35">
        <v>0</v>
      </c>
      <c r="X35" s="35">
        <v>0</v>
      </c>
      <c r="Y35" s="35">
        <v>0</v>
      </c>
      <c r="Z35" s="35">
        <v>0</v>
      </c>
      <c r="AA35" s="35">
        <v>0</v>
      </c>
    </row>
    <row r="36" spans="1:27">
      <c r="A36" s="239" t="s">
        <v>804</v>
      </c>
      <c r="B36" s="35" t="s">
        <v>338</v>
      </c>
      <c r="C36" s="35" t="s">
        <v>91</v>
      </c>
      <c r="D36" s="35">
        <v>0</v>
      </c>
      <c r="E36" s="35">
        <v>0</v>
      </c>
      <c r="F36" s="35">
        <v>0</v>
      </c>
      <c r="G36" s="35">
        <v>0</v>
      </c>
      <c r="H36" s="35">
        <v>0</v>
      </c>
      <c r="I36" s="35">
        <v>0</v>
      </c>
      <c r="J36" s="35">
        <v>59.35486368229224</v>
      </c>
      <c r="K36" s="35">
        <v>113.98682351265576</v>
      </c>
      <c r="L36" s="35">
        <v>159.5487800705217</v>
      </c>
      <c r="M36" s="35">
        <v>192.41533980296461</v>
      </c>
      <c r="N36" s="35">
        <v>209.97128987096801</v>
      </c>
      <c r="O36" s="35">
        <v>210.81969228063372</v>
      </c>
      <c r="P36" s="35">
        <v>194.89303911837209</v>
      </c>
      <c r="Q36" s="35">
        <v>163.45862419806497</v>
      </c>
      <c r="R36" s="35">
        <v>119.01770369485787</v>
      </c>
      <c r="S36" s="35">
        <v>65.10646961740099</v>
      </c>
      <c r="T36" s="35">
        <v>6.0146727845917924</v>
      </c>
      <c r="U36" s="35">
        <v>0</v>
      </c>
      <c r="V36" s="35">
        <v>0</v>
      </c>
      <c r="W36" s="35">
        <v>0</v>
      </c>
      <c r="X36" s="35">
        <v>0</v>
      </c>
      <c r="Y36" s="35">
        <v>0</v>
      </c>
      <c r="Z36" s="35">
        <v>0</v>
      </c>
      <c r="AA36" s="35">
        <v>0</v>
      </c>
    </row>
    <row r="37" spans="1:27">
      <c r="A37" s="239" t="s">
        <v>804</v>
      </c>
      <c r="B37" s="35" t="s">
        <v>338</v>
      </c>
      <c r="C37" s="35" t="s">
        <v>92</v>
      </c>
      <c r="D37" s="35">
        <v>0</v>
      </c>
      <c r="E37" s="35">
        <v>0</v>
      </c>
      <c r="F37" s="35">
        <v>0</v>
      </c>
      <c r="G37" s="35">
        <v>0</v>
      </c>
      <c r="H37" s="35">
        <v>0</v>
      </c>
      <c r="I37" s="35">
        <v>0</v>
      </c>
      <c r="J37" s="35">
        <v>0</v>
      </c>
      <c r="K37" s="35">
        <v>52.400930313563251</v>
      </c>
      <c r="L37" s="35">
        <v>99.462808125585525</v>
      </c>
      <c r="M37" s="35">
        <v>136.3905690172495</v>
      </c>
      <c r="N37" s="35">
        <v>159.42169860216626</v>
      </c>
      <c r="O37" s="35">
        <v>166.20958949592764</v>
      </c>
      <c r="P37" s="35">
        <v>156.06263363662214</v>
      </c>
      <c r="Q37" s="35">
        <v>130.01468919698581</v>
      </c>
      <c r="R37" s="35">
        <v>90.71974231978848</v>
      </c>
      <c r="S37" s="35">
        <v>42.181496434858595</v>
      </c>
      <c r="T37" s="35">
        <v>0</v>
      </c>
      <c r="U37" s="35">
        <v>0</v>
      </c>
      <c r="V37" s="35">
        <v>0</v>
      </c>
      <c r="W37" s="35">
        <v>0</v>
      </c>
      <c r="X37" s="35">
        <v>0</v>
      </c>
      <c r="Y37" s="35">
        <v>0</v>
      </c>
      <c r="Z37" s="35">
        <v>0</v>
      </c>
      <c r="AA37" s="35">
        <v>0</v>
      </c>
    </row>
    <row r="38" spans="1:27">
      <c r="A38" s="239" t="s">
        <v>804</v>
      </c>
      <c r="B38" s="35" t="s">
        <v>338</v>
      </c>
      <c r="C38" s="35" t="s">
        <v>93</v>
      </c>
      <c r="D38" s="35">
        <v>0</v>
      </c>
      <c r="E38" s="35">
        <v>0</v>
      </c>
      <c r="F38" s="35">
        <v>0</v>
      </c>
      <c r="G38" s="35">
        <v>0</v>
      </c>
      <c r="H38" s="35">
        <v>0</v>
      </c>
      <c r="I38" s="35">
        <v>0</v>
      </c>
      <c r="J38" s="35">
        <v>0</v>
      </c>
      <c r="K38" s="35">
        <v>0</v>
      </c>
      <c r="L38" s="35">
        <v>47.851539482298946</v>
      </c>
      <c r="M38" s="35">
        <v>89.931477089523725</v>
      </c>
      <c r="N38" s="35">
        <v>121.16435131250591</v>
      </c>
      <c r="O38" s="35">
        <v>137.78301657182269</v>
      </c>
      <c r="P38" s="35">
        <v>137.78301657182269</v>
      </c>
      <c r="Q38" s="35">
        <v>121.16435131250593</v>
      </c>
      <c r="R38" s="35">
        <v>89.931477089523753</v>
      </c>
      <c r="S38" s="35">
        <v>47.851539482298968</v>
      </c>
      <c r="T38" s="35">
        <v>0</v>
      </c>
      <c r="U38" s="35">
        <v>0</v>
      </c>
      <c r="V38" s="35">
        <v>0</v>
      </c>
      <c r="W38" s="35">
        <v>0</v>
      </c>
      <c r="X38" s="35">
        <v>0</v>
      </c>
      <c r="Y38" s="35">
        <v>0</v>
      </c>
      <c r="Z38" s="35">
        <v>0</v>
      </c>
      <c r="AA38" s="35">
        <v>0</v>
      </c>
    </row>
    <row r="39" spans="1:27">
      <c r="A39" s="239" t="s">
        <v>784</v>
      </c>
      <c r="B39" s="35" t="s">
        <v>79</v>
      </c>
      <c r="C39" s="35" t="s">
        <v>82</v>
      </c>
      <c r="D39" s="35">
        <v>0</v>
      </c>
      <c r="E39" s="35">
        <v>0</v>
      </c>
      <c r="F39" s="35">
        <v>0</v>
      </c>
      <c r="G39" s="35">
        <v>0</v>
      </c>
      <c r="H39" s="35">
        <v>0</v>
      </c>
      <c r="I39" s="35">
        <v>0</v>
      </c>
      <c r="J39" s="35">
        <v>0</v>
      </c>
      <c r="K39" s="35">
        <v>149.49685335977597</v>
      </c>
      <c r="L39" s="35">
        <v>282.09583182374917</v>
      </c>
      <c r="M39" s="35">
        <v>382.80905505170136</v>
      </c>
      <c r="N39" s="35">
        <v>440.25274199264703</v>
      </c>
      <c r="O39" s="35">
        <v>447.93393835579747</v>
      </c>
      <c r="P39" s="35">
        <v>404.98442589924593</v>
      </c>
      <c r="Q39" s="35">
        <v>316.25885856396826</v>
      </c>
      <c r="R39" s="35">
        <v>191.78603296471698</v>
      </c>
      <c r="S39" s="35">
        <v>45.635317035554124</v>
      </c>
      <c r="T39" s="35">
        <v>0</v>
      </c>
      <c r="U39" s="35">
        <v>0</v>
      </c>
      <c r="V39" s="35">
        <v>0</v>
      </c>
      <c r="W39" s="35">
        <v>0</v>
      </c>
      <c r="X39" s="35">
        <v>0</v>
      </c>
      <c r="Y39" s="35">
        <v>0</v>
      </c>
      <c r="Z39" s="35">
        <v>0</v>
      </c>
      <c r="AA39" s="35">
        <v>0</v>
      </c>
    </row>
    <row r="40" spans="1:27">
      <c r="A40" s="239" t="s">
        <v>784</v>
      </c>
      <c r="B40" s="35" t="s">
        <v>79</v>
      </c>
      <c r="C40" s="35" t="s">
        <v>83</v>
      </c>
      <c r="D40" s="35">
        <v>0</v>
      </c>
      <c r="E40" s="35">
        <v>0</v>
      </c>
      <c r="F40" s="35">
        <v>0</v>
      </c>
      <c r="G40" s="35">
        <v>0</v>
      </c>
      <c r="H40" s="35">
        <v>0</v>
      </c>
      <c r="I40" s="35">
        <v>0</v>
      </c>
      <c r="J40" s="35">
        <v>0</v>
      </c>
      <c r="K40" s="35">
        <v>170.6704021595815</v>
      </c>
      <c r="L40" s="35">
        <v>326.17599011256061</v>
      </c>
      <c r="M40" s="35">
        <v>452.69940994428259</v>
      </c>
      <c r="N40" s="35">
        <v>538.99850056381626</v>
      </c>
      <c r="O40" s="35">
        <v>577.40520905229482</v>
      </c>
      <c r="P40" s="35">
        <v>564.50693081545262</v>
      </c>
      <c r="Q40" s="35">
        <v>501.44973447779512</v>
      </c>
      <c r="R40" s="35">
        <v>393.83652865587112</v>
      </c>
      <c r="S40" s="35">
        <v>251.22921893973424</v>
      </c>
      <c r="T40" s="35">
        <v>86.299090619533857</v>
      </c>
      <c r="U40" s="35">
        <v>0</v>
      </c>
      <c r="V40" s="35">
        <v>0</v>
      </c>
      <c r="W40" s="35">
        <v>0</v>
      </c>
      <c r="X40" s="35">
        <v>0</v>
      </c>
      <c r="Y40" s="35">
        <v>0</v>
      </c>
      <c r="Z40" s="35">
        <v>0</v>
      </c>
      <c r="AA40" s="35">
        <v>0</v>
      </c>
    </row>
    <row r="41" spans="1:27">
      <c r="A41" s="239" t="s">
        <v>784</v>
      </c>
      <c r="B41" s="35" t="s">
        <v>79</v>
      </c>
      <c r="C41" s="35" t="s">
        <v>84</v>
      </c>
      <c r="D41" s="35">
        <v>0</v>
      </c>
      <c r="E41" s="35">
        <v>0</v>
      </c>
      <c r="F41" s="35">
        <v>0</v>
      </c>
      <c r="G41" s="35">
        <v>0</v>
      </c>
      <c r="H41" s="35">
        <v>0</v>
      </c>
      <c r="I41" s="35">
        <v>0</v>
      </c>
      <c r="J41" s="35">
        <v>191.32374453549127</v>
      </c>
      <c r="K41" s="35">
        <v>369.16600253823754</v>
      </c>
      <c r="L41" s="35">
        <v>520.99525047968802</v>
      </c>
      <c r="M41" s="35">
        <v>636.11295239730953</v>
      </c>
      <c r="N41" s="35">
        <v>706.4074243396359</v>
      </c>
      <c r="O41" s="35">
        <v>726.92541819249436</v>
      </c>
      <c r="P41" s="35">
        <v>696.22114865371123</v>
      </c>
      <c r="Q41" s="35">
        <v>616.45816942797603</v>
      </c>
      <c r="R41" s="35">
        <v>493.25692001094143</v>
      </c>
      <c r="S41" s="35">
        <v>335.29868556596028</v>
      </c>
      <c r="T41" s="35">
        <v>153.71387656861853</v>
      </c>
      <c r="U41" s="35">
        <v>0</v>
      </c>
      <c r="V41" s="35">
        <v>0</v>
      </c>
      <c r="W41" s="35">
        <v>0</v>
      </c>
      <c r="X41" s="35">
        <v>0</v>
      </c>
      <c r="Y41" s="35">
        <v>0</v>
      </c>
      <c r="Z41" s="35">
        <v>0</v>
      </c>
      <c r="AA41" s="35">
        <v>0</v>
      </c>
    </row>
    <row r="42" spans="1:27">
      <c r="A42" s="239" t="s">
        <v>784</v>
      </c>
      <c r="B42" s="35" t="s">
        <v>79</v>
      </c>
      <c r="C42" s="35" t="s">
        <v>85</v>
      </c>
      <c r="D42" s="35">
        <v>0</v>
      </c>
      <c r="E42" s="35">
        <v>0</v>
      </c>
      <c r="F42" s="35">
        <v>0</v>
      </c>
      <c r="G42" s="35">
        <v>0</v>
      </c>
      <c r="H42" s="35">
        <v>0</v>
      </c>
      <c r="I42" s="35">
        <v>194.20571955463208</v>
      </c>
      <c r="J42" s="35">
        <v>377.78563059662639</v>
      </c>
      <c r="K42" s="35">
        <v>540.69530711230652</v>
      </c>
      <c r="L42" s="35">
        <v>674.02127821378542</v>
      </c>
      <c r="M42" s="35">
        <v>770.46872147289412</v>
      </c>
      <c r="N42" s="35">
        <v>824.7605932167944</v>
      </c>
      <c r="O42" s="35">
        <v>833.92635769470439</v>
      </c>
      <c r="P42" s="35">
        <v>797.46451753343865</v>
      </c>
      <c r="Q42" s="35">
        <v>717.37005275964384</v>
      </c>
      <c r="R42" s="35">
        <v>598.02526708487005</v>
      </c>
      <c r="S42" s="35">
        <v>445.96001371050698</v>
      </c>
      <c r="T42" s="35">
        <v>269.49441970329167</v>
      </c>
      <c r="U42" s="35">
        <v>78.283656987561315</v>
      </c>
      <c r="V42" s="35">
        <v>0</v>
      </c>
      <c r="W42" s="35">
        <v>0</v>
      </c>
      <c r="X42" s="35">
        <v>0</v>
      </c>
      <c r="Y42" s="35">
        <v>0</v>
      </c>
      <c r="Z42" s="35">
        <v>0</v>
      </c>
      <c r="AA42" s="35">
        <v>0</v>
      </c>
    </row>
    <row r="43" spans="1:27">
      <c r="A43" s="239" t="s">
        <v>784</v>
      </c>
      <c r="B43" s="35" t="s">
        <v>79</v>
      </c>
      <c r="C43" s="35" t="s">
        <v>86</v>
      </c>
      <c r="D43" s="35">
        <v>0</v>
      </c>
      <c r="E43" s="35">
        <v>0</v>
      </c>
      <c r="F43" s="35">
        <v>0</v>
      </c>
      <c r="G43" s="35">
        <v>0</v>
      </c>
      <c r="H43" s="35">
        <v>0</v>
      </c>
      <c r="I43" s="35">
        <v>175.42715449417764</v>
      </c>
      <c r="J43" s="35">
        <v>342.76307980746338</v>
      </c>
      <c r="K43" s="35">
        <v>494.28973863935869</v>
      </c>
      <c r="L43" s="35">
        <v>623.01826471566073</v>
      </c>
      <c r="M43" s="35">
        <v>723.01131036858703</v>
      </c>
      <c r="N43" s="35">
        <v>789.65689490902423</v>
      </c>
      <c r="O43" s="35">
        <v>819.88112307847598</v>
      </c>
      <c r="P43" s="35">
        <v>812.28996236447438</v>
      </c>
      <c r="Q43" s="35">
        <v>767.23353998229049</v>
      </c>
      <c r="R43" s="35">
        <v>686.78999395232631</v>
      </c>
      <c r="S43" s="35">
        <v>574.66962311018074</v>
      </c>
      <c r="T43" s="35">
        <v>436.04375693985531</v>
      </c>
      <c r="U43" s="35">
        <v>277.30623826926308</v>
      </c>
      <c r="V43" s="35">
        <v>105.77851996511316</v>
      </c>
      <c r="W43" s="35">
        <v>0</v>
      </c>
      <c r="X43" s="35">
        <v>0</v>
      </c>
      <c r="Y43" s="35">
        <v>0</v>
      </c>
      <c r="Z43" s="35">
        <v>0</v>
      </c>
      <c r="AA43" s="35">
        <v>0</v>
      </c>
    </row>
    <row r="44" spans="1:27">
      <c r="A44" s="239" t="s">
        <v>784</v>
      </c>
      <c r="B44" s="35" t="s">
        <v>79</v>
      </c>
      <c r="C44" s="35" t="s">
        <v>87</v>
      </c>
      <c r="D44" s="35">
        <v>0</v>
      </c>
      <c r="E44" s="35">
        <v>0</v>
      </c>
      <c r="F44" s="35">
        <v>0</v>
      </c>
      <c r="G44" s="35">
        <v>0</v>
      </c>
      <c r="H44" s="35">
        <v>193.36702605765126</v>
      </c>
      <c r="I44" s="35">
        <v>378.60999652043057</v>
      </c>
      <c r="J44" s="35">
        <v>547.94617706552663</v>
      </c>
      <c r="K44" s="35">
        <v>694.26113575995066</v>
      </c>
      <c r="L44" s="35">
        <v>811.40764635200185</v>
      </c>
      <c r="M44" s="35">
        <v>894.46395571655682</v>
      </c>
      <c r="N44" s="35">
        <v>939.94056469473958</v>
      </c>
      <c r="O44" s="35">
        <v>945.92683470903535</v>
      </c>
      <c r="P44" s="35">
        <v>912.17126067404524</v>
      </c>
      <c r="Q44" s="35">
        <v>840.09203764446909</v>
      </c>
      <c r="R44" s="35">
        <v>732.71747725681598</v>
      </c>
      <c r="S44" s="35">
        <v>594.55877728791916</v>
      </c>
      <c r="T44" s="35">
        <v>431.42048974618501</v>
      </c>
      <c r="U44" s="35">
        <v>250.15665042387073</v>
      </c>
      <c r="V44" s="35">
        <v>58.382815799334942</v>
      </c>
      <c r="W44" s="35">
        <v>0</v>
      </c>
      <c r="X44" s="35">
        <v>0</v>
      </c>
      <c r="Y44" s="35">
        <v>0</v>
      </c>
      <c r="Z44" s="35">
        <v>0</v>
      </c>
      <c r="AA44" s="35">
        <v>0</v>
      </c>
    </row>
    <row r="45" spans="1:27">
      <c r="A45" s="239" t="s">
        <v>784</v>
      </c>
      <c r="B45" s="35" t="s">
        <v>79</v>
      </c>
      <c r="C45" s="35" t="s">
        <v>88</v>
      </c>
      <c r="D45" s="35">
        <v>0</v>
      </c>
      <c r="E45" s="35">
        <v>0</v>
      </c>
      <c r="F45" s="35">
        <v>0</v>
      </c>
      <c r="G45" s="35">
        <v>0</v>
      </c>
      <c r="H45" s="35">
        <v>192.59954317138181</v>
      </c>
      <c r="I45" s="35">
        <v>376.89228219238481</v>
      </c>
      <c r="J45" s="35">
        <v>544.9296847654939</v>
      </c>
      <c r="K45" s="35">
        <v>689.46431006022362</v>
      </c>
      <c r="L45" s="35">
        <v>804.26239030380498</v>
      </c>
      <c r="M45" s="35">
        <v>884.3726927273508</v>
      </c>
      <c r="N45" s="35">
        <v>926.34006587150429</v>
      </c>
      <c r="O45" s="35">
        <v>928.35446001509808</v>
      </c>
      <c r="P45" s="35">
        <v>890.32899448667797</v>
      </c>
      <c r="Q45" s="35">
        <v>813.90370482148137</v>
      </c>
      <c r="R45" s="35">
        <v>702.3748081492646</v>
      </c>
      <c r="S45" s="35">
        <v>560.55253759160644</v>
      </c>
      <c r="T45" s="35">
        <v>394.55367726069028</v>
      </c>
      <c r="U45" s="35">
        <v>211.5377458098294</v>
      </c>
      <c r="V45" s="35">
        <v>19.398206919820868</v>
      </c>
      <c r="W45" s="35">
        <v>0</v>
      </c>
      <c r="X45" s="35">
        <v>0</v>
      </c>
      <c r="Y45" s="35">
        <v>0</v>
      </c>
      <c r="Z45" s="35">
        <v>0</v>
      </c>
      <c r="AA45" s="35">
        <v>0</v>
      </c>
    </row>
    <row r="46" spans="1:27">
      <c r="A46" s="239" t="s">
        <v>784</v>
      </c>
      <c r="B46" s="35" t="s">
        <v>79</v>
      </c>
      <c r="C46" s="35" t="s">
        <v>89</v>
      </c>
      <c r="D46" s="35">
        <v>0</v>
      </c>
      <c r="E46" s="35">
        <v>0</v>
      </c>
      <c r="F46" s="35">
        <v>0</v>
      </c>
      <c r="G46" s="35">
        <v>0</v>
      </c>
      <c r="H46" s="35">
        <v>0</v>
      </c>
      <c r="I46" s="35">
        <v>196.10475709865537</v>
      </c>
      <c r="J46" s="35">
        <v>382.37600281423147</v>
      </c>
      <c r="K46" s="35">
        <v>549.47331908556419</v>
      </c>
      <c r="L46" s="35">
        <v>689.01774873718068</v>
      </c>
      <c r="M46" s="35">
        <v>794.01195137955563</v>
      </c>
      <c r="N46" s="35">
        <v>859.19107927459095</v>
      </c>
      <c r="O46" s="35">
        <v>881.28677878529356</v>
      </c>
      <c r="P46" s="35">
        <v>859.19107927459095</v>
      </c>
      <c r="Q46" s="35">
        <v>794.01195137955563</v>
      </c>
      <c r="R46" s="35">
        <v>689.0177487371808</v>
      </c>
      <c r="S46" s="35">
        <v>549.47331908556453</v>
      </c>
      <c r="T46" s="35">
        <v>382.37600281423158</v>
      </c>
      <c r="U46" s="35">
        <v>196.10475709865509</v>
      </c>
      <c r="V46" s="35">
        <v>0</v>
      </c>
      <c r="W46" s="35">
        <v>0</v>
      </c>
      <c r="X46" s="35">
        <v>0</v>
      </c>
      <c r="Y46" s="35">
        <v>0</v>
      </c>
      <c r="Z46" s="35">
        <v>0</v>
      </c>
      <c r="AA46" s="35">
        <v>0</v>
      </c>
    </row>
    <row r="47" spans="1:27">
      <c r="A47" s="239" t="s">
        <v>784</v>
      </c>
      <c r="B47" s="35" t="s">
        <v>79</v>
      </c>
      <c r="C47" s="35" t="s">
        <v>90</v>
      </c>
      <c r="D47" s="35">
        <v>0</v>
      </c>
      <c r="E47" s="35">
        <v>0</v>
      </c>
      <c r="F47" s="35">
        <v>0</v>
      </c>
      <c r="G47" s="35">
        <v>0</v>
      </c>
      <c r="H47" s="35">
        <v>0</v>
      </c>
      <c r="I47" s="35">
        <v>0</v>
      </c>
      <c r="J47" s="35">
        <v>192.77031319443867</v>
      </c>
      <c r="K47" s="35">
        <v>373.61866395199212</v>
      </c>
      <c r="L47" s="35">
        <v>531.36040869982207</v>
      </c>
      <c r="M47" s="35">
        <v>656.23994179280237</v>
      </c>
      <c r="N47" s="35">
        <v>740.53403511557201</v>
      </c>
      <c r="O47" s="35">
        <v>779.02948442733202</v>
      </c>
      <c r="P47" s="35">
        <v>769.3455222069814</v>
      </c>
      <c r="Q47" s="35">
        <v>712.08105723833671</v>
      </c>
      <c r="R47" s="35">
        <v>610.77763484033881</v>
      </c>
      <c r="S47" s="35">
        <v>471.70040848264358</v>
      </c>
      <c r="T47" s="35">
        <v>303.45066869067705</v>
      </c>
      <c r="U47" s="35">
        <v>116.43389255567659</v>
      </c>
      <c r="V47" s="35">
        <v>0</v>
      </c>
      <c r="W47" s="35">
        <v>0</v>
      </c>
      <c r="X47" s="35">
        <v>0</v>
      </c>
      <c r="Y47" s="35">
        <v>0</v>
      </c>
      <c r="Z47" s="35">
        <v>0</v>
      </c>
      <c r="AA47" s="35">
        <v>0</v>
      </c>
    </row>
    <row r="48" spans="1:27">
      <c r="A48" s="239" t="s">
        <v>784</v>
      </c>
      <c r="B48" s="35" t="s">
        <v>79</v>
      </c>
      <c r="C48" s="35" t="s">
        <v>91</v>
      </c>
      <c r="D48" s="35">
        <v>0</v>
      </c>
      <c r="E48" s="35">
        <v>0</v>
      </c>
      <c r="F48" s="35">
        <v>0</v>
      </c>
      <c r="G48" s="35">
        <v>0</v>
      </c>
      <c r="H48" s="35">
        <v>0</v>
      </c>
      <c r="I48" s="35">
        <v>0</v>
      </c>
      <c r="J48" s="35">
        <v>178.0645910468767</v>
      </c>
      <c r="K48" s="35">
        <v>341.9604705379673</v>
      </c>
      <c r="L48" s="35">
        <v>478.64634021156508</v>
      </c>
      <c r="M48" s="35">
        <v>577.24601940889374</v>
      </c>
      <c r="N48" s="35">
        <v>629.91386961290391</v>
      </c>
      <c r="O48" s="35">
        <v>632.45907684190115</v>
      </c>
      <c r="P48" s="35">
        <v>584.6791173551162</v>
      </c>
      <c r="Q48" s="35">
        <v>490.3758725941949</v>
      </c>
      <c r="R48" s="35">
        <v>357.05311108457357</v>
      </c>
      <c r="S48" s="35">
        <v>195.31940885220294</v>
      </c>
      <c r="T48" s="35">
        <v>18.044018353775375</v>
      </c>
      <c r="U48" s="35">
        <v>0</v>
      </c>
      <c r="V48" s="35">
        <v>0</v>
      </c>
      <c r="W48" s="35">
        <v>0</v>
      </c>
      <c r="X48" s="35">
        <v>0</v>
      </c>
      <c r="Y48" s="35">
        <v>0</v>
      </c>
      <c r="Z48" s="35">
        <v>0</v>
      </c>
      <c r="AA48" s="35">
        <v>0</v>
      </c>
    </row>
    <row r="49" spans="1:27">
      <c r="A49" s="239" t="s">
        <v>784</v>
      </c>
      <c r="B49" s="35" t="s">
        <v>79</v>
      </c>
      <c r="C49" s="35" t="s">
        <v>92</v>
      </c>
      <c r="D49" s="35">
        <v>0</v>
      </c>
      <c r="E49" s="35">
        <v>0</v>
      </c>
      <c r="F49" s="35">
        <v>0</v>
      </c>
      <c r="G49" s="35">
        <v>0</v>
      </c>
      <c r="H49" s="35">
        <v>0</v>
      </c>
      <c r="I49" s="35">
        <v>0</v>
      </c>
      <c r="J49" s="35">
        <v>0</v>
      </c>
      <c r="K49" s="35">
        <v>157.20279094068977</v>
      </c>
      <c r="L49" s="35">
        <v>298.38842437675657</v>
      </c>
      <c r="M49" s="35">
        <v>409.17170705174857</v>
      </c>
      <c r="N49" s="35">
        <v>478.26509580649878</v>
      </c>
      <c r="O49" s="35">
        <v>498.62876848778296</v>
      </c>
      <c r="P49" s="35">
        <v>468.18790090986641</v>
      </c>
      <c r="Q49" s="35">
        <v>390.04406759095747</v>
      </c>
      <c r="R49" s="35">
        <v>272.15922695936541</v>
      </c>
      <c r="S49" s="35">
        <v>126.54448930457579</v>
      </c>
      <c r="T49" s="35">
        <v>0</v>
      </c>
      <c r="U49" s="35">
        <v>0</v>
      </c>
      <c r="V49" s="35">
        <v>0</v>
      </c>
      <c r="W49" s="35">
        <v>0</v>
      </c>
      <c r="X49" s="35">
        <v>0</v>
      </c>
      <c r="Y49" s="35">
        <v>0</v>
      </c>
      <c r="Z49" s="35">
        <v>0</v>
      </c>
      <c r="AA49" s="35">
        <v>0</v>
      </c>
    </row>
    <row r="50" spans="1:27">
      <c r="A50" s="239" t="s">
        <v>784</v>
      </c>
      <c r="B50" s="35" t="s">
        <v>79</v>
      </c>
      <c r="C50" s="35" t="s">
        <v>93</v>
      </c>
      <c r="D50" s="35">
        <v>0</v>
      </c>
      <c r="E50" s="35">
        <v>0</v>
      </c>
      <c r="F50" s="35">
        <v>0</v>
      </c>
      <c r="G50" s="35">
        <v>0</v>
      </c>
      <c r="H50" s="35">
        <v>0</v>
      </c>
      <c r="I50" s="35">
        <v>0</v>
      </c>
      <c r="J50" s="35">
        <v>0</v>
      </c>
      <c r="K50" s="35">
        <v>0</v>
      </c>
      <c r="L50" s="35">
        <v>143.55461844689685</v>
      </c>
      <c r="M50" s="35">
        <v>269.7944312685712</v>
      </c>
      <c r="N50" s="35">
        <v>363.4930539375178</v>
      </c>
      <c r="O50" s="35">
        <v>413.34904971546808</v>
      </c>
      <c r="P50" s="35">
        <v>413.34904971546808</v>
      </c>
      <c r="Q50" s="35">
        <v>363.49305393751786</v>
      </c>
      <c r="R50" s="35">
        <v>269.79443126857132</v>
      </c>
      <c r="S50" s="35">
        <v>143.55461844689691</v>
      </c>
      <c r="T50" s="35">
        <v>0</v>
      </c>
      <c r="U50" s="35">
        <v>0</v>
      </c>
      <c r="V50" s="35">
        <v>0</v>
      </c>
      <c r="W50" s="35">
        <v>0</v>
      </c>
      <c r="X50" s="35">
        <v>0</v>
      </c>
      <c r="Y50" s="35">
        <v>0</v>
      </c>
      <c r="Z50" s="35">
        <v>0</v>
      </c>
      <c r="AA50" s="35">
        <v>0</v>
      </c>
    </row>
    <row r="51" spans="1:27">
      <c r="A51" s="239" t="s">
        <v>784</v>
      </c>
      <c r="B51" s="35" t="s">
        <v>339</v>
      </c>
      <c r="C51" s="35" t="s">
        <v>82</v>
      </c>
      <c r="D51" s="35">
        <v>0</v>
      </c>
      <c r="E51" s="35">
        <v>0</v>
      </c>
      <c r="F51" s="35">
        <v>0</v>
      </c>
      <c r="G51" s="35">
        <v>0</v>
      </c>
      <c r="H51" s="35">
        <v>0</v>
      </c>
      <c r="I51" s="35">
        <v>0</v>
      </c>
      <c r="J51" s="35">
        <v>0</v>
      </c>
      <c r="K51" s="35">
        <v>79.731655125213848</v>
      </c>
      <c r="L51" s="35">
        <v>150.45111030599958</v>
      </c>
      <c r="M51" s="35">
        <v>204.16482936090742</v>
      </c>
      <c r="N51" s="35">
        <v>234.80146239607845</v>
      </c>
      <c r="O51" s="35">
        <v>238.89810045642531</v>
      </c>
      <c r="P51" s="35">
        <v>215.99169381293117</v>
      </c>
      <c r="Q51" s="35">
        <v>168.67139123411641</v>
      </c>
      <c r="R51" s="35">
        <v>102.28588424784905</v>
      </c>
      <c r="S51" s="35">
        <v>24.338835752295534</v>
      </c>
      <c r="T51" s="35">
        <v>0</v>
      </c>
      <c r="U51" s="35">
        <v>0</v>
      </c>
      <c r="V51" s="35">
        <v>0</v>
      </c>
      <c r="W51" s="35">
        <v>0</v>
      </c>
      <c r="X51" s="35">
        <v>0</v>
      </c>
      <c r="Y51" s="35">
        <v>0</v>
      </c>
      <c r="Z51" s="35">
        <v>0</v>
      </c>
      <c r="AA51" s="35">
        <v>0</v>
      </c>
    </row>
    <row r="52" spans="1:27">
      <c r="A52" s="239" t="s">
        <v>784</v>
      </c>
      <c r="B52" s="35" t="s">
        <v>339</v>
      </c>
      <c r="C52" s="35" t="s">
        <v>83</v>
      </c>
      <c r="D52" s="35">
        <v>0</v>
      </c>
      <c r="E52" s="35">
        <v>0</v>
      </c>
      <c r="F52" s="35">
        <v>0</v>
      </c>
      <c r="G52" s="35">
        <v>0</v>
      </c>
      <c r="H52" s="35">
        <v>0</v>
      </c>
      <c r="I52" s="35">
        <v>0</v>
      </c>
      <c r="J52" s="35">
        <v>0</v>
      </c>
      <c r="K52" s="35">
        <v>91.02421448511015</v>
      </c>
      <c r="L52" s="35">
        <v>173.96052806003237</v>
      </c>
      <c r="M52" s="35">
        <v>241.43968530361744</v>
      </c>
      <c r="N52" s="35">
        <v>287.46586696736875</v>
      </c>
      <c r="O52" s="35">
        <v>307.9494448278906</v>
      </c>
      <c r="P52" s="35">
        <v>301.0703631015748</v>
      </c>
      <c r="Q52" s="35">
        <v>267.43985838815746</v>
      </c>
      <c r="R52" s="35">
        <v>210.04614861646465</v>
      </c>
      <c r="S52" s="35">
        <v>133.98891676785829</v>
      </c>
      <c r="T52" s="35">
        <v>46.026181663751402</v>
      </c>
      <c r="U52" s="35">
        <v>0</v>
      </c>
      <c r="V52" s="35">
        <v>0</v>
      </c>
      <c r="W52" s="35">
        <v>0</v>
      </c>
      <c r="X52" s="35">
        <v>0</v>
      </c>
      <c r="Y52" s="35">
        <v>0</v>
      </c>
      <c r="Z52" s="35">
        <v>0</v>
      </c>
      <c r="AA52" s="35">
        <v>0</v>
      </c>
    </row>
    <row r="53" spans="1:27">
      <c r="A53" s="239" t="s">
        <v>784</v>
      </c>
      <c r="B53" s="35" t="s">
        <v>339</v>
      </c>
      <c r="C53" s="35" t="s">
        <v>84</v>
      </c>
      <c r="D53" s="35">
        <v>0</v>
      </c>
      <c r="E53" s="35">
        <v>0</v>
      </c>
      <c r="F53" s="35">
        <v>0</v>
      </c>
      <c r="G53" s="35">
        <v>0</v>
      </c>
      <c r="H53" s="35">
        <v>0</v>
      </c>
      <c r="I53" s="35">
        <v>0</v>
      </c>
      <c r="J53" s="35">
        <v>102.03933041892869</v>
      </c>
      <c r="K53" s="35">
        <v>196.88853468706003</v>
      </c>
      <c r="L53" s="35">
        <v>277.86413358916695</v>
      </c>
      <c r="M53" s="35">
        <v>339.2602412785651</v>
      </c>
      <c r="N53" s="35">
        <v>376.75062631447253</v>
      </c>
      <c r="O53" s="35">
        <v>387.69355636933034</v>
      </c>
      <c r="P53" s="35">
        <v>371.31794594864601</v>
      </c>
      <c r="Q53" s="35">
        <v>328.77769036158725</v>
      </c>
      <c r="R53" s="35">
        <v>263.07035733916877</v>
      </c>
      <c r="S53" s="35">
        <v>178.82596563517882</v>
      </c>
      <c r="T53" s="35">
        <v>81.980734169929889</v>
      </c>
      <c r="U53" s="35">
        <v>0</v>
      </c>
      <c r="V53" s="35">
        <v>0</v>
      </c>
      <c r="W53" s="35">
        <v>0</v>
      </c>
      <c r="X53" s="35">
        <v>0</v>
      </c>
      <c r="Y53" s="35">
        <v>0</v>
      </c>
      <c r="Z53" s="35">
        <v>0</v>
      </c>
      <c r="AA53" s="35">
        <v>0</v>
      </c>
    </row>
    <row r="54" spans="1:27">
      <c r="A54" s="239" t="s">
        <v>784</v>
      </c>
      <c r="B54" s="35" t="s">
        <v>339</v>
      </c>
      <c r="C54" s="35" t="s">
        <v>85</v>
      </c>
      <c r="D54" s="35">
        <v>0</v>
      </c>
      <c r="E54" s="35">
        <v>0</v>
      </c>
      <c r="F54" s="35">
        <v>0</v>
      </c>
      <c r="G54" s="35">
        <v>0</v>
      </c>
      <c r="H54" s="35">
        <v>0</v>
      </c>
      <c r="I54" s="35">
        <v>103.57638376247046</v>
      </c>
      <c r="J54" s="35">
        <v>201.4856696515341</v>
      </c>
      <c r="K54" s="35">
        <v>288.37083045989687</v>
      </c>
      <c r="L54" s="35">
        <v>359.47801504735224</v>
      </c>
      <c r="M54" s="35">
        <v>410.9166514522102</v>
      </c>
      <c r="N54" s="35">
        <v>439.87231638229036</v>
      </c>
      <c r="O54" s="35">
        <v>444.76072410384234</v>
      </c>
      <c r="P54" s="35">
        <v>425.31440935116728</v>
      </c>
      <c r="Q54" s="35">
        <v>382.59736147181002</v>
      </c>
      <c r="R54" s="35">
        <v>318.94680911193075</v>
      </c>
      <c r="S54" s="35">
        <v>237.84534064560373</v>
      </c>
      <c r="T54" s="35">
        <v>143.7303571750889</v>
      </c>
      <c r="U54" s="35">
        <v>41.75128372669937</v>
      </c>
      <c r="V54" s="35">
        <v>0</v>
      </c>
      <c r="W54" s="35">
        <v>0</v>
      </c>
      <c r="X54" s="35">
        <v>0</v>
      </c>
      <c r="Y54" s="35">
        <v>0</v>
      </c>
      <c r="Z54" s="35">
        <v>0</v>
      </c>
      <c r="AA54" s="35">
        <v>0</v>
      </c>
    </row>
    <row r="55" spans="1:27">
      <c r="A55" s="239" t="s">
        <v>784</v>
      </c>
      <c r="B55" s="35" t="s">
        <v>339</v>
      </c>
      <c r="C55" s="35" t="s">
        <v>86</v>
      </c>
      <c r="D55" s="35">
        <v>0</v>
      </c>
      <c r="E55" s="35">
        <v>0</v>
      </c>
      <c r="F55" s="35">
        <v>0</v>
      </c>
      <c r="G55" s="35">
        <v>0</v>
      </c>
      <c r="H55" s="35">
        <v>0</v>
      </c>
      <c r="I55" s="35">
        <v>93.561149063561402</v>
      </c>
      <c r="J55" s="35">
        <v>182.80697589731381</v>
      </c>
      <c r="K55" s="35">
        <v>263.6211939409913</v>
      </c>
      <c r="L55" s="35">
        <v>332.27640784835239</v>
      </c>
      <c r="M55" s="35">
        <v>385.60603219657975</v>
      </c>
      <c r="N55" s="35">
        <v>421.15034395147961</v>
      </c>
      <c r="O55" s="35">
        <v>437.26993230852054</v>
      </c>
      <c r="P55" s="35">
        <v>433.22131326105301</v>
      </c>
      <c r="Q55" s="35">
        <v>409.19122132388827</v>
      </c>
      <c r="R55" s="35">
        <v>366.28799677457408</v>
      </c>
      <c r="S55" s="35">
        <v>306.49046565876307</v>
      </c>
      <c r="T55" s="35">
        <v>232.55667036792283</v>
      </c>
      <c r="U55" s="35">
        <v>147.89666041027365</v>
      </c>
      <c r="V55" s="35">
        <v>56.415210648060352</v>
      </c>
      <c r="W55" s="35">
        <v>0</v>
      </c>
      <c r="X55" s="35">
        <v>0</v>
      </c>
      <c r="Y55" s="35">
        <v>0</v>
      </c>
      <c r="Z55" s="35">
        <v>0</v>
      </c>
      <c r="AA55" s="35">
        <v>0</v>
      </c>
    </row>
    <row r="56" spans="1:27">
      <c r="A56" s="239" t="s">
        <v>784</v>
      </c>
      <c r="B56" s="35" t="s">
        <v>339</v>
      </c>
      <c r="C56" s="35" t="s">
        <v>87</v>
      </c>
      <c r="D56" s="35">
        <v>0</v>
      </c>
      <c r="E56" s="35">
        <v>0</v>
      </c>
      <c r="F56" s="35">
        <v>0</v>
      </c>
      <c r="G56" s="35">
        <v>0</v>
      </c>
      <c r="H56" s="35">
        <v>103.12908056408068</v>
      </c>
      <c r="I56" s="35">
        <v>201.92533147756299</v>
      </c>
      <c r="J56" s="35">
        <v>292.23796110161419</v>
      </c>
      <c r="K56" s="35">
        <v>370.27260573864038</v>
      </c>
      <c r="L56" s="35">
        <v>432.75074472106769</v>
      </c>
      <c r="M56" s="35">
        <v>477.04744304883036</v>
      </c>
      <c r="N56" s="35">
        <v>501.30163450386112</v>
      </c>
      <c r="O56" s="35">
        <v>504.49431184481892</v>
      </c>
      <c r="P56" s="35">
        <v>486.49133902615745</v>
      </c>
      <c r="Q56" s="35">
        <v>448.04908674371688</v>
      </c>
      <c r="R56" s="35">
        <v>390.78265453696855</v>
      </c>
      <c r="S56" s="35">
        <v>317.09801455355694</v>
      </c>
      <c r="T56" s="35">
        <v>230.09092786463202</v>
      </c>
      <c r="U56" s="35">
        <v>133.41688022606439</v>
      </c>
      <c r="V56" s="35">
        <v>31.137501759645303</v>
      </c>
      <c r="W56" s="35">
        <v>0</v>
      </c>
      <c r="X56" s="35">
        <v>0</v>
      </c>
      <c r="Y56" s="35">
        <v>0</v>
      </c>
      <c r="Z56" s="35">
        <v>0</v>
      </c>
      <c r="AA56" s="35">
        <v>0</v>
      </c>
    </row>
    <row r="57" spans="1:27">
      <c r="A57" s="239" t="s">
        <v>784</v>
      </c>
      <c r="B57" s="35" t="s">
        <v>339</v>
      </c>
      <c r="C57" s="35" t="s">
        <v>88</v>
      </c>
      <c r="D57" s="35">
        <v>0</v>
      </c>
      <c r="E57" s="35">
        <v>0</v>
      </c>
      <c r="F57" s="35">
        <v>0</v>
      </c>
      <c r="G57" s="35">
        <v>0</v>
      </c>
      <c r="H57" s="35">
        <v>102.7197563580703</v>
      </c>
      <c r="I57" s="35">
        <v>201.00921716927189</v>
      </c>
      <c r="J57" s="35">
        <v>290.62916520826343</v>
      </c>
      <c r="K57" s="35">
        <v>367.71429869878591</v>
      </c>
      <c r="L57" s="35">
        <v>428.93994149536263</v>
      </c>
      <c r="M57" s="35">
        <v>471.66543612125378</v>
      </c>
      <c r="N57" s="35">
        <v>494.04803513146896</v>
      </c>
      <c r="O57" s="35">
        <v>495.12237867471896</v>
      </c>
      <c r="P57" s="35">
        <v>474.84213039289489</v>
      </c>
      <c r="Q57" s="35">
        <v>434.08197590479006</v>
      </c>
      <c r="R57" s="35">
        <v>374.59989767960775</v>
      </c>
      <c r="S57" s="35">
        <v>298.96135338219005</v>
      </c>
      <c r="T57" s="35">
        <v>210.42862787236814</v>
      </c>
      <c r="U57" s="35">
        <v>112.82013109857569</v>
      </c>
      <c r="V57" s="35">
        <v>10.345710357237797</v>
      </c>
      <c r="W57" s="35">
        <v>0</v>
      </c>
      <c r="X57" s="35">
        <v>0</v>
      </c>
      <c r="Y57" s="35">
        <v>0</v>
      </c>
      <c r="Z57" s="35">
        <v>0</v>
      </c>
      <c r="AA57" s="35">
        <v>0</v>
      </c>
    </row>
    <row r="58" spans="1:27">
      <c r="A58" s="239" t="s">
        <v>784</v>
      </c>
      <c r="B58" s="35" t="s">
        <v>339</v>
      </c>
      <c r="C58" s="35" t="s">
        <v>89</v>
      </c>
      <c r="D58" s="35">
        <v>0</v>
      </c>
      <c r="E58" s="35">
        <v>0</v>
      </c>
      <c r="F58" s="35">
        <v>0</v>
      </c>
      <c r="G58" s="35">
        <v>0</v>
      </c>
      <c r="H58" s="35">
        <v>0</v>
      </c>
      <c r="I58" s="35">
        <v>104.58920378594954</v>
      </c>
      <c r="J58" s="35">
        <v>203.93386816759013</v>
      </c>
      <c r="K58" s="35">
        <v>293.05243684563425</v>
      </c>
      <c r="L58" s="35">
        <v>367.47613265982977</v>
      </c>
      <c r="M58" s="35">
        <v>423.47304073576305</v>
      </c>
      <c r="N58" s="35">
        <v>458.23524227978186</v>
      </c>
      <c r="O58" s="35">
        <v>470.01961535215662</v>
      </c>
      <c r="P58" s="35">
        <v>458.23524227978186</v>
      </c>
      <c r="Q58" s="35">
        <v>423.47304073576305</v>
      </c>
      <c r="R58" s="35">
        <v>367.47613265982983</v>
      </c>
      <c r="S58" s="35">
        <v>293.05243684563447</v>
      </c>
      <c r="T58" s="35">
        <v>203.93386816759019</v>
      </c>
      <c r="U58" s="35">
        <v>104.58920378594939</v>
      </c>
      <c r="V58" s="35">
        <v>0</v>
      </c>
      <c r="W58" s="35">
        <v>0</v>
      </c>
      <c r="X58" s="35">
        <v>0</v>
      </c>
      <c r="Y58" s="35">
        <v>0</v>
      </c>
      <c r="Z58" s="35">
        <v>0</v>
      </c>
      <c r="AA58" s="35">
        <v>0</v>
      </c>
    </row>
    <row r="59" spans="1:27">
      <c r="A59" s="239" t="s">
        <v>784</v>
      </c>
      <c r="B59" s="35" t="s">
        <v>339</v>
      </c>
      <c r="C59" s="35" t="s">
        <v>90</v>
      </c>
      <c r="D59" s="35">
        <v>0</v>
      </c>
      <c r="E59" s="35">
        <v>0</v>
      </c>
      <c r="F59" s="35">
        <v>0</v>
      </c>
      <c r="G59" s="35">
        <v>0</v>
      </c>
      <c r="H59" s="35">
        <v>0</v>
      </c>
      <c r="I59" s="35">
        <v>0</v>
      </c>
      <c r="J59" s="35">
        <v>102.81083370370062</v>
      </c>
      <c r="K59" s="35">
        <v>199.26328744106246</v>
      </c>
      <c r="L59" s="35">
        <v>283.39221797323842</v>
      </c>
      <c r="M59" s="35">
        <v>349.9946356228279</v>
      </c>
      <c r="N59" s="35">
        <v>394.95148539497171</v>
      </c>
      <c r="O59" s="35">
        <v>415.48239169457707</v>
      </c>
      <c r="P59" s="35">
        <v>410.3176118437234</v>
      </c>
      <c r="Q59" s="35">
        <v>379.77656386044623</v>
      </c>
      <c r="R59" s="35">
        <v>325.74807191484734</v>
      </c>
      <c r="S59" s="35">
        <v>251.57355119074322</v>
      </c>
      <c r="T59" s="35">
        <v>161.84035663502777</v>
      </c>
      <c r="U59" s="35">
        <v>62.098076029694184</v>
      </c>
      <c r="V59" s="35">
        <v>0</v>
      </c>
      <c r="W59" s="35">
        <v>0</v>
      </c>
      <c r="X59" s="35">
        <v>0</v>
      </c>
      <c r="Y59" s="35">
        <v>0</v>
      </c>
      <c r="Z59" s="35">
        <v>0</v>
      </c>
      <c r="AA59" s="35">
        <v>0</v>
      </c>
    </row>
    <row r="60" spans="1:27">
      <c r="A60" s="239" t="s">
        <v>784</v>
      </c>
      <c r="B60" s="35" t="s">
        <v>339</v>
      </c>
      <c r="C60" s="35" t="s">
        <v>91</v>
      </c>
      <c r="D60" s="35">
        <v>0</v>
      </c>
      <c r="E60" s="35">
        <v>0</v>
      </c>
      <c r="F60" s="35">
        <v>0</v>
      </c>
      <c r="G60" s="35">
        <v>0</v>
      </c>
      <c r="H60" s="35">
        <v>0</v>
      </c>
      <c r="I60" s="35">
        <v>0</v>
      </c>
      <c r="J60" s="35">
        <v>94.967781891667599</v>
      </c>
      <c r="K60" s="35">
        <v>182.37891762024924</v>
      </c>
      <c r="L60" s="35">
        <v>255.27804811283477</v>
      </c>
      <c r="M60" s="35">
        <v>307.86454368474341</v>
      </c>
      <c r="N60" s="35">
        <v>335.95406379354881</v>
      </c>
      <c r="O60" s="35">
        <v>337.311507649014</v>
      </c>
      <c r="P60" s="35">
        <v>311.82886258939538</v>
      </c>
      <c r="Q60" s="35">
        <v>261.53379871690402</v>
      </c>
      <c r="R60" s="35">
        <v>190.42832591177262</v>
      </c>
      <c r="S60" s="35">
        <v>104.17035138784159</v>
      </c>
      <c r="T60" s="35">
        <v>9.6234764553468679</v>
      </c>
      <c r="U60" s="35">
        <v>0</v>
      </c>
      <c r="V60" s="35">
        <v>0</v>
      </c>
      <c r="W60" s="35">
        <v>0</v>
      </c>
      <c r="X60" s="35">
        <v>0</v>
      </c>
      <c r="Y60" s="35">
        <v>0</v>
      </c>
      <c r="Z60" s="35">
        <v>0</v>
      </c>
      <c r="AA60" s="35">
        <v>0</v>
      </c>
    </row>
    <row r="61" spans="1:27">
      <c r="A61" s="239" t="s">
        <v>784</v>
      </c>
      <c r="B61" s="35" t="s">
        <v>339</v>
      </c>
      <c r="C61" s="35" t="s">
        <v>92</v>
      </c>
      <c r="D61" s="35">
        <v>0</v>
      </c>
      <c r="E61" s="35">
        <v>0</v>
      </c>
      <c r="F61" s="35">
        <v>0</v>
      </c>
      <c r="G61" s="35">
        <v>0</v>
      </c>
      <c r="H61" s="35">
        <v>0</v>
      </c>
      <c r="I61" s="35">
        <v>0</v>
      </c>
      <c r="J61" s="35">
        <v>0</v>
      </c>
      <c r="K61" s="35">
        <v>83.841488501701207</v>
      </c>
      <c r="L61" s="35">
        <v>159.14049300093686</v>
      </c>
      <c r="M61" s="35">
        <v>218.22491042759924</v>
      </c>
      <c r="N61" s="35">
        <v>255.07471776346603</v>
      </c>
      <c r="O61" s="35">
        <v>265.93534319348424</v>
      </c>
      <c r="P61" s="35">
        <v>249.70021381859544</v>
      </c>
      <c r="Q61" s="35">
        <v>208.02350271517733</v>
      </c>
      <c r="R61" s="35">
        <v>145.15158771166156</v>
      </c>
      <c r="S61" s="35">
        <v>67.490394295773754</v>
      </c>
      <c r="T61" s="35">
        <v>0</v>
      </c>
      <c r="U61" s="35">
        <v>0</v>
      </c>
      <c r="V61" s="35">
        <v>0</v>
      </c>
      <c r="W61" s="35">
        <v>0</v>
      </c>
      <c r="X61" s="35">
        <v>0</v>
      </c>
      <c r="Y61" s="35">
        <v>0</v>
      </c>
      <c r="Z61" s="35">
        <v>0</v>
      </c>
      <c r="AA61" s="35">
        <v>0</v>
      </c>
    </row>
    <row r="62" spans="1:27">
      <c r="A62" s="239" t="s">
        <v>784</v>
      </c>
      <c r="B62" s="35" t="s">
        <v>339</v>
      </c>
      <c r="C62" s="35" t="s">
        <v>93</v>
      </c>
      <c r="D62" s="35">
        <v>0</v>
      </c>
      <c r="E62" s="35">
        <v>0</v>
      </c>
      <c r="F62" s="35">
        <v>0</v>
      </c>
      <c r="G62" s="35">
        <v>0</v>
      </c>
      <c r="H62" s="35">
        <v>0</v>
      </c>
      <c r="I62" s="35">
        <v>0</v>
      </c>
      <c r="J62" s="35">
        <v>0</v>
      </c>
      <c r="K62" s="35">
        <v>0</v>
      </c>
      <c r="L62" s="35">
        <v>76.562463171678317</v>
      </c>
      <c r="M62" s="35">
        <v>143.89036334323796</v>
      </c>
      <c r="N62" s="35">
        <v>193.86296210000947</v>
      </c>
      <c r="O62" s="35">
        <v>220.4528265149163</v>
      </c>
      <c r="P62" s="35">
        <v>220.4528265149163</v>
      </c>
      <c r="Q62" s="35">
        <v>193.8629621000095</v>
      </c>
      <c r="R62" s="35">
        <v>143.89036334323802</v>
      </c>
      <c r="S62" s="35">
        <v>76.56246317167836</v>
      </c>
      <c r="T62" s="35">
        <v>0</v>
      </c>
      <c r="U62" s="35">
        <v>0</v>
      </c>
      <c r="V62" s="35">
        <v>0</v>
      </c>
      <c r="W62" s="35">
        <v>0</v>
      </c>
      <c r="X62" s="35">
        <v>0</v>
      </c>
      <c r="Y62" s="35">
        <v>0</v>
      </c>
      <c r="Z62" s="35">
        <v>0</v>
      </c>
      <c r="AA62" s="35">
        <v>0</v>
      </c>
    </row>
    <row r="63" spans="1:27">
      <c r="A63" s="239" t="s">
        <v>784</v>
      </c>
      <c r="B63" s="35" t="s">
        <v>338</v>
      </c>
      <c r="C63" s="35" t="s">
        <v>82</v>
      </c>
      <c r="D63" s="35">
        <v>0</v>
      </c>
      <c r="E63" s="35">
        <v>0</v>
      </c>
      <c r="F63" s="35">
        <v>0</v>
      </c>
      <c r="G63" s="35">
        <v>0</v>
      </c>
      <c r="H63" s="35">
        <v>0</v>
      </c>
      <c r="I63" s="35">
        <v>0</v>
      </c>
      <c r="J63" s="35">
        <v>0</v>
      </c>
      <c r="K63" s="35">
        <v>49.832284453258652</v>
      </c>
      <c r="L63" s="35">
        <v>94.031943941249722</v>
      </c>
      <c r="M63" s="35">
        <v>127.60301835056713</v>
      </c>
      <c r="N63" s="35">
        <v>146.75091399754902</v>
      </c>
      <c r="O63" s="35">
        <v>149.31131278526581</v>
      </c>
      <c r="P63" s="35">
        <v>134.99480863308199</v>
      </c>
      <c r="Q63" s="35">
        <v>105.41961952132274</v>
      </c>
      <c r="R63" s="35">
        <v>63.928677654905655</v>
      </c>
      <c r="S63" s="35">
        <v>15.211772345184709</v>
      </c>
      <c r="T63" s="35">
        <v>0</v>
      </c>
      <c r="U63" s="35">
        <v>0</v>
      </c>
      <c r="V63" s="35">
        <v>0</v>
      </c>
      <c r="W63" s="35">
        <v>0</v>
      </c>
      <c r="X63" s="35">
        <v>0</v>
      </c>
      <c r="Y63" s="35">
        <v>0</v>
      </c>
      <c r="Z63" s="35">
        <v>0</v>
      </c>
      <c r="AA63" s="35">
        <v>0</v>
      </c>
    </row>
    <row r="64" spans="1:27">
      <c r="A64" s="239" t="s">
        <v>784</v>
      </c>
      <c r="B64" s="35" t="s">
        <v>338</v>
      </c>
      <c r="C64" s="35" t="s">
        <v>83</v>
      </c>
      <c r="D64" s="35">
        <v>0</v>
      </c>
      <c r="E64" s="35">
        <v>0</v>
      </c>
      <c r="F64" s="35">
        <v>0</v>
      </c>
      <c r="G64" s="35">
        <v>0</v>
      </c>
      <c r="H64" s="35">
        <v>0</v>
      </c>
      <c r="I64" s="35">
        <v>0</v>
      </c>
      <c r="J64" s="35">
        <v>0</v>
      </c>
      <c r="K64" s="35">
        <v>56.890134053193833</v>
      </c>
      <c r="L64" s="35">
        <v>108.72533003752022</v>
      </c>
      <c r="M64" s="35">
        <v>150.89980331476087</v>
      </c>
      <c r="N64" s="35">
        <v>179.66616685460545</v>
      </c>
      <c r="O64" s="35">
        <v>192.4684030174316</v>
      </c>
      <c r="P64" s="35">
        <v>188.16897693848424</v>
      </c>
      <c r="Q64" s="35">
        <v>167.14991149259839</v>
      </c>
      <c r="R64" s="35">
        <v>131.2788428852904</v>
      </c>
      <c r="S64" s="35">
        <v>83.743072979911418</v>
      </c>
      <c r="T64" s="35">
        <v>28.766363539844622</v>
      </c>
      <c r="U64" s="35">
        <v>0</v>
      </c>
      <c r="V64" s="35">
        <v>0</v>
      </c>
      <c r="W64" s="35">
        <v>0</v>
      </c>
      <c r="X64" s="35">
        <v>0</v>
      </c>
      <c r="Y64" s="35">
        <v>0</v>
      </c>
      <c r="Z64" s="35">
        <v>0</v>
      </c>
      <c r="AA64" s="35">
        <v>0</v>
      </c>
    </row>
    <row r="65" spans="1:27">
      <c r="A65" s="239" t="s">
        <v>784</v>
      </c>
      <c r="B65" s="35" t="s">
        <v>338</v>
      </c>
      <c r="C65" s="35" t="s">
        <v>84</v>
      </c>
      <c r="D65" s="35">
        <v>0</v>
      </c>
      <c r="E65" s="35">
        <v>0</v>
      </c>
      <c r="F65" s="35">
        <v>0</v>
      </c>
      <c r="G65" s="35">
        <v>0</v>
      </c>
      <c r="H65" s="35">
        <v>0</v>
      </c>
      <c r="I65" s="35">
        <v>0</v>
      </c>
      <c r="J65" s="35">
        <v>63.774581511830419</v>
      </c>
      <c r="K65" s="35">
        <v>123.05533417941251</v>
      </c>
      <c r="L65" s="35">
        <v>173.66508349322933</v>
      </c>
      <c r="M65" s="35">
        <v>212.03765079910318</v>
      </c>
      <c r="N65" s="35">
        <v>235.46914144654531</v>
      </c>
      <c r="O65" s="35">
        <v>242.30847273083145</v>
      </c>
      <c r="P65" s="35">
        <v>232.07371621790372</v>
      </c>
      <c r="Q65" s="35">
        <v>205.48605647599203</v>
      </c>
      <c r="R65" s="35">
        <v>164.41897333698049</v>
      </c>
      <c r="S65" s="35">
        <v>111.76622852198676</v>
      </c>
      <c r="T65" s="35">
        <v>51.237958856206177</v>
      </c>
      <c r="U65" s="35">
        <v>0</v>
      </c>
      <c r="V65" s="35">
        <v>0</v>
      </c>
      <c r="W65" s="35">
        <v>0</v>
      </c>
      <c r="X65" s="35">
        <v>0</v>
      </c>
      <c r="Y65" s="35">
        <v>0</v>
      </c>
      <c r="Z65" s="35">
        <v>0</v>
      </c>
      <c r="AA65" s="35">
        <v>0</v>
      </c>
    </row>
    <row r="66" spans="1:27">
      <c r="A66" s="239" t="s">
        <v>784</v>
      </c>
      <c r="B66" s="35" t="s">
        <v>338</v>
      </c>
      <c r="C66" s="35" t="s">
        <v>85</v>
      </c>
      <c r="D66" s="35">
        <v>0</v>
      </c>
      <c r="E66" s="35">
        <v>0</v>
      </c>
      <c r="F66" s="35">
        <v>0</v>
      </c>
      <c r="G66" s="35">
        <v>0</v>
      </c>
      <c r="H66" s="35">
        <v>0</v>
      </c>
      <c r="I66" s="35">
        <v>64.735239851544023</v>
      </c>
      <c r="J66" s="35">
        <v>125.92854353220879</v>
      </c>
      <c r="K66" s="35">
        <v>180.23176903743553</v>
      </c>
      <c r="L66" s="35">
        <v>224.67375940459513</v>
      </c>
      <c r="M66" s="35">
        <v>256.82290715763133</v>
      </c>
      <c r="N66" s="35">
        <v>274.92019773893151</v>
      </c>
      <c r="O66" s="35">
        <v>277.97545256490145</v>
      </c>
      <c r="P66" s="35">
        <v>265.82150584447953</v>
      </c>
      <c r="Q66" s="35">
        <v>239.12335091988126</v>
      </c>
      <c r="R66" s="35">
        <v>199.3417556949567</v>
      </c>
      <c r="S66" s="35">
        <v>148.65333790350232</v>
      </c>
      <c r="T66" s="35">
        <v>89.831473234430561</v>
      </c>
      <c r="U66" s="35">
        <v>26.094552329187103</v>
      </c>
      <c r="V66" s="35">
        <v>0</v>
      </c>
      <c r="W66" s="35">
        <v>0</v>
      </c>
      <c r="X66" s="35">
        <v>0</v>
      </c>
      <c r="Y66" s="35">
        <v>0</v>
      </c>
      <c r="Z66" s="35">
        <v>0</v>
      </c>
      <c r="AA66" s="35">
        <v>0</v>
      </c>
    </row>
    <row r="67" spans="1:27">
      <c r="A67" s="239" t="s">
        <v>784</v>
      </c>
      <c r="B67" s="35" t="s">
        <v>338</v>
      </c>
      <c r="C67" s="35" t="s">
        <v>86</v>
      </c>
      <c r="D67" s="35">
        <v>0</v>
      </c>
      <c r="E67" s="35">
        <v>0</v>
      </c>
      <c r="F67" s="35">
        <v>0</v>
      </c>
      <c r="G67" s="35">
        <v>0</v>
      </c>
      <c r="H67" s="35">
        <v>0</v>
      </c>
      <c r="I67" s="35">
        <v>58.475718164725876</v>
      </c>
      <c r="J67" s="35">
        <v>114.25435993582113</v>
      </c>
      <c r="K67" s="35">
        <v>164.76324621311954</v>
      </c>
      <c r="L67" s="35">
        <v>207.67275490522024</v>
      </c>
      <c r="M67" s="35">
        <v>241.00377012286233</v>
      </c>
      <c r="N67" s="35">
        <v>263.21896496967474</v>
      </c>
      <c r="O67" s="35">
        <v>273.29370769282531</v>
      </c>
      <c r="P67" s="35">
        <v>270.76332078815813</v>
      </c>
      <c r="Q67" s="35">
        <v>255.74451332743016</v>
      </c>
      <c r="R67" s="35">
        <v>228.92999798410878</v>
      </c>
      <c r="S67" s="35">
        <v>191.55654103672691</v>
      </c>
      <c r="T67" s="35">
        <v>145.34791897995177</v>
      </c>
      <c r="U67" s="35">
        <v>92.43541275642103</v>
      </c>
      <c r="V67" s="35">
        <v>35.259506655037718</v>
      </c>
      <c r="W67" s="35">
        <v>0</v>
      </c>
      <c r="X67" s="35">
        <v>0</v>
      </c>
      <c r="Y67" s="35">
        <v>0</v>
      </c>
      <c r="Z67" s="35">
        <v>0</v>
      </c>
      <c r="AA67" s="35">
        <v>0</v>
      </c>
    </row>
    <row r="68" spans="1:27">
      <c r="A68" s="239" t="s">
        <v>784</v>
      </c>
      <c r="B68" s="35" t="s">
        <v>338</v>
      </c>
      <c r="C68" s="35" t="s">
        <v>87</v>
      </c>
      <c r="D68" s="35">
        <v>0</v>
      </c>
      <c r="E68" s="35">
        <v>0</v>
      </c>
      <c r="F68" s="35">
        <v>0</v>
      </c>
      <c r="G68" s="35">
        <v>0</v>
      </c>
      <c r="H68" s="35">
        <v>64.455675352550415</v>
      </c>
      <c r="I68" s="35">
        <v>126.20333217347687</v>
      </c>
      <c r="J68" s="35">
        <v>182.64872568850888</v>
      </c>
      <c r="K68" s="35">
        <v>231.4203785866502</v>
      </c>
      <c r="L68" s="35">
        <v>270.46921545066726</v>
      </c>
      <c r="M68" s="35">
        <v>298.15465190551896</v>
      </c>
      <c r="N68" s="35">
        <v>313.31352156491317</v>
      </c>
      <c r="O68" s="35">
        <v>315.30894490301182</v>
      </c>
      <c r="P68" s="35">
        <v>304.05708689134838</v>
      </c>
      <c r="Q68" s="35">
        <v>280.03067921482301</v>
      </c>
      <c r="R68" s="35">
        <v>244.23915908560534</v>
      </c>
      <c r="S68" s="35">
        <v>198.18625909597304</v>
      </c>
      <c r="T68" s="35">
        <v>143.80682991539501</v>
      </c>
      <c r="U68" s="35">
        <v>83.385550141290253</v>
      </c>
      <c r="V68" s="35">
        <v>19.460938599778313</v>
      </c>
      <c r="W68" s="35">
        <v>0</v>
      </c>
      <c r="X68" s="35">
        <v>0</v>
      </c>
      <c r="Y68" s="35">
        <v>0</v>
      </c>
      <c r="Z68" s="35">
        <v>0</v>
      </c>
      <c r="AA68" s="35">
        <v>0</v>
      </c>
    </row>
    <row r="69" spans="1:27">
      <c r="A69" s="239" t="s">
        <v>784</v>
      </c>
      <c r="B69" s="35" t="s">
        <v>338</v>
      </c>
      <c r="C69" s="35" t="s">
        <v>88</v>
      </c>
      <c r="D69" s="35">
        <v>0</v>
      </c>
      <c r="E69" s="35">
        <v>0</v>
      </c>
      <c r="F69" s="35">
        <v>0</v>
      </c>
      <c r="G69" s="35">
        <v>0</v>
      </c>
      <c r="H69" s="35">
        <v>64.199847723793937</v>
      </c>
      <c r="I69" s="35">
        <v>125.63076073079492</v>
      </c>
      <c r="J69" s="35">
        <v>181.64322825516462</v>
      </c>
      <c r="K69" s="35">
        <v>229.82143668674118</v>
      </c>
      <c r="L69" s="35">
        <v>268.08746343460166</v>
      </c>
      <c r="M69" s="35">
        <v>294.79089757578362</v>
      </c>
      <c r="N69" s="35">
        <v>308.78002195716812</v>
      </c>
      <c r="O69" s="35">
        <v>309.45148667169934</v>
      </c>
      <c r="P69" s="35">
        <v>296.7763314955593</v>
      </c>
      <c r="Q69" s="35">
        <v>271.30123494049377</v>
      </c>
      <c r="R69" s="35">
        <v>234.12493604975487</v>
      </c>
      <c r="S69" s="35">
        <v>186.85084586386878</v>
      </c>
      <c r="T69" s="35">
        <v>131.51789242023008</v>
      </c>
      <c r="U69" s="35">
        <v>70.512581936609806</v>
      </c>
      <c r="V69" s="35">
        <v>6.4660689732736225</v>
      </c>
      <c r="W69" s="35">
        <v>0</v>
      </c>
      <c r="X69" s="35">
        <v>0</v>
      </c>
      <c r="Y69" s="35">
        <v>0</v>
      </c>
      <c r="Z69" s="35">
        <v>0</v>
      </c>
      <c r="AA69" s="35">
        <v>0</v>
      </c>
    </row>
    <row r="70" spans="1:27">
      <c r="A70" s="239" t="s">
        <v>784</v>
      </c>
      <c r="B70" s="35" t="s">
        <v>338</v>
      </c>
      <c r="C70" s="35" t="s">
        <v>89</v>
      </c>
      <c r="D70" s="35">
        <v>0</v>
      </c>
      <c r="E70" s="35">
        <v>0</v>
      </c>
      <c r="F70" s="35">
        <v>0</v>
      </c>
      <c r="G70" s="35">
        <v>0</v>
      </c>
      <c r="H70" s="35">
        <v>0</v>
      </c>
      <c r="I70" s="35">
        <v>65.368252366218456</v>
      </c>
      <c r="J70" s="35">
        <v>127.45866760474384</v>
      </c>
      <c r="K70" s="35">
        <v>183.1577730285214</v>
      </c>
      <c r="L70" s="35">
        <v>229.67258291239358</v>
      </c>
      <c r="M70" s="35">
        <v>264.67065045985191</v>
      </c>
      <c r="N70" s="35">
        <v>286.39702642486367</v>
      </c>
      <c r="O70" s="35">
        <v>293.76225959509787</v>
      </c>
      <c r="P70" s="35">
        <v>286.39702642486367</v>
      </c>
      <c r="Q70" s="35">
        <v>264.67065045985191</v>
      </c>
      <c r="R70" s="35">
        <v>229.67258291239361</v>
      </c>
      <c r="S70" s="35">
        <v>183.15777302852155</v>
      </c>
      <c r="T70" s="35">
        <v>127.45866760474387</v>
      </c>
      <c r="U70" s="35">
        <v>65.368252366218371</v>
      </c>
      <c r="V70" s="35">
        <v>0</v>
      </c>
      <c r="W70" s="35">
        <v>0</v>
      </c>
      <c r="X70" s="35">
        <v>0</v>
      </c>
      <c r="Y70" s="35">
        <v>0</v>
      </c>
      <c r="Z70" s="35">
        <v>0</v>
      </c>
      <c r="AA70" s="35">
        <v>0</v>
      </c>
    </row>
    <row r="71" spans="1:27">
      <c r="A71" s="239" t="s">
        <v>784</v>
      </c>
      <c r="B71" s="35" t="s">
        <v>338</v>
      </c>
      <c r="C71" s="35" t="s">
        <v>90</v>
      </c>
      <c r="D71" s="35">
        <v>0</v>
      </c>
      <c r="E71" s="35">
        <v>0</v>
      </c>
      <c r="F71" s="35">
        <v>0</v>
      </c>
      <c r="G71" s="35">
        <v>0</v>
      </c>
      <c r="H71" s="35">
        <v>0</v>
      </c>
      <c r="I71" s="35">
        <v>0</v>
      </c>
      <c r="J71" s="35">
        <v>64.256771064812895</v>
      </c>
      <c r="K71" s="35">
        <v>124.53955465066403</v>
      </c>
      <c r="L71" s="35">
        <v>177.120136233274</v>
      </c>
      <c r="M71" s="35">
        <v>218.74664726426744</v>
      </c>
      <c r="N71" s="35">
        <v>246.8446783718573</v>
      </c>
      <c r="O71" s="35">
        <v>259.67649480911069</v>
      </c>
      <c r="P71" s="35">
        <v>256.4485074023271</v>
      </c>
      <c r="Q71" s="35">
        <v>237.36035241277889</v>
      </c>
      <c r="R71" s="35">
        <v>203.59254494677958</v>
      </c>
      <c r="S71" s="35">
        <v>157.23346949421452</v>
      </c>
      <c r="T71" s="35">
        <v>101.15022289689234</v>
      </c>
      <c r="U71" s="35">
        <v>38.81129751855886</v>
      </c>
      <c r="V71" s="35">
        <v>0</v>
      </c>
      <c r="W71" s="35">
        <v>0</v>
      </c>
      <c r="X71" s="35">
        <v>0</v>
      </c>
      <c r="Y71" s="35">
        <v>0</v>
      </c>
      <c r="Z71" s="35">
        <v>0</v>
      </c>
      <c r="AA71" s="35">
        <v>0</v>
      </c>
    </row>
    <row r="72" spans="1:27">
      <c r="A72" s="239" t="s">
        <v>784</v>
      </c>
      <c r="B72" s="35" t="s">
        <v>338</v>
      </c>
      <c r="C72" s="35" t="s">
        <v>91</v>
      </c>
      <c r="D72" s="35">
        <v>0</v>
      </c>
      <c r="E72" s="35">
        <v>0</v>
      </c>
      <c r="F72" s="35">
        <v>0</v>
      </c>
      <c r="G72" s="35">
        <v>0</v>
      </c>
      <c r="H72" s="35">
        <v>0</v>
      </c>
      <c r="I72" s="35">
        <v>0</v>
      </c>
      <c r="J72" s="35">
        <v>59.35486368229224</v>
      </c>
      <c r="K72" s="35">
        <v>113.98682351265576</v>
      </c>
      <c r="L72" s="35">
        <v>159.5487800705217</v>
      </c>
      <c r="M72" s="35">
        <v>192.41533980296461</v>
      </c>
      <c r="N72" s="35">
        <v>209.97128987096801</v>
      </c>
      <c r="O72" s="35">
        <v>210.81969228063372</v>
      </c>
      <c r="P72" s="35">
        <v>194.89303911837209</v>
      </c>
      <c r="Q72" s="35">
        <v>163.45862419806497</v>
      </c>
      <c r="R72" s="35">
        <v>119.01770369485787</v>
      </c>
      <c r="S72" s="35">
        <v>65.10646961740099</v>
      </c>
      <c r="T72" s="35">
        <v>6.0146727845917924</v>
      </c>
      <c r="U72" s="35">
        <v>0</v>
      </c>
      <c r="V72" s="35">
        <v>0</v>
      </c>
      <c r="W72" s="35">
        <v>0</v>
      </c>
      <c r="X72" s="35">
        <v>0</v>
      </c>
      <c r="Y72" s="35">
        <v>0</v>
      </c>
      <c r="Z72" s="35">
        <v>0</v>
      </c>
      <c r="AA72" s="35">
        <v>0</v>
      </c>
    </row>
    <row r="73" spans="1:27">
      <c r="A73" s="239" t="s">
        <v>784</v>
      </c>
      <c r="B73" s="35" t="s">
        <v>338</v>
      </c>
      <c r="C73" s="35" t="s">
        <v>92</v>
      </c>
      <c r="D73" s="35">
        <v>0</v>
      </c>
      <c r="E73" s="35">
        <v>0</v>
      </c>
      <c r="F73" s="35">
        <v>0</v>
      </c>
      <c r="G73" s="35">
        <v>0</v>
      </c>
      <c r="H73" s="35">
        <v>0</v>
      </c>
      <c r="I73" s="35">
        <v>0</v>
      </c>
      <c r="J73" s="35">
        <v>0</v>
      </c>
      <c r="K73" s="35">
        <v>52.400930313563251</v>
      </c>
      <c r="L73" s="35">
        <v>99.462808125585525</v>
      </c>
      <c r="M73" s="35">
        <v>136.3905690172495</v>
      </c>
      <c r="N73" s="35">
        <v>159.42169860216626</v>
      </c>
      <c r="O73" s="35">
        <v>166.20958949592764</v>
      </c>
      <c r="P73" s="35">
        <v>156.06263363662214</v>
      </c>
      <c r="Q73" s="35">
        <v>130.01468919698581</v>
      </c>
      <c r="R73" s="35">
        <v>90.71974231978848</v>
      </c>
      <c r="S73" s="35">
        <v>42.181496434858595</v>
      </c>
      <c r="T73" s="35">
        <v>0</v>
      </c>
      <c r="U73" s="35">
        <v>0</v>
      </c>
      <c r="V73" s="35">
        <v>0</v>
      </c>
      <c r="W73" s="35">
        <v>0</v>
      </c>
      <c r="X73" s="35">
        <v>0</v>
      </c>
      <c r="Y73" s="35">
        <v>0</v>
      </c>
      <c r="Z73" s="35">
        <v>0</v>
      </c>
      <c r="AA73" s="35">
        <v>0</v>
      </c>
    </row>
    <row r="74" spans="1:27">
      <c r="A74" s="239" t="s">
        <v>784</v>
      </c>
      <c r="B74" s="35" t="s">
        <v>338</v>
      </c>
      <c r="C74" s="35" t="s">
        <v>93</v>
      </c>
      <c r="D74" s="35">
        <v>0</v>
      </c>
      <c r="E74" s="35">
        <v>0</v>
      </c>
      <c r="F74" s="35">
        <v>0</v>
      </c>
      <c r="G74" s="35">
        <v>0</v>
      </c>
      <c r="H74" s="35">
        <v>0</v>
      </c>
      <c r="I74" s="35">
        <v>0</v>
      </c>
      <c r="J74" s="35">
        <v>0</v>
      </c>
      <c r="K74" s="35">
        <v>0</v>
      </c>
      <c r="L74" s="35">
        <v>47.851539482298946</v>
      </c>
      <c r="M74" s="35">
        <v>89.931477089523725</v>
      </c>
      <c r="N74" s="35">
        <v>121.16435131250591</v>
      </c>
      <c r="O74" s="35">
        <v>137.78301657182269</v>
      </c>
      <c r="P74" s="35">
        <v>137.78301657182269</v>
      </c>
      <c r="Q74" s="35">
        <v>121.16435131250593</v>
      </c>
      <c r="R74" s="35">
        <v>89.931477089523753</v>
      </c>
      <c r="S74" s="35">
        <v>47.851539482298968</v>
      </c>
      <c r="T74" s="35">
        <v>0</v>
      </c>
      <c r="U74" s="35">
        <v>0</v>
      </c>
      <c r="V74" s="35">
        <v>0</v>
      </c>
      <c r="W74" s="35">
        <v>0</v>
      </c>
      <c r="X74" s="35">
        <v>0</v>
      </c>
      <c r="Y74" s="35">
        <v>0</v>
      </c>
      <c r="Z74" s="35">
        <v>0</v>
      </c>
      <c r="AA74" s="35">
        <v>0</v>
      </c>
    </row>
    <row r="75" spans="1:27">
      <c r="A75" s="239" t="s">
        <v>788</v>
      </c>
      <c r="B75" s="35" t="s">
        <v>79</v>
      </c>
      <c r="C75" s="35" t="s">
        <v>82</v>
      </c>
      <c r="D75" s="35">
        <v>0</v>
      </c>
      <c r="E75" s="35">
        <v>0</v>
      </c>
      <c r="F75" s="35">
        <v>0</v>
      </c>
      <c r="G75" s="35">
        <v>0</v>
      </c>
      <c r="H75" s="35">
        <v>0</v>
      </c>
      <c r="I75" s="35">
        <v>0</v>
      </c>
      <c r="J75" s="35">
        <v>0</v>
      </c>
      <c r="K75" s="35">
        <v>142.14373420176739</v>
      </c>
      <c r="L75" s="35">
        <v>267.51384121663187</v>
      </c>
      <c r="M75" s="35">
        <v>361.3160605219</v>
      </c>
      <c r="N75" s="35">
        <v>412.48129037512479</v>
      </c>
      <c r="O75" s="35">
        <v>414.97179372578012</v>
      </c>
      <c r="P75" s="35">
        <v>368.49367949983275</v>
      </c>
      <c r="Q75" s="35">
        <v>278.53158312461522</v>
      </c>
      <c r="R75" s="35">
        <v>155.70145382943477</v>
      </c>
      <c r="S75" s="35">
        <v>14.497822855407643</v>
      </c>
      <c r="T75" s="35">
        <v>0</v>
      </c>
      <c r="U75" s="35">
        <v>0</v>
      </c>
      <c r="V75" s="35">
        <v>0</v>
      </c>
      <c r="W75" s="35">
        <v>0</v>
      </c>
      <c r="X75" s="35">
        <v>0</v>
      </c>
      <c r="Y75" s="35">
        <v>0</v>
      </c>
      <c r="Z75" s="35">
        <v>0</v>
      </c>
      <c r="AA75" s="35">
        <v>0</v>
      </c>
    </row>
    <row r="76" spans="1:27">
      <c r="A76" s="239" t="s">
        <v>788</v>
      </c>
      <c r="B76" s="35" t="s">
        <v>79</v>
      </c>
      <c r="C76" s="35" t="s">
        <v>83</v>
      </c>
      <c r="D76" s="35">
        <v>0</v>
      </c>
      <c r="E76" s="35">
        <v>0</v>
      </c>
      <c r="F76" s="35">
        <v>0</v>
      </c>
      <c r="G76" s="35">
        <v>0</v>
      </c>
      <c r="H76" s="35">
        <v>0</v>
      </c>
      <c r="I76" s="35">
        <v>0</v>
      </c>
      <c r="J76" s="35">
        <v>0</v>
      </c>
      <c r="K76" s="35">
        <v>163.72368371128167</v>
      </c>
      <c r="L76" s="35">
        <v>312.6208343616118</v>
      </c>
      <c r="M76" s="35">
        <v>433.20758402940345</v>
      </c>
      <c r="N76" s="35">
        <v>514.5638056436394</v>
      </c>
      <c r="O76" s="35">
        <v>549.32202076665726</v>
      </c>
      <c r="P76" s="35">
        <v>534.33458567349703</v>
      </c>
      <c r="Q76" s="35">
        <v>470.95873651271455</v>
      </c>
      <c r="R76" s="35">
        <v>364.93368035288023</v>
      </c>
      <c r="S76" s="35">
        <v>225.86086253659425</v>
      </c>
      <c r="T76" s="35">
        <v>66.334476429729165</v>
      </c>
      <c r="U76" s="35">
        <v>0</v>
      </c>
      <c r="V76" s="35">
        <v>0</v>
      </c>
      <c r="W76" s="35">
        <v>0</v>
      </c>
      <c r="X76" s="35">
        <v>0</v>
      </c>
      <c r="Y76" s="35">
        <v>0</v>
      </c>
      <c r="Z76" s="35">
        <v>0</v>
      </c>
      <c r="AA76" s="35">
        <v>0</v>
      </c>
    </row>
    <row r="77" spans="1:27">
      <c r="A77" s="239" t="s">
        <v>788</v>
      </c>
      <c r="B77" s="35" t="s">
        <v>79</v>
      </c>
      <c r="C77" s="35" t="s">
        <v>84</v>
      </c>
      <c r="D77" s="35">
        <v>0</v>
      </c>
      <c r="E77" s="35">
        <v>0</v>
      </c>
      <c r="F77" s="35">
        <v>0</v>
      </c>
      <c r="G77" s="35">
        <v>0</v>
      </c>
      <c r="H77" s="35">
        <v>0</v>
      </c>
      <c r="I77" s="35">
        <v>0</v>
      </c>
      <c r="J77" s="35">
        <v>184.88573152663554</v>
      </c>
      <c r="K77" s="35">
        <v>356.74362635832978</v>
      </c>
      <c r="L77" s="35">
        <v>503.46384470314013</v>
      </c>
      <c r="M77" s="35">
        <v>614.70785460049206</v>
      </c>
      <c r="N77" s="35">
        <v>682.63692894977999</v>
      </c>
      <c r="O77" s="35">
        <v>702.46449563343879</v>
      </c>
      <c r="P77" s="35">
        <v>672.7934197904932</v>
      </c>
      <c r="Q77" s="35">
        <v>595.71445189396923</v>
      </c>
      <c r="R77" s="35">
        <v>476.65890456101135</v>
      </c>
      <c r="S77" s="35">
        <v>324.01593911560821</v>
      </c>
      <c r="T77" s="35">
        <v>148.54142952398715</v>
      </c>
      <c r="U77" s="35">
        <v>0</v>
      </c>
      <c r="V77" s="35">
        <v>0</v>
      </c>
      <c r="W77" s="35">
        <v>0</v>
      </c>
      <c r="X77" s="35">
        <v>0</v>
      </c>
      <c r="Y77" s="35">
        <v>0</v>
      </c>
      <c r="Z77" s="35">
        <v>0</v>
      </c>
      <c r="AA77" s="35">
        <v>0</v>
      </c>
    </row>
    <row r="78" spans="1:27">
      <c r="A78" s="239" t="s">
        <v>788</v>
      </c>
      <c r="B78" s="35" t="s">
        <v>79</v>
      </c>
      <c r="C78" s="35" t="s">
        <v>85</v>
      </c>
      <c r="D78" s="35">
        <v>0</v>
      </c>
      <c r="E78" s="35">
        <v>0</v>
      </c>
      <c r="F78" s="35">
        <v>0</v>
      </c>
      <c r="G78" s="35">
        <v>0</v>
      </c>
      <c r="H78" s="35">
        <v>0</v>
      </c>
      <c r="I78" s="35">
        <v>189.58197961960622</v>
      </c>
      <c r="J78" s="35">
        <v>368.79113490888653</v>
      </c>
      <c r="K78" s="35">
        <v>527.82218221202288</v>
      </c>
      <c r="L78" s="35">
        <v>657.97386669428295</v>
      </c>
      <c r="M78" s="35">
        <v>752.12504444663432</v>
      </c>
      <c r="N78" s="35">
        <v>805.12431010197429</v>
      </c>
      <c r="O78" s="35">
        <v>814.07185180380554</v>
      </c>
      <c r="P78" s="35">
        <v>778.47811206123401</v>
      </c>
      <c r="Q78" s="35">
        <v>700.29057349022253</v>
      </c>
      <c r="R78" s="35">
        <v>583.78720388098498</v>
      </c>
      <c r="S78" s="35">
        <v>435.34239065827808</v>
      </c>
      <c r="T78" s="35">
        <v>263.07817144084953</v>
      </c>
      <c r="U78" s="35">
        <v>76.419843337256168</v>
      </c>
      <c r="V78" s="35">
        <v>0</v>
      </c>
      <c r="W78" s="35">
        <v>0</v>
      </c>
      <c r="X78" s="35">
        <v>0</v>
      </c>
      <c r="Y78" s="35">
        <v>0</v>
      </c>
      <c r="Z78" s="35">
        <v>0</v>
      </c>
      <c r="AA78" s="35">
        <v>0</v>
      </c>
    </row>
    <row r="79" spans="1:27">
      <c r="A79" s="239" t="s">
        <v>788</v>
      </c>
      <c r="B79" s="35" t="s">
        <v>79</v>
      </c>
      <c r="C79" s="35" t="s">
        <v>86</v>
      </c>
      <c r="D79" s="35">
        <v>0</v>
      </c>
      <c r="E79" s="35">
        <v>0</v>
      </c>
      <c r="F79" s="35">
        <v>0</v>
      </c>
      <c r="G79" s="35">
        <v>0</v>
      </c>
      <c r="H79" s="35">
        <v>0</v>
      </c>
      <c r="I79" s="35">
        <v>170.44145877997457</v>
      </c>
      <c r="J79" s="35">
        <v>333.23188192850051</v>
      </c>
      <c r="K79" s="35">
        <v>481.06368514723039</v>
      </c>
      <c r="L79" s="35">
        <v>607.30076943781012</v>
      </c>
      <c r="M79" s="35">
        <v>706.27641241455376</v>
      </c>
      <c r="N79" s="35">
        <v>773.54764476423736</v>
      </c>
      <c r="O79" s="35">
        <v>806.09469301529407</v>
      </c>
      <c r="P79" s="35">
        <v>802.45653572581762</v>
      </c>
      <c r="Q79" s="35">
        <v>762.79648803787427</v>
      </c>
      <c r="R79" s="35">
        <v>688.89487053882249</v>
      </c>
      <c r="S79" s="35">
        <v>584.06909152095386</v>
      </c>
      <c r="T79" s="35">
        <v>453.02473010862508</v>
      </c>
      <c r="U79" s="35">
        <v>301.64430506014253</v>
      </c>
      <c r="V79" s="35">
        <v>136.72321131192763</v>
      </c>
      <c r="W79" s="35">
        <v>0</v>
      </c>
      <c r="X79" s="35">
        <v>0</v>
      </c>
      <c r="Y79" s="35">
        <v>0</v>
      </c>
      <c r="Z79" s="35">
        <v>0</v>
      </c>
      <c r="AA79" s="35">
        <v>0</v>
      </c>
    </row>
    <row r="80" spans="1:27">
      <c r="A80" s="239" t="s">
        <v>788</v>
      </c>
      <c r="B80" s="35" t="s">
        <v>79</v>
      </c>
      <c r="C80" s="35" t="s">
        <v>87</v>
      </c>
      <c r="D80" s="35">
        <v>0</v>
      </c>
      <c r="E80" s="35">
        <v>0</v>
      </c>
      <c r="F80" s="35">
        <v>0</v>
      </c>
      <c r="G80" s="35">
        <v>0</v>
      </c>
      <c r="H80" s="35">
        <v>187.34693030682894</v>
      </c>
      <c r="I80" s="35">
        <v>367.12154200689042</v>
      </c>
      <c r="J80" s="35">
        <v>532.05757973655886</v>
      </c>
      <c r="K80" s="35">
        <v>675.48854394133741</v>
      </c>
      <c r="L80" s="35">
        <v>791.61714209417107</v>
      </c>
      <c r="M80" s="35">
        <v>875.74960769923121</v>
      </c>
      <c r="N80" s="35">
        <v>924.4854162126087</v>
      </c>
      <c r="O80" s="35">
        <v>935.85472980980705</v>
      </c>
      <c r="P80" s="35">
        <v>909.39801566177357</v>
      </c>
      <c r="Q80" s="35">
        <v>846.18461965257995</v>
      </c>
      <c r="R80" s="35">
        <v>748.76954481330586</v>
      </c>
      <c r="S80" s="35">
        <v>621.09018143146147</v>
      </c>
      <c r="T80" s="35">
        <v>468.30716287025831</v>
      </c>
      <c r="U80" s="35">
        <v>296.59577949796829</v>
      </c>
      <c r="V80" s="35">
        <v>112.89638150434008</v>
      </c>
      <c r="W80" s="35">
        <v>0</v>
      </c>
      <c r="X80" s="35">
        <v>0</v>
      </c>
      <c r="Y80" s="35">
        <v>0</v>
      </c>
      <c r="Z80" s="35">
        <v>0</v>
      </c>
      <c r="AA80" s="35">
        <v>0</v>
      </c>
    </row>
    <row r="81" spans="1:27">
      <c r="A81" s="239" t="s">
        <v>788</v>
      </c>
      <c r="B81" s="35" t="s">
        <v>79</v>
      </c>
      <c r="C81" s="35" t="s">
        <v>88</v>
      </c>
      <c r="D81" s="35">
        <v>0</v>
      </c>
      <c r="E81" s="35">
        <v>0</v>
      </c>
      <c r="F81" s="35">
        <v>0</v>
      </c>
      <c r="G81" s="35">
        <v>0</v>
      </c>
      <c r="H81" s="35">
        <v>187.5806428727295</v>
      </c>
      <c r="I81" s="35">
        <v>367.28033725962194</v>
      </c>
      <c r="J81" s="35">
        <v>531.54924212860089</v>
      </c>
      <c r="K81" s="35">
        <v>673.48582032065576</v>
      </c>
      <c r="L81" s="35">
        <v>787.12679735363986</v>
      </c>
      <c r="M81" s="35">
        <v>867.69770038130764</v>
      </c>
      <c r="N81" s="35">
        <v>911.8134512501033</v>
      </c>
      <c r="O81" s="35">
        <v>917.62058600614262</v>
      </c>
      <c r="P81" s="35">
        <v>884.87512569103365</v>
      </c>
      <c r="Q81" s="35">
        <v>814.95282678975332</v>
      </c>
      <c r="R81" s="35">
        <v>710.79138067180122</v>
      </c>
      <c r="S81" s="35">
        <v>576.76699043838289</v>
      </c>
      <c r="T81" s="35">
        <v>418.51051063343931</v>
      </c>
      <c r="U81" s="35">
        <v>242.67087446133684</v>
      </c>
      <c r="V81" s="35">
        <v>56.635747798563521</v>
      </c>
      <c r="W81" s="35">
        <v>0</v>
      </c>
      <c r="X81" s="35">
        <v>0</v>
      </c>
      <c r="Y81" s="35">
        <v>0</v>
      </c>
      <c r="Z81" s="35">
        <v>0</v>
      </c>
      <c r="AA81" s="35">
        <v>0</v>
      </c>
    </row>
    <row r="82" spans="1:27">
      <c r="A82" s="239" t="s">
        <v>788</v>
      </c>
      <c r="B82" s="35" t="s">
        <v>79</v>
      </c>
      <c r="C82" s="35" t="s">
        <v>89</v>
      </c>
      <c r="D82" s="35">
        <v>0</v>
      </c>
      <c r="E82" s="35">
        <v>0</v>
      </c>
      <c r="F82" s="35">
        <v>0</v>
      </c>
      <c r="G82" s="35">
        <v>0</v>
      </c>
      <c r="H82" s="35">
        <v>0</v>
      </c>
      <c r="I82" s="35">
        <v>191.18199079233372</v>
      </c>
      <c r="J82" s="35">
        <v>372.9122560614199</v>
      </c>
      <c r="K82" s="35">
        <v>536.20634816409029</v>
      </c>
      <c r="L82" s="35">
        <v>672.99127376176807</v>
      </c>
      <c r="M82" s="35">
        <v>776.50460943209555</v>
      </c>
      <c r="N82" s="35">
        <v>841.62882484338741</v>
      </c>
      <c r="O82" s="35">
        <v>865.14428509994354</v>
      </c>
      <c r="P82" s="35">
        <v>845.88842423529081</v>
      </c>
      <c r="Q82" s="35">
        <v>784.81322057569423</v>
      </c>
      <c r="R82" s="35">
        <v>684.9381324857967</v>
      </c>
      <c r="S82" s="35">
        <v>551.20082127628746</v>
      </c>
      <c r="T82" s="35">
        <v>390.21304128935446</v>
      </c>
      <c r="U82" s="35">
        <v>209.93376555759068</v>
      </c>
      <c r="V82" s="35">
        <v>19.275707170155748</v>
      </c>
      <c r="W82" s="35">
        <v>0</v>
      </c>
      <c r="X82" s="35">
        <v>0</v>
      </c>
      <c r="Y82" s="35">
        <v>0</v>
      </c>
      <c r="Z82" s="35">
        <v>0</v>
      </c>
      <c r="AA82" s="35">
        <v>0</v>
      </c>
    </row>
    <row r="83" spans="1:27">
      <c r="A83" s="239" t="s">
        <v>788</v>
      </c>
      <c r="B83" s="35" t="s">
        <v>79</v>
      </c>
      <c r="C83" s="35" t="s">
        <v>90</v>
      </c>
      <c r="D83" s="35">
        <v>0</v>
      </c>
      <c r="E83" s="35">
        <v>0</v>
      </c>
      <c r="F83" s="35">
        <v>0</v>
      </c>
      <c r="G83" s="35">
        <v>0</v>
      </c>
      <c r="H83" s="35">
        <v>0</v>
      </c>
      <c r="I83" s="35">
        <v>0</v>
      </c>
      <c r="J83" s="35">
        <v>187.50065830202112</v>
      </c>
      <c r="K83" s="35">
        <v>363.40525822697651</v>
      </c>
      <c r="L83" s="35">
        <v>516.8349045859303</v>
      </c>
      <c r="M83" s="35">
        <v>638.30067530221891</v>
      </c>
      <c r="N83" s="35">
        <v>720.29046785419405</v>
      </c>
      <c r="O83" s="35">
        <v>757.73358846741178</v>
      </c>
      <c r="P83" s="35">
        <v>748.31435133904654</v>
      </c>
      <c r="Q83" s="35">
        <v>692.61529321642024</v>
      </c>
      <c r="R83" s="35">
        <v>594.08114616280477</v>
      </c>
      <c r="S83" s="35">
        <v>458.80579663020177</v>
      </c>
      <c r="T83" s="35">
        <v>295.15540644632785</v>
      </c>
      <c r="U83" s="35">
        <v>113.25100395949339</v>
      </c>
      <c r="V83" s="35">
        <v>0</v>
      </c>
      <c r="W83" s="35">
        <v>0</v>
      </c>
      <c r="X83" s="35">
        <v>0</v>
      </c>
      <c r="Y83" s="35">
        <v>0</v>
      </c>
      <c r="Z83" s="35">
        <v>0</v>
      </c>
      <c r="AA83" s="35">
        <v>0</v>
      </c>
    </row>
    <row r="84" spans="1:27">
      <c r="A84" s="239" t="s">
        <v>788</v>
      </c>
      <c r="B84" s="35" t="s">
        <v>79</v>
      </c>
      <c r="C84" s="35" t="s">
        <v>91</v>
      </c>
      <c r="D84" s="35">
        <v>0</v>
      </c>
      <c r="E84" s="35">
        <v>0</v>
      </c>
      <c r="F84" s="35">
        <v>0</v>
      </c>
      <c r="G84" s="35">
        <v>0</v>
      </c>
      <c r="H84" s="35">
        <v>0</v>
      </c>
      <c r="I84" s="35">
        <v>0</v>
      </c>
      <c r="J84" s="35">
        <v>170.71040756289048</v>
      </c>
      <c r="K84" s="35">
        <v>327.83728057739603</v>
      </c>
      <c r="L84" s="35">
        <v>458.87793488651278</v>
      </c>
      <c r="M84" s="35">
        <v>553.40538317023754</v>
      </c>
      <c r="N84" s="35">
        <v>603.89801688774571</v>
      </c>
      <c r="O84" s="35">
        <v>606.33810540191723</v>
      </c>
      <c r="P84" s="35">
        <v>560.53148933426689</v>
      </c>
      <c r="Q84" s="35">
        <v>470.1230299488642</v>
      </c>
      <c r="R84" s="35">
        <v>342.30658524804272</v>
      </c>
      <c r="S84" s="35">
        <v>187.25259016445679</v>
      </c>
      <c r="T84" s="35">
        <v>17.298788653800127</v>
      </c>
      <c r="U84" s="35">
        <v>0</v>
      </c>
      <c r="V84" s="35">
        <v>0</v>
      </c>
      <c r="W84" s="35">
        <v>0</v>
      </c>
      <c r="X84" s="35">
        <v>0</v>
      </c>
      <c r="Y84" s="35">
        <v>0</v>
      </c>
      <c r="Z84" s="35">
        <v>0</v>
      </c>
      <c r="AA84" s="35">
        <v>0</v>
      </c>
    </row>
    <row r="85" spans="1:27">
      <c r="A85" s="239" t="s">
        <v>788</v>
      </c>
      <c r="B85" s="35" t="s">
        <v>79</v>
      </c>
      <c r="C85" s="35" t="s">
        <v>92</v>
      </c>
      <c r="D85" s="35">
        <v>0</v>
      </c>
      <c r="E85" s="35">
        <v>0</v>
      </c>
      <c r="F85" s="35">
        <v>0</v>
      </c>
      <c r="G85" s="35">
        <v>0</v>
      </c>
      <c r="H85" s="35">
        <v>0</v>
      </c>
      <c r="I85" s="35">
        <v>0</v>
      </c>
      <c r="J85" s="35">
        <v>0</v>
      </c>
      <c r="K85" s="35">
        <v>150.76543028903325</v>
      </c>
      <c r="L85" s="35">
        <v>285.52865685395915</v>
      </c>
      <c r="M85" s="35">
        <v>389.985945729533</v>
      </c>
      <c r="N85" s="35">
        <v>453.05022732791679</v>
      </c>
      <c r="O85" s="35">
        <v>468.02787513328951</v>
      </c>
      <c r="P85" s="35">
        <v>433.32916548665321</v>
      </c>
      <c r="Q85" s="35">
        <v>352.6370104432757</v>
      </c>
      <c r="R85" s="35">
        <v>234.51605444098271</v>
      </c>
      <c r="S85" s="35">
        <v>91.503625157686329</v>
      </c>
      <c r="T85" s="35">
        <v>0</v>
      </c>
      <c r="U85" s="35">
        <v>0</v>
      </c>
      <c r="V85" s="35">
        <v>0</v>
      </c>
      <c r="W85" s="35">
        <v>0</v>
      </c>
      <c r="X85" s="35">
        <v>0</v>
      </c>
      <c r="Y85" s="35">
        <v>0</v>
      </c>
      <c r="Z85" s="35">
        <v>0</v>
      </c>
      <c r="AA85" s="35">
        <v>0</v>
      </c>
    </row>
    <row r="86" spans="1:27">
      <c r="A86" s="239" t="s">
        <v>788</v>
      </c>
      <c r="B86" s="35" t="s">
        <v>79</v>
      </c>
      <c r="C86" s="35" t="s">
        <v>93</v>
      </c>
      <c r="D86" s="35">
        <v>0</v>
      </c>
      <c r="E86" s="35">
        <v>0</v>
      </c>
      <c r="F86" s="35">
        <v>0</v>
      </c>
      <c r="G86" s="35">
        <v>0</v>
      </c>
      <c r="H86" s="35">
        <v>0</v>
      </c>
      <c r="I86" s="35">
        <v>0</v>
      </c>
      <c r="J86" s="35">
        <v>0</v>
      </c>
      <c r="K86" s="35">
        <v>0</v>
      </c>
      <c r="L86" s="35">
        <v>135.68895424648326</v>
      </c>
      <c r="M86" s="35">
        <v>254.26745673349546</v>
      </c>
      <c r="N86" s="35">
        <v>340.78269307919152</v>
      </c>
      <c r="O86" s="35">
        <v>384.32504439695799</v>
      </c>
      <c r="P86" s="35">
        <v>379.40379623731047</v>
      </c>
      <c r="Q86" s="35">
        <v>326.63952069986948</v>
      </c>
      <c r="R86" s="35">
        <v>232.68582195028273</v>
      </c>
      <c r="S86" s="35">
        <v>109.39031307545255</v>
      </c>
      <c r="T86" s="35">
        <v>0</v>
      </c>
      <c r="U86" s="35">
        <v>0</v>
      </c>
      <c r="V86" s="35">
        <v>0</v>
      </c>
      <c r="W86" s="35">
        <v>0</v>
      </c>
      <c r="X86" s="35">
        <v>0</v>
      </c>
      <c r="Y86" s="35">
        <v>0</v>
      </c>
      <c r="Z86" s="35">
        <v>0</v>
      </c>
      <c r="AA86" s="35">
        <v>0</v>
      </c>
    </row>
    <row r="87" spans="1:27">
      <c r="A87" s="239" t="s">
        <v>788</v>
      </c>
      <c r="B87" s="35" t="s">
        <v>339</v>
      </c>
      <c r="C87" s="35" t="s">
        <v>82</v>
      </c>
      <c r="D87" s="35">
        <v>0</v>
      </c>
      <c r="E87" s="35">
        <v>0</v>
      </c>
      <c r="F87" s="35">
        <v>0</v>
      </c>
      <c r="G87" s="35">
        <v>0</v>
      </c>
      <c r="H87" s="35">
        <v>0</v>
      </c>
      <c r="I87" s="35">
        <v>0</v>
      </c>
      <c r="J87" s="35">
        <v>0</v>
      </c>
      <c r="K87" s="35">
        <v>75.809991574275955</v>
      </c>
      <c r="L87" s="35">
        <v>142.67404864887035</v>
      </c>
      <c r="M87" s="35">
        <v>192.70189894501337</v>
      </c>
      <c r="N87" s="35">
        <v>219.99002153339993</v>
      </c>
      <c r="O87" s="35">
        <v>221.31828998708278</v>
      </c>
      <c r="P87" s="35">
        <v>196.52996239991083</v>
      </c>
      <c r="Q87" s="35">
        <v>148.55017766646148</v>
      </c>
      <c r="R87" s="35">
        <v>83.040775375698544</v>
      </c>
      <c r="S87" s="35">
        <v>7.7321721895507443</v>
      </c>
      <c r="T87" s="35">
        <v>0</v>
      </c>
      <c r="U87" s="35">
        <v>0</v>
      </c>
      <c r="V87" s="35">
        <v>0</v>
      </c>
      <c r="W87" s="35">
        <v>0</v>
      </c>
      <c r="X87" s="35">
        <v>0</v>
      </c>
      <c r="Y87" s="35">
        <v>0</v>
      </c>
      <c r="Z87" s="35">
        <v>0</v>
      </c>
      <c r="AA87" s="35">
        <v>0</v>
      </c>
    </row>
    <row r="88" spans="1:27">
      <c r="A88" s="239" t="s">
        <v>788</v>
      </c>
      <c r="B88" s="35" t="s">
        <v>339</v>
      </c>
      <c r="C88" s="35" t="s">
        <v>83</v>
      </c>
      <c r="D88" s="35">
        <v>0</v>
      </c>
      <c r="E88" s="35">
        <v>0</v>
      </c>
      <c r="F88" s="35">
        <v>0</v>
      </c>
      <c r="G88" s="35">
        <v>0</v>
      </c>
      <c r="H88" s="35">
        <v>0</v>
      </c>
      <c r="I88" s="35">
        <v>0</v>
      </c>
      <c r="J88" s="35">
        <v>0</v>
      </c>
      <c r="K88" s="35">
        <v>87.319297979350225</v>
      </c>
      <c r="L88" s="35">
        <v>166.73111165952631</v>
      </c>
      <c r="M88" s="35">
        <v>231.04404481568184</v>
      </c>
      <c r="N88" s="35">
        <v>274.43402967660768</v>
      </c>
      <c r="O88" s="35">
        <v>292.97174440888386</v>
      </c>
      <c r="P88" s="35">
        <v>284.97844569253175</v>
      </c>
      <c r="Q88" s="35">
        <v>251.17799280678111</v>
      </c>
      <c r="R88" s="35">
        <v>194.63129618820281</v>
      </c>
      <c r="S88" s="35">
        <v>120.45912668618361</v>
      </c>
      <c r="T88" s="35">
        <v>35.378387429188891</v>
      </c>
      <c r="U88" s="35">
        <v>0</v>
      </c>
      <c r="V88" s="35">
        <v>0</v>
      </c>
      <c r="W88" s="35">
        <v>0</v>
      </c>
      <c r="X88" s="35">
        <v>0</v>
      </c>
      <c r="Y88" s="35">
        <v>0</v>
      </c>
      <c r="Z88" s="35">
        <v>0</v>
      </c>
      <c r="AA88" s="35">
        <v>0</v>
      </c>
    </row>
    <row r="89" spans="1:27">
      <c r="A89" s="239" t="s">
        <v>788</v>
      </c>
      <c r="B89" s="35" t="s">
        <v>339</v>
      </c>
      <c r="C89" s="35" t="s">
        <v>84</v>
      </c>
      <c r="D89" s="35">
        <v>0</v>
      </c>
      <c r="E89" s="35">
        <v>0</v>
      </c>
      <c r="F89" s="35">
        <v>0</v>
      </c>
      <c r="G89" s="35">
        <v>0</v>
      </c>
      <c r="H89" s="35">
        <v>0</v>
      </c>
      <c r="I89" s="35">
        <v>0</v>
      </c>
      <c r="J89" s="35">
        <v>98.6057234808723</v>
      </c>
      <c r="K89" s="35">
        <v>190.26326739110925</v>
      </c>
      <c r="L89" s="35">
        <v>268.51405050834143</v>
      </c>
      <c r="M89" s="35">
        <v>327.84418912026251</v>
      </c>
      <c r="N89" s="35">
        <v>364.07302877321609</v>
      </c>
      <c r="O89" s="35">
        <v>374.64773100450077</v>
      </c>
      <c r="P89" s="35">
        <v>358.82315722159643</v>
      </c>
      <c r="Q89" s="35">
        <v>317.71437434345034</v>
      </c>
      <c r="R89" s="35">
        <v>254.21808243253943</v>
      </c>
      <c r="S89" s="35">
        <v>172.80850086165773</v>
      </c>
      <c r="T89" s="35">
        <v>79.222095746126499</v>
      </c>
      <c r="U89" s="35">
        <v>0</v>
      </c>
      <c r="V89" s="35">
        <v>0</v>
      </c>
      <c r="W89" s="35">
        <v>0</v>
      </c>
      <c r="X89" s="35">
        <v>0</v>
      </c>
      <c r="Y89" s="35">
        <v>0</v>
      </c>
      <c r="Z89" s="35">
        <v>0</v>
      </c>
      <c r="AA89" s="35">
        <v>0</v>
      </c>
    </row>
    <row r="90" spans="1:27">
      <c r="A90" s="239" t="s">
        <v>788</v>
      </c>
      <c r="B90" s="35" t="s">
        <v>339</v>
      </c>
      <c r="C90" s="35" t="s">
        <v>85</v>
      </c>
      <c r="D90" s="35">
        <v>0</v>
      </c>
      <c r="E90" s="35">
        <v>0</v>
      </c>
      <c r="F90" s="35">
        <v>0</v>
      </c>
      <c r="G90" s="35">
        <v>0</v>
      </c>
      <c r="H90" s="35">
        <v>0</v>
      </c>
      <c r="I90" s="35">
        <v>101.11038913045665</v>
      </c>
      <c r="J90" s="35">
        <v>196.68860528473948</v>
      </c>
      <c r="K90" s="35">
        <v>281.50516384641219</v>
      </c>
      <c r="L90" s="35">
        <v>350.91939557028422</v>
      </c>
      <c r="M90" s="35">
        <v>401.13335703820496</v>
      </c>
      <c r="N90" s="35">
        <v>429.3996320543863</v>
      </c>
      <c r="O90" s="35">
        <v>434.171654295363</v>
      </c>
      <c r="P90" s="35">
        <v>415.18832643265813</v>
      </c>
      <c r="Q90" s="35">
        <v>373.48830586145198</v>
      </c>
      <c r="R90" s="35">
        <v>311.35317540319204</v>
      </c>
      <c r="S90" s="35">
        <v>232.18260835108165</v>
      </c>
      <c r="T90" s="35">
        <v>140.30835810178641</v>
      </c>
      <c r="U90" s="35">
        <v>40.757249779869959</v>
      </c>
      <c r="V90" s="35">
        <v>0</v>
      </c>
      <c r="W90" s="35">
        <v>0</v>
      </c>
      <c r="X90" s="35">
        <v>0</v>
      </c>
      <c r="Y90" s="35">
        <v>0</v>
      </c>
      <c r="Z90" s="35">
        <v>0</v>
      </c>
      <c r="AA90" s="35">
        <v>0</v>
      </c>
    </row>
    <row r="91" spans="1:27">
      <c r="A91" s="239" t="s">
        <v>788</v>
      </c>
      <c r="B91" s="35" t="s">
        <v>339</v>
      </c>
      <c r="C91" s="35" t="s">
        <v>86</v>
      </c>
      <c r="D91" s="35">
        <v>0</v>
      </c>
      <c r="E91" s="35">
        <v>0</v>
      </c>
      <c r="F91" s="35">
        <v>0</v>
      </c>
      <c r="G91" s="35">
        <v>0</v>
      </c>
      <c r="H91" s="35">
        <v>0</v>
      </c>
      <c r="I91" s="35">
        <v>90.902111349319767</v>
      </c>
      <c r="J91" s="35">
        <v>177.72367036186694</v>
      </c>
      <c r="K91" s="35">
        <v>256.56729874518953</v>
      </c>
      <c r="L91" s="35">
        <v>323.89374370016537</v>
      </c>
      <c r="M91" s="35">
        <v>376.680753287762</v>
      </c>
      <c r="N91" s="35">
        <v>412.5587438742599</v>
      </c>
      <c r="O91" s="35">
        <v>429.91716960815677</v>
      </c>
      <c r="P91" s="35">
        <v>427.97681905376942</v>
      </c>
      <c r="Q91" s="35">
        <v>406.82479362019961</v>
      </c>
      <c r="R91" s="35">
        <v>367.41059762070529</v>
      </c>
      <c r="S91" s="35">
        <v>311.50351547784203</v>
      </c>
      <c r="T91" s="35">
        <v>241.61318939126667</v>
      </c>
      <c r="U91" s="35">
        <v>160.87696269874266</v>
      </c>
      <c r="V91" s="35">
        <v>72.919046033028053</v>
      </c>
      <c r="W91" s="35">
        <v>0</v>
      </c>
      <c r="X91" s="35">
        <v>0</v>
      </c>
      <c r="Y91" s="35">
        <v>0</v>
      </c>
      <c r="Z91" s="35">
        <v>0</v>
      </c>
      <c r="AA91" s="35">
        <v>0</v>
      </c>
    </row>
    <row r="92" spans="1:27">
      <c r="A92" s="239" t="s">
        <v>788</v>
      </c>
      <c r="B92" s="35" t="s">
        <v>339</v>
      </c>
      <c r="C92" s="35" t="s">
        <v>87</v>
      </c>
      <c r="D92" s="35">
        <v>0</v>
      </c>
      <c r="E92" s="35">
        <v>0</v>
      </c>
      <c r="F92" s="35">
        <v>0</v>
      </c>
      <c r="G92" s="35">
        <v>0</v>
      </c>
      <c r="H92" s="35">
        <v>99.918362830308752</v>
      </c>
      <c r="I92" s="35">
        <v>195.79815573700822</v>
      </c>
      <c r="J92" s="35">
        <v>283.76404252616476</v>
      </c>
      <c r="K92" s="35">
        <v>360.26055676871329</v>
      </c>
      <c r="L92" s="35">
        <v>422.19580911689121</v>
      </c>
      <c r="M92" s="35">
        <v>467.06645743958995</v>
      </c>
      <c r="N92" s="35">
        <v>493.0588886467246</v>
      </c>
      <c r="O92" s="35">
        <v>499.12252256523038</v>
      </c>
      <c r="P92" s="35">
        <v>485.01227501961256</v>
      </c>
      <c r="Q92" s="35">
        <v>451.29846381470929</v>
      </c>
      <c r="R92" s="35">
        <v>399.34375723376314</v>
      </c>
      <c r="S92" s="35">
        <v>331.24809676344614</v>
      </c>
      <c r="T92" s="35">
        <v>249.76382019747109</v>
      </c>
      <c r="U92" s="35">
        <v>158.18441573224973</v>
      </c>
      <c r="V92" s="35">
        <v>60.211403468981374</v>
      </c>
      <c r="W92" s="35">
        <v>0</v>
      </c>
      <c r="X92" s="35">
        <v>0</v>
      </c>
      <c r="Y92" s="35">
        <v>0</v>
      </c>
      <c r="Z92" s="35">
        <v>0</v>
      </c>
      <c r="AA92" s="35">
        <v>0</v>
      </c>
    </row>
    <row r="93" spans="1:27">
      <c r="A93" s="239" t="s">
        <v>788</v>
      </c>
      <c r="B93" s="35" t="s">
        <v>339</v>
      </c>
      <c r="C93" s="35" t="s">
        <v>88</v>
      </c>
      <c r="D93" s="35">
        <v>0</v>
      </c>
      <c r="E93" s="35">
        <v>0</v>
      </c>
      <c r="F93" s="35">
        <v>0</v>
      </c>
      <c r="G93" s="35">
        <v>0</v>
      </c>
      <c r="H93" s="35">
        <v>100.04300953212241</v>
      </c>
      <c r="I93" s="35">
        <v>195.88284653846503</v>
      </c>
      <c r="J93" s="35">
        <v>283.49292913525386</v>
      </c>
      <c r="K93" s="35">
        <v>359.19243750434975</v>
      </c>
      <c r="L93" s="35">
        <v>419.80095858860795</v>
      </c>
      <c r="M93" s="35">
        <v>462.77210687003077</v>
      </c>
      <c r="N93" s="35">
        <v>486.30050733338845</v>
      </c>
      <c r="O93" s="35">
        <v>489.39764586994278</v>
      </c>
      <c r="P93" s="35">
        <v>471.9334003685513</v>
      </c>
      <c r="Q93" s="35">
        <v>434.64150762120181</v>
      </c>
      <c r="R93" s="35">
        <v>379.088736358294</v>
      </c>
      <c r="S93" s="35">
        <v>307.60906156713759</v>
      </c>
      <c r="T93" s="35">
        <v>223.20560567116763</v>
      </c>
      <c r="U93" s="35">
        <v>129.42446637937965</v>
      </c>
      <c r="V93" s="35">
        <v>30.205732159233879</v>
      </c>
      <c r="W93" s="35">
        <v>0</v>
      </c>
      <c r="X93" s="35">
        <v>0</v>
      </c>
      <c r="Y93" s="35">
        <v>0</v>
      </c>
      <c r="Z93" s="35">
        <v>0</v>
      </c>
      <c r="AA93" s="35">
        <v>0</v>
      </c>
    </row>
    <row r="94" spans="1:27">
      <c r="A94" s="239" t="s">
        <v>788</v>
      </c>
      <c r="B94" s="35" t="s">
        <v>339</v>
      </c>
      <c r="C94" s="35" t="s">
        <v>89</v>
      </c>
      <c r="D94" s="35">
        <v>0</v>
      </c>
      <c r="E94" s="35">
        <v>0</v>
      </c>
      <c r="F94" s="35">
        <v>0</v>
      </c>
      <c r="G94" s="35">
        <v>0</v>
      </c>
      <c r="H94" s="35">
        <v>0</v>
      </c>
      <c r="I94" s="35">
        <v>101.96372842257799</v>
      </c>
      <c r="J94" s="35">
        <v>198.8865365660906</v>
      </c>
      <c r="K94" s="35">
        <v>285.97671902084818</v>
      </c>
      <c r="L94" s="35">
        <v>358.92867933960969</v>
      </c>
      <c r="M94" s="35">
        <v>414.13579169711767</v>
      </c>
      <c r="N94" s="35">
        <v>448.86870658313995</v>
      </c>
      <c r="O94" s="35">
        <v>461.41028538663659</v>
      </c>
      <c r="P94" s="35">
        <v>451.14049292548845</v>
      </c>
      <c r="Q94" s="35">
        <v>418.5670509737036</v>
      </c>
      <c r="R94" s="35">
        <v>365.30033732575822</v>
      </c>
      <c r="S94" s="35">
        <v>293.97377134735331</v>
      </c>
      <c r="T94" s="35">
        <v>208.11362202098906</v>
      </c>
      <c r="U94" s="35">
        <v>111.96467496404837</v>
      </c>
      <c r="V94" s="35">
        <v>10.2803771574164</v>
      </c>
      <c r="W94" s="35">
        <v>0</v>
      </c>
      <c r="X94" s="35">
        <v>0</v>
      </c>
      <c r="Y94" s="35">
        <v>0</v>
      </c>
      <c r="Z94" s="35">
        <v>0</v>
      </c>
      <c r="AA94" s="35">
        <v>0</v>
      </c>
    </row>
    <row r="95" spans="1:27">
      <c r="A95" s="239" t="s">
        <v>788</v>
      </c>
      <c r="B95" s="35" t="s">
        <v>339</v>
      </c>
      <c r="C95" s="35" t="s">
        <v>90</v>
      </c>
      <c r="D95" s="35">
        <v>0</v>
      </c>
      <c r="E95" s="35">
        <v>0</v>
      </c>
      <c r="F95" s="35">
        <v>0</v>
      </c>
      <c r="G95" s="35">
        <v>0</v>
      </c>
      <c r="H95" s="35">
        <v>0</v>
      </c>
      <c r="I95" s="35">
        <v>0</v>
      </c>
      <c r="J95" s="35">
        <v>100.00035109441126</v>
      </c>
      <c r="K95" s="35">
        <v>193.81613772105413</v>
      </c>
      <c r="L95" s="35">
        <v>275.64528244582948</v>
      </c>
      <c r="M95" s="35">
        <v>340.42702682785011</v>
      </c>
      <c r="N95" s="35">
        <v>384.15491618890354</v>
      </c>
      <c r="O95" s="35">
        <v>404.12458051595291</v>
      </c>
      <c r="P95" s="35">
        <v>399.10098738082479</v>
      </c>
      <c r="Q95" s="35">
        <v>369.39482304875747</v>
      </c>
      <c r="R95" s="35">
        <v>316.84327795349589</v>
      </c>
      <c r="S95" s="35">
        <v>244.69642486944093</v>
      </c>
      <c r="T95" s="35">
        <v>157.41621677137482</v>
      </c>
      <c r="U95" s="35">
        <v>60.400535445063142</v>
      </c>
      <c r="V95" s="35">
        <v>0</v>
      </c>
      <c r="W95" s="35">
        <v>0</v>
      </c>
      <c r="X95" s="35">
        <v>0</v>
      </c>
      <c r="Y95" s="35">
        <v>0</v>
      </c>
      <c r="Z95" s="35">
        <v>0</v>
      </c>
      <c r="AA95" s="35">
        <v>0</v>
      </c>
    </row>
    <row r="96" spans="1:27">
      <c r="A96" s="239" t="s">
        <v>788</v>
      </c>
      <c r="B96" s="35" t="s">
        <v>339</v>
      </c>
      <c r="C96" s="35" t="s">
        <v>91</v>
      </c>
      <c r="D96" s="35">
        <v>0</v>
      </c>
      <c r="E96" s="35">
        <v>0</v>
      </c>
      <c r="F96" s="35">
        <v>0</v>
      </c>
      <c r="G96" s="35">
        <v>0</v>
      </c>
      <c r="H96" s="35">
        <v>0</v>
      </c>
      <c r="I96" s="35">
        <v>0</v>
      </c>
      <c r="J96" s="35">
        <v>91.045550700208267</v>
      </c>
      <c r="K96" s="35">
        <v>174.8465496412779</v>
      </c>
      <c r="L96" s="35">
        <v>244.73489860614018</v>
      </c>
      <c r="M96" s="35">
        <v>295.14953769079335</v>
      </c>
      <c r="N96" s="35">
        <v>322.07894234013111</v>
      </c>
      <c r="O96" s="35">
        <v>323.38032288102255</v>
      </c>
      <c r="P96" s="35">
        <v>298.95012764494237</v>
      </c>
      <c r="Q96" s="35">
        <v>250.73228263939424</v>
      </c>
      <c r="R96" s="35">
        <v>182.56351213228947</v>
      </c>
      <c r="S96" s="35">
        <v>99.868048087710292</v>
      </c>
      <c r="T96" s="35">
        <v>9.2260206153600688</v>
      </c>
      <c r="U96" s="35">
        <v>0</v>
      </c>
      <c r="V96" s="35">
        <v>0</v>
      </c>
      <c r="W96" s="35">
        <v>0</v>
      </c>
      <c r="X96" s="35">
        <v>0</v>
      </c>
      <c r="Y96" s="35">
        <v>0</v>
      </c>
      <c r="Z96" s="35">
        <v>0</v>
      </c>
      <c r="AA96" s="35">
        <v>0</v>
      </c>
    </row>
    <row r="97" spans="1:27">
      <c r="A97" s="239" t="s">
        <v>788</v>
      </c>
      <c r="B97" s="35" t="s">
        <v>339</v>
      </c>
      <c r="C97" s="35" t="s">
        <v>92</v>
      </c>
      <c r="D97" s="35">
        <v>0</v>
      </c>
      <c r="E97" s="35">
        <v>0</v>
      </c>
      <c r="F97" s="35">
        <v>0</v>
      </c>
      <c r="G97" s="35">
        <v>0</v>
      </c>
      <c r="H97" s="35">
        <v>0</v>
      </c>
      <c r="I97" s="35">
        <v>0</v>
      </c>
      <c r="J97" s="35">
        <v>0</v>
      </c>
      <c r="K97" s="35">
        <v>80.408229487484405</v>
      </c>
      <c r="L97" s="35">
        <v>152.28195032211156</v>
      </c>
      <c r="M97" s="35">
        <v>207.9925043890843</v>
      </c>
      <c r="N97" s="35">
        <v>241.6267879082223</v>
      </c>
      <c r="O97" s="35">
        <v>249.61486673775443</v>
      </c>
      <c r="P97" s="35">
        <v>231.10888825954839</v>
      </c>
      <c r="Q97" s="35">
        <v>188.07307223641371</v>
      </c>
      <c r="R97" s="35">
        <v>125.07522903519079</v>
      </c>
      <c r="S97" s="35">
        <v>48.801933417432714</v>
      </c>
      <c r="T97" s="35">
        <v>0</v>
      </c>
      <c r="U97" s="35">
        <v>0</v>
      </c>
      <c r="V97" s="35">
        <v>0</v>
      </c>
      <c r="W97" s="35">
        <v>0</v>
      </c>
      <c r="X97" s="35">
        <v>0</v>
      </c>
      <c r="Y97" s="35">
        <v>0</v>
      </c>
      <c r="Z97" s="35">
        <v>0</v>
      </c>
      <c r="AA97" s="35">
        <v>0</v>
      </c>
    </row>
    <row r="98" spans="1:27">
      <c r="A98" s="239" t="s">
        <v>788</v>
      </c>
      <c r="B98" s="35" t="s">
        <v>339</v>
      </c>
      <c r="C98" s="35" t="s">
        <v>93</v>
      </c>
      <c r="D98" s="35">
        <v>0</v>
      </c>
      <c r="E98" s="35">
        <v>0</v>
      </c>
      <c r="F98" s="35">
        <v>0</v>
      </c>
      <c r="G98" s="35">
        <v>0</v>
      </c>
      <c r="H98" s="35">
        <v>0</v>
      </c>
      <c r="I98" s="35">
        <v>0</v>
      </c>
      <c r="J98" s="35">
        <v>0</v>
      </c>
      <c r="K98" s="35">
        <v>0</v>
      </c>
      <c r="L98" s="35">
        <v>72.367442264791066</v>
      </c>
      <c r="M98" s="35">
        <v>135.60931025786422</v>
      </c>
      <c r="N98" s="35">
        <v>181.75076964223547</v>
      </c>
      <c r="O98" s="35">
        <v>204.9733570117109</v>
      </c>
      <c r="P98" s="35">
        <v>202.34869132656556</v>
      </c>
      <c r="Q98" s="35">
        <v>174.20774437326369</v>
      </c>
      <c r="R98" s="35">
        <v>124.09910504015079</v>
      </c>
      <c r="S98" s="35">
        <v>58.341500306908024</v>
      </c>
      <c r="T98" s="35">
        <v>0</v>
      </c>
      <c r="U98" s="35">
        <v>0</v>
      </c>
      <c r="V98" s="35">
        <v>0</v>
      </c>
      <c r="W98" s="35">
        <v>0</v>
      </c>
      <c r="X98" s="35">
        <v>0</v>
      </c>
      <c r="Y98" s="35">
        <v>0</v>
      </c>
      <c r="Z98" s="35">
        <v>0</v>
      </c>
      <c r="AA98" s="35">
        <v>0</v>
      </c>
    </row>
    <row r="99" spans="1:27">
      <c r="A99" s="239" t="s">
        <v>788</v>
      </c>
      <c r="B99" s="35" t="s">
        <v>338</v>
      </c>
      <c r="C99" s="35" t="s">
        <v>82</v>
      </c>
      <c r="D99" s="35">
        <v>0</v>
      </c>
      <c r="E99" s="35">
        <v>0</v>
      </c>
      <c r="F99" s="35">
        <v>0</v>
      </c>
      <c r="G99" s="35">
        <v>0</v>
      </c>
      <c r="H99" s="35">
        <v>0</v>
      </c>
      <c r="I99" s="35">
        <v>0</v>
      </c>
      <c r="J99" s="35">
        <v>0</v>
      </c>
      <c r="K99" s="35">
        <v>47.381244733922465</v>
      </c>
      <c r="L99" s="35">
        <v>89.171280405543968</v>
      </c>
      <c r="M99" s="35">
        <v>120.43868684063334</v>
      </c>
      <c r="N99" s="35">
        <v>137.49376345837496</v>
      </c>
      <c r="O99" s="35">
        <v>138.32393124192672</v>
      </c>
      <c r="P99" s="35">
        <v>122.83122649994426</v>
      </c>
      <c r="Q99" s="35">
        <v>92.843861041538403</v>
      </c>
      <c r="R99" s="35">
        <v>51.900484609811592</v>
      </c>
      <c r="S99" s="35">
        <v>4.8326076184692148</v>
      </c>
      <c r="T99" s="35">
        <v>0</v>
      </c>
      <c r="U99" s="35">
        <v>0</v>
      </c>
      <c r="V99" s="35">
        <v>0</v>
      </c>
      <c r="W99" s="35">
        <v>0</v>
      </c>
      <c r="X99" s="35">
        <v>0</v>
      </c>
      <c r="Y99" s="35">
        <v>0</v>
      </c>
      <c r="Z99" s="35">
        <v>0</v>
      </c>
      <c r="AA99" s="35">
        <v>0</v>
      </c>
    </row>
    <row r="100" spans="1:27">
      <c r="A100" s="239" t="s">
        <v>788</v>
      </c>
      <c r="B100" s="35" t="s">
        <v>338</v>
      </c>
      <c r="C100" s="35" t="s">
        <v>83</v>
      </c>
      <c r="D100" s="35">
        <v>0</v>
      </c>
      <c r="E100" s="35">
        <v>0</v>
      </c>
      <c r="F100" s="35">
        <v>0</v>
      </c>
      <c r="G100" s="35">
        <v>0</v>
      </c>
      <c r="H100" s="35">
        <v>0</v>
      </c>
      <c r="I100" s="35">
        <v>0</v>
      </c>
      <c r="J100" s="35">
        <v>0</v>
      </c>
      <c r="K100" s="35">
        <v>54.574561237093896</v>
      </c>
      <c r="L100" s="35">
        <v>104.20694478720394</v>
      </c>
      <c r="M100" s="35">
        <v>144.40252800980116</v>
      </c>
      <c r="N100" s="35">
        <v>171.5212685478798</v>
      </c>
      <c r="O100" s="35">
        <v>183.1073402555524</v>
      </c>
      <c r="P100" s="35">
        <v>178.11152855783234</v>
      </c>
      <c r="Q100" s="35">
        <v>156.98624550423818</v>
      </c>
      <c r="R100" s="35">
        <v>121.64456011762675</v>
      </c>
      <c r="S100" s="35">
        <v>75.286954178864761</v>
      </c>
      <c r="T100" s="35">
        <v>22.111492143243058</v>
      </c>
      <c r="U100" s="35">
        <v>0</v>
      </c>
      <c r="V100" s="35">
        <v>0</v>
      </c>
      <c r="W100" s="35">
        <v>0</v>
      </c>
      <c r="X100" s="35">
        <v>0</v>
      </c>
      <c r="Y100" s="35">
        <v>0</v>
      </c>
      <c r="Z100" s="35">
        <v>0</v>
      </c>
      <c r="AA100" s="35">
        <v>0</v>
      </c>
    </row>
    <row r="101" spans="1:27">
      <c r="A101" s="239" t="s">
        <v>788</v>
      </c>
      <c r="B101" s="35" t="s">
        <v>338</v>
      </c>
      <c r="C101" s="35" t="s">
        <v>84</v>
      </c>
      <c r="D101" s="35">
        <v>0</v>
      </c>
      <c r="E101" s="35">
        <v>0</v>
      </c>
      <c r="F101" s="35">
        <v>0</v>
      </c>
      <c r="G101" s="35">
        <v>0</v>
      </c>
      <c r="H101" s="35">
        <v>0</v>
      </c>
      <c r="I101" s="35">
        <v>0</v>
      </c>
      <c r="J101" s="35">
        <v>61.628577175545182</v>
      </c>
      <c r="K101" s="35">
        <v>118.91454211944327</v>
      </c>
      <c r="L101" s="35">
        <v>167.82128156771338</v>
      </c>
      <c r="M101" s="35">
        <v>204.90261820016406</v>
      </c>
      <c r="N101" s="35">
        <v>227.54564298326002</v>
      </c>
      <c r="O101" s="35">
        <v>234.15483187781294</v>
      </c>
      <c r="P101" s="35">
        <v>224.26447326349773</v>
      </c>
      <c r="Q101" s="35">
        <v>198.57148396465644</v>
      </c>
      <c r="R101" s="35">
        <v>158.88630152033713</v>
      </c>
      <c r="S101" s="35">
        <v>108.00531303853607</v>
      </c>
      <c r="T101" s="35">
        <v>49.513809841329049</v>
      </c>
      <c r="U101" s="35">
        <v>0</v>
      </c>
      <c r="V101" s="35">
        <v>0</v>
      </c>
      <c r="W101" s="35">
        <v>0</v>
      </c>
      <c r="X101" s="35">
        <v>0</v>
      </c>
      <c r="Y101" s="35">
        <v>0</v>
      </c>
      <c r="Z101" s="35">
        <v>0</v>
      </c>
      <c r="AA101" s="35">
        <v>0</v>
      </c>
    </row>
    <row r="102" spans="1:27">
      <c r="A102" s="239" t="s">
        <v>788</v>
      </c>
      <c r="B102" s="35" t="s">
        <v>338</v>
      </c>
      <c r="C102" s="35" t="s">
        <v>85</v>
      </c>
      <c r="D102" s="35">
        <v>0</v>
      </c>
      <c r="E102" s="35">
        <v>0</v>
      </c>
      <c r="F102" s="35">
        <v>0</v>
      </c>
      <c r="G102" s="35">
        <v>0</v>
      </c>
      <c r="H102" s="35">
        <v>0</v>
      </c>
      <c r="I102" s="35">
        <v>63.193993206535403</v>
      </c>
      <c r="J102" s="35">
        <v>122.93037830296218</v>
      </c>
      <c r="K102" s="35">
        <v>175.94072740400762</v>
      </c>
      <c r="L102" s="35">
        <v>219.32462223142764</v>
      </c>
      <c r="M102" s="35">
        <v>250.70834814887812</v>
      </c>
      <c r="N102" s="35">
        <v>268.37477003399141</v>
      </c>
      <c r="O102" s="35">
        <v>271.35728393460187</v>
      </c>
      <c r="P102" s="35">
        <v>259.49270402041134</v>
      </c>
      <c r="Q102" s="35">
        <v>233.4301911634075</v>
      </c>
      <c r="R102" s="35">
        <v>194.59573462699501</v>
      </c>
      <c r="S102" s="35">
        <v>145.11413021942604</v>
      </c>
      <c r="T102" s="35">
        <v>87.69272381361651</v>
      </c>
      <c r="U102" s="35">
        <v>25.473281112418725</v>
      </c>
      <c r="V102" s="35">
        <v>0</v>
      </c>
      <c r="W102" s="35">
        <v>0</v>
      </c>
      <c r="X102" s="35">
        <v>0</v>
      </c>
      <c r="Y102" s="35">
        <v>0</v>
      </c>
      <c r="Z102" s="35">
        <v>0</v>
      </c>
      <c r="AA102" s="35">
        <v>0</v>
      </c>
    </row>
    <row r="103" spans="1:27">
      <c r="A103" s="239" t="s">
        <v>788</v>
      </c>
      <c r="B103" s="35" t="s">
        <v>338</v>
      </c>
      <c r="C103" s="35" t="s">
        <v>86</v>
      </c>
      <c r="D103" s="35">
        <v>0</v>
      </c>
      <c r="E103" s="35">
        <v>0</v>
      </c>
      <c r="F103" s="35">
        <v>0</v>
      </c>
      <c r="G103" s="35">
        <v>0</v>
      </c>
      <c r="H103" s="35">
        <v>0</v>
      </c>
      <c r="I103" s="35">
        <v>56.813819593324851</v>
      </c>
      <c r="J103" s="35">
        <v>111.07729397616683</v>
      </c>
      <c r="K103" s="35">
        <v>160.35456171574347</v>
      </c>
      <c r="L103" s="35">
        <v>202.43358981260334</v>
      </c>
      <c r="M103" s="35">
        <v>235.42547080485124</v>
      </c>
      <c r="N103" s="35">
        <v>257.84921492141245</v>
      </c>
      <c r="O103" s="35">
        <v>268.69823100509797</v>
      </c>
      <c r="P103" s="35">
        <v>267.48551190860587</v>
      </c>
      <c r="Q103" s="35">
        <v>254.26549601262474</v>
      </c>
      <c r="R103" s="35">
        <v>229.63162351294082</v>
      </c>
      <c r="S103" s="35">
        <v>194.68969717365127</v>
      </c>
      <c r="T103" s="35">
        <v>151.00824336954167</v>
      </c>
      <c r="U103" s="35">
        <v>100.54810168671416</v>
      </c>
      <c r="V103" s="35">
        <v>45.57440377064254</v>
      </c>
      <c r="W103" s="35">
        <v>0</v>
      </c>
      <c r="X103" s="35">
        <v>0</v>
      </c>
      <c r="Y103" s="35">
        <v>0</v>
      </c>
      <c r="Z103" s="35">
        <v>0</v>
      </c>
      <c r="AA103" s="35">
        <v>0</v>
      </c>
    </row>
    <row r="104" spans="1:27">
      <c r="A104" s="239" t="s">
        <v>788</v>
      </c>
      <c r="B104" s="35" t="s">
        <v>338</v>
      </c>
      <c r="C104" s="35" t="s">
        <v>87</v>
      </c>
      <c r="D104" s="35">
        <v>0</v>
      </c>
      <c r="E104" s="35">
        <v>0</v>
      </c>
      <c r="F104" s="35">
        <v>0</v>
      </c>
      <c r="G104" s="35">
        <v>0</v>
      </c>
      <c r="H104" s="35">
        <v>62.44897676894297</v>
      </c>
      <c r="I104" s="35">
        <v>122.37384733563013</v>
      </c>
      <c r="J104" s="35">
        <v>177.35252657885295</v>
      </c>
      <c r="K104" s="35">
        <v>225.16284798044578</v>
      </c>
      <c r="L104" s="35">
        <v>263.87238069805699</v>
      </c>
      <c r="M104" s="35">
        <v>291.91653589974374</v>
      </c>
      <c r="N104" s="35">
        <v>308.16180540420288</v>
      </c>
      <c r="O104" s="35">
        <v>311.95157660326902</v>
      </c>
      <c r="P104" s="35">
        <v>303.13267188725786</v>
      </c>
      <c r="Q104" s="35">
        <v>282.06153988419328</v>
      </c>
      <c r="R104" s="35">
        <v>249.58984827110194</v>
      </c>
      <c r="S104" s="35">
        <v>207.03006047715382</v>
      </c>
      <c r="T104" s="35">
        <v>156.10238762341942</v>
      </c>
      <c r="U104" s="35">
        <v>98.865259832656093</v>
      </c>
      <c r="V104" s="35">
        <v>37.632127168113357</v>
      </c>
      <c r="W104" s="35">
        <v>0</v>
      </c>
      <c r="X104" s="35">
        <v>0</v>
      </c>
      <c r="Y104" s="35">
        <v>0</v>
      </c>
      <c r="Z104" s="35">
        <v>0</v>
      </c>
      <c r="AA104" s="35">
        <v>0</v>
      </c>
    </row>
    <row r="105" spans="1:27">
      <c r="A105" s="239" t="s">
        <v>788</v>
      </c>
      <c r="B105" s="35" t="s">
        <v>338</v>
      </c>
      <c r="C105" s="35" t="s">
        <v>88</v>
      </c>
      <c r="D105" s="35">
        <v>0</v>
      </c>
      <c r="E105" s="35">
        <v>0</v>
      </c>
      <c r="F105" s="35">
        <v>0</v>
      </c>
      <c r="G105" s="35">
        <v>0</v>
      </c>
      <c r="H105" s="35">
        <v>62.526880957576502</v>
      </c>
      <c r="I105" s="35">
        <v>122.42677908654063</v>
      </c>
      <c r="J105" s="35">
        <v>177.18308070953364</v>
      </c>
      <c r="K105" s="35">
        <v>224.49527344021857</v>
      </c>
      <c r="L105" s="35">
        <v>262.37559911787991</v>
      </c>
      <c r="M105" s="35">
        <v>289.23256679376919</v>
      </c>
      <c r="N105" s="35">
        <v>303.93781708336775</v>
      </c>
      <c r="O105" s="35">
        <v>305.87352866871419</v>
      </c>
      <c r="P105" s="35">
        <v>294.95837523034453</v>
      </c>
      <c r="Q105" s="35">
        <v>271.65094226325112</v>
      </c>
      <c r="R105" s="35">
        <v>236.93046022393375</v>
      </c>
      <c r="S105" s="35">
        <v>192.25566347946096</v>
      </c>
      <c r="T105" s="35">
        <v>139.50350354447977</v>
      </c>
      <c r="U105" s="35">
        <v>80.890291487112279</v>
      </c>
      <c r="V105" s="35">
        <v>18.878582599521174</v>
      </c>
      <c r="W105" s="35">
        <v>0</v>
      </c>
      <c r="X105" s="35">
        <v>0</v>
      </c>
      <c r="Y105" s="35">
        <v>0</v>
      </c>
      <c r="Z105" s="35">
        <v>0</v>
      </c>
      <c r="AA105" s="35">
        <v>0</v>
      </c>
    </row>
    <row r="106" spans="1:27">
      <c r="A106" s="239" t="s">
        <v>788</v>
      </c>
      <c r="B106" s="35" t="s">
        <v>338</v>
      </c>
      <c r="C106" s="35" t="s">
        <v>89</v>
      </c>
      <c r="D106" s="35">
        <v>0</v>
      </c>
      <c r="E106" s="35">
        <v>0</v>
      </c>
      <c r="F106" s="35">
        <v>0</v>
      </c>
      <c r="G106" s="35">
        <v>0</v>
      </c>
      <c r="H106" s="35">
        <v>0</v>
      </c>
      <c r="I106" s="35">
        <v>63.727330264111238</v>
      </c>
      <c r="J106" s="35">
        <v>124.30408535380663</v>
      </c>
      <c r="K106" s="35">
        <v>178.7354493880301</v>
      </c>
      <c r="L106" s="35">
        <v>224.33042458725603</v>
      </c>
      <c r="M106" s="35">
        <v>258.83486981069854</v>
      </c>
      <c r="N106" s="35">
        <v>280.54294161446245</v>
      </c>
      <c r="O106" s="35">
        <v>288.38142836664787</v>
      </c>
      <c r="P106" s="35">
        <v>281.96280807843027</v>
      </c>
      <c r="Q106" s="35">
        <v>261.60440685856474</v>
      </c>
      <c r="R106" s="35">
        <v>228.31271082859888</v>
      </c>
      <c r="S106" s="35">
        <v>183.73360709209581</v>
      </c>
      <c r="T106" s="35">
        <v>130.07101376311817</v>
      </c>
      <c r="U106" s="35">
        <v>69.97792185253023</v>
      </c>
      <c r="V106" s="35">
        <v>6.4252357233852493</v>
      </c>
      <c r="W106" s="35">
        <v>0</v>
      </c>
      <c r="X106" s="35">
        <v>0</v>
      </c>
      <c r="Y106" s="35">
        <v>0</v>
      </c>
      <c r="Z106" s="35">
        <v>0</v>
      </c>
      <c r="AA106" s="35">
        <v>0</v>
      </c>
    </row>
    <row r="107" spans="1:27">
      <c r="A107" s="239" t="s">
        <v>788</v>
      </c>
      <c r="B107" s="35" t="s">
        <v>338</v>
      </c>
      <c r="C107" s="35" t="s">
        <v>90</v>
      </c>
      <c r="D107" s="35">
        <v>0</v>
      </c>
      <c r="E107" s="35">
        <v>0</v>
      </c>
      <c r="F107" s="35">
        <v>0</v>
      </c>
      <c r="G107" s="35">
        <v>0</v>
      </c>
      <c r="H107" s="35">
        <v>0</v>
      </c>
      <c r="I107" s="35">
        <v>0</v>
      </c>
      <c r="J107" s="35">
        <v>62.500219434007036</v>
      </c>
      <c r="K107" s="35">
        <v>121.13508607565883</v>
      </c>
      <c r="L107" s="35">
        <v>172.27830152864342</v>
      </c>
      <c r="M107" s="35">
        <v>212.76689176740629</v>
      </c>
      <c r="N107" s="35">
        <v>240.09682261806469</v>
      </c>
      <c r="O107" s="35">
        <v>252.57786282247056</v>
      </c>
      <c r="P107" s="35">
        <v>249.43811711301549</v>
      </c>
      <c r="Q107" s="35">
        <v>230.87176440547339</v>
      </c>
      <c r="R107" s="35">
        <v>198.02704872093491</v>
      </c>
      <c r="S107" s="35">
        <v>152.93526554340059</v>
      </c>
      <c r="T107" s="35">
        <v>98.385135482109263</v>
      </c>
      <c r="U107" s="35">
        <v>37.750334653164465</v>
      </c>
      <c r="V107" s="35">
        <v>0</v>
      </c>
      <c r="W107" s="35">
        <v>0</v>
      </c>
      <c r="X107" s="35">
        <v>0</v>
      </c>
      <c r="Y107" s="35">
        <v>0</v>
      </c>
      <c r="Z107" s="35">
        <v>0</v>
      </c>
      <c r="AA107" s="35">
        <v>0</v>
      </c>
    </row>
    <row r="108" spans="1:27">
      <c r="A108" s="239" t="s">
        <v>788</v>
      </c>
      <c r="B108" s="35" t="s">
        <v>338</v>
      </c>
      <c r="C108" s="35" t="s">
        <v>91</v>
      </c>
      <c r="D108" s="35">
        <v>0</v>
      </c>
      <c r="E108" s="35">
        <v>0</v>
      </c>
      <c r="F108" s="35">
        <v>0</v>
      </c>
      <c r="G108" s="35">
        <v>0</v>
      </c>
      <c r="H108" s="35">
        <v>0</v>
      </c>
      <c r="I108" s="35">
        <v>0</v>
      </c>
      <c r="J108" s="35">
        <v>56.903469187630158</v>
      </c>
      <c r="K108" s="35">
        <v>109.27909352579867</v>
      </c>
      <c r="L108" s="35">
        <v>152.95931162883758</v>
      </c>
      <c r="M108" s="35">
        <v>184.46846105674584</v>
      </c>
      <c r="N108" s="35">
        <v>201.29933896258191</v>
      </c>
      <c r="O108" s="35">
        <v>202.11270180063906</v>
      </c>
      <c r="P108" s="35">
        <v>186.84382977808895</v>
      </c>
      <c r="Q108" s="35">
        <v>156.70767664962139</v>
      </c>
      <c r="R108" s="35">
        <v>114.10219508268091</v>
      </c>
      <c r="S108" s="35">
        <v>62.417530054818926</v>
      </c>
      <c r="T108" s="35">
        <v>5.7662628846000423</v>
      </c>
      <c r="U108" s="35">
        <v>0</v>
      </c>
      <c r="V108" s="35">
        <v>0</v>
      </c>
      <c r="W108" s="35">
        <v>0</v>
      </c>
      <c r="X108" s="35">
        <v>0</v>
      </c>
      <c r="Y108" s="35">
        <v>0</v>
      </c>
      <c r="Z108" s="35">
        <v>0</v>
      </c>
      <c r="AA108" s="35">
        <v>0</v>
      </c>
    </row>
    <row r="109" spans="1:27">
      <c r="A109" s="239" t="s">
        <v>788</v>
      </c>
      <c r="B109" s="35" t="s">
        <v>338</v>
      </c>
      <c r="C109" s="35" t="s">
        <v>92</v>
      </c>
      <c r="D109" s="35">
        <v>0</v>
      </c>
      <c r="E109" s="35">
        <v>0</v>
      </c>
      <c r="F109" s="35">
        <v>0</v>
      </c>
      <c r="G109" s="35">
        <v>0</v>
      </c>
      <c r="H109" s="35">
        <v>0</v>
      </c>
      <c r="I109" s="35">
        <v>0</v>
      </c>
      <c r="J109" s="35">
        <v>0</v>
      </c>
      <c r="K109" s="35">
        <v>50.255143429677751</v>
      </c>
      <c r="L109" s="35">
        <v>95.176218951319726</v>
      </c>
      <c r="M109" s="35">
        <v>129.99531524317769</v>
      </c>
      <c r="N109" s="35">
        <v>151.01674244263893</v>
      </c>
      <c r="O109" s="35">
        <v>156.00929171109649</v>
      </c>
      <c r="P109" s="35">
        <v>144.44305516221775</v>
      </c>
      <c r="Q109" s="35">
        <v>117.54567014775856</v>
      </c>
      <c r="R109" s="35">
        <v>78.172018146994233</v>
      </c>
      <c r="S109" s="35">
        <v>30.501208385895445</v>
      </c>
      <c r="T109" s="35">
        <v>0</v>
      </c>
      <c r="U109" s="35">
        <v>0</v>
      </c>
      <c r="V109" s="35">
        <v>0</v>
      </c>
      <c r="W109" s="35">
        <v>0</v>
      </c>
      <c r="X109" s="35">
        <v>0</v>
      </c>
      <c r="Y109" s="35">
        <v>0</v>
      </c>
      <c r="Z109" s="35">
        <v>0</v>
      </c>
      <c r="AA109" s="35">
        <v>0</v>
      </c>
    </row>
    <row r="110" spans="1:27">
      <c r="A110" s="239" t="s">
        <v>788</v>
      </c>
      <c r="B110" s="35" t="s">
        <v>338</v>
      </c>
      <c r="C110" s="35" t="s">
        <v>93</v>
      </c>
      <c r="D110" s="35">
        <v>0</v>
      </c>
      <c r="E110" s="35">
        <v>0</v>
      </c>
      <c r="F110" s="35">
        <v>0</v>
      </c>
      <c r="G110" s="35">
        <v>0</v>
      </c>
      <c r="H110" s="35">
        <v>0</v>
      </c>
      <c r="I110" s="35">
        <v>0</v>
      </c>
      <c r="J110" s="35">
        <v>0</v>
      </c>
      <c r="K110" s="35">
        <v>0</v>
      </c>
      <c r="L110" s="35">
        <v>45.229651415494416</v>
      </c>
      <c r="M110" s="35">
        <v>84.75581891116515</v>
      </c>
      <c r="N110" s="35">
        <v>113.59423102639717</v>
      </c>
      <c r="O110" s="35">
        <v>128.10834813231932</v>
      </c>
      <c r="P110" s="35">
        <v>126.46793207910348</v>
      </c>
      <c r="Q110" s="35">
        <v>108.87984023328981</v>
      </c>
      <c r="R110" s="35">
        <v>77.561940650094243</v>
      </c>
      <c r="S110" s="35">
        <v>36.463437691817518</v>
      </c>
      <c r="T110" s="35">
        <v>0</v>
      </c>
      <c r="U110" s="35">
        <v>0</v>
      </c>
      <c r="V110" s="35">
        <v>0</v>
      </c>
      <c r="W110" s="35">
        <v>0</v>
      </c>
      <c r="X110" s="35">
        <v>0</v>
      </c>
      <c r="Y110" s="35">
        <v>0</v>
      </c>
      <c r="Z110" s="35">
        <v>0</v>
      </c>
      <c r="AA110" s="35">
        <v>0</v>
      </c>
    </row>
    <row r="111" spans="1:27">
      <c r="A111" s="239" t="s">
        <v>803</v>
      </c>
      <c r="B111" s="35" t="s">
        <v>79</v>
      </c>
      <c r="C111" s="35" t="s">
        <v>82</v>
      </c>
      <c r="D111" s="35">
        <v>0</v>
      </c>
      <c r="E111" s="35">
        <v>0</v>
      </c>
      <c r="F111" s="35">
        <v>0</v>
      </c>
      <c r="G111" s="35">
        <v>0</v>
      </c>
      <c r="H111" s="35">
        <v>0</v>
      </c>
      <c r="I111" s="35">
        <v>0</v>
      </c>
      <c r="J111" s="35">
        <v>0</v>
      </c>
      <c r="K111" s="35">
        <v>149.49685335977597</v>
      </c>
      <c r="L111" s="35">
        <v>282.09583182374917</v>
      </c>
      <c r="M111" s="35">
        <v>382.80905505170136</v>
      </c>
      <c r="N111" s="35">
        <v>440.25274199264703</v>
      </c>
      <c r="O111" s="35">
        <v>447.93393835579747</v>
      </c>
      <c r="P111" s="35">
        <v>404.98442589924593</v>
      </c>
      <c r="Q111" s="35">
        <v>316.25885856396826</v>
      </c>
      <c r="R111" s="35">
        <v>191.78603296471698</v>
      </c>
      <c r="S111" s="35">
        <v>45.635317035554124</v>
      </c>
      <c r="T111" s="35">
        <v>0</v>
      </c>
      <c r="U111" s="35">
        <v>0</v>
      </c>
      <c r="V111" s="35">
        <v>0</v>
      </c>
      <c r="W111" s="35">
        <v>0</v>
      </c>
      <c r="X111" s="35">
        <v>0</v>
      </c>
      <c r="Y111" s="35">
        <v>0</v>
      </c>
      <c r="Z111" s="35">
        <v>0</v>
      </c>
      <c r="AA111" s="35">
        <v>0</v>
      </c>
    </row>
    <row r="112" spans="1:27">
      <c r="A112" s="239" t="s">
        <v>803</v>
      </c>
      <c r="B112" s="35" t="s">
        <v>79</v>
      </c>
      <c r="C112" s="35" t="s">
        <v>83</v>
      </c>
      <c r="D112" s="35">
        <v>0</v>
      </c>
      <c r="E112" s="35">
        <v>0</v>
      </c>
      <c r="F112" s="35">
        <v>0</v>
      </c>
      <c r="G112" s="35">
        <v>0</v>
      </c>
      <c r="H112" s="35">
        <v>0</v>
      </c>
      <c r="I112" s="35">
        <v>0</v>
      </c>
      <c r="J112" s="35">
        <v>0</v>
      </c>
      <c r="K112" s="35">
        <v>170.6704021595815</v>
      </c>
      <c r="L112" s="35">
        <v>326.17599011256061</v>
      </c>
      <c r="M112" s="35">
        <v>452.69940994428259</v>
      </c>
      <c r="N112" s="35">
        <v>538.99850056381626</v>
      </c>
      <c r="O112" s="35">
        <v>577.40520905229482</v>
      </c>
      <c r="P112" s="35">
        <v>564.50693081545262</v>
      </c>
      <c r="Q112" s="35">
        <v>501.44973447779512</v>
      </c>
      <c r="R112" s="35">
        <v>393.83652865587112</v>
      </c>
      <c r="S112" s="35">
        <v>251.22921893973424</v>
      </c>
      <c r="T112" s="35">
        <v>86.299090619533857</v>
      </c>
      <c r="U112" s="35">
        <v>0</v>
      </c>
      <c r="V112" s="35">
        <v>0</v>
      </c>
      <c r="W112" s="35">
        <v>0</v>
      </c>
      <c r="X112" s="35">
        <v>0</v>
      </c>
      <c r="Y112" s="35">
        <v>0</v>
      </c>
      <c r="Z112" s="35">
        <v>0</v>
      </c>
      <c r="AA112" s="35">
        <v>0</v>
      </c>
    </row>
    <row r="113" spans="1:27">
      <c r="A113" s="239" t="s">
        <v>803</v>
      </c>
      <c r="B113" s="35" t="s">
        <v>79</v>
      </c>
      <c r="C113" s="35" t="s">
        <v>84</v>
      </c>
      <c r="D113" s="35">
        <v>0</v>
      </c>
      <c r="E113" s="35">
        <v>0</v>
      </c>
      <c r="F113" s="35">
        <v>0</v>
      </c>
      <c r="G113" s="35">
        <v>0</v>
      </c>
      <c r="H113" s="35">
        <v>0</v>
      </c>
      <c r="I113" s="35">
        <v>0</v>
      </c>
      <c r="J113" s="35">
        <v>191.32374453549127</v>
      </c>
      <c r="K113" s="35">
        <v>369.16600253823754</v>
      </c>
      <c r="L113" s="35">
        <v>520.99525047968802</v>
      </c>
      <c r="M113" s="35">
        <v>636.11295239730953</v>
      </c>
      <c r="N113" s="35">
        <v>706.4074243396359</v>
      </c>
      <c r="O113" s="35">
        <v>726.92541819249436</v>
      </c>
      <c r="P113" s="35">
        <v>696.22114865371123</v>
      </c>
      <c r="Q113" s="35">
        <v>616.45816942797603</v>
      </c>
      <c r="R113" s="35">
        <v>493.25692001094143</v>
      </c>
      <c r="S113" s="35">
        <v>335.29868556596028</v>
      </c>
      <c r="T113" s="35">
        <v>153.71387656861853</v>
      </c>
      <c r="U113" s="35">
        <v>0</v>
      </c>
      <c r="V113" s="35">
        <v>0</v>
      </c>
      <c r="W113" s="35">
        <v>0</v>
      </c>
      <c r="X113" s="35">
        <v>0</v>
      </c>
      <c r="Y113" s="35">
        <v>0</v>
      </c>
      <c r="Z113" s="35">
        <v>0</v>
      </c>
      <c r="AA113" s="35">
        <v>0</v>
      </c>
    </row>
    <row r="114" spans="1:27">
      <c r="A114" s="239" t="s">
        <v>803</v>
      </c>
      <c r="B114" s="35" t="s">
        <v>79</v>
      </c>
      <c r="C114" s="35" t="s">
        <v>85</v>
      </c>
      <c r="D114" s="35">
        <v>0</v>
      </c>
      <c r="E114" s="35">
        <v>0</v>
      </c>
      <c r="F114" s="35">
        <v>0</v>
      </c>
      <c r="G114" s="35">
        <v>0</v>
      </c>
      <c r="H114" s="35">
        <v>0</v>
      </c>
      <c r="I114" s="35">
        <v>194.20571955463208</v>
      </c>
      <c r="J114" s="35">
        <v>377.78563059662639</v>
      </c>
      <c r="K114" s="35">
        <v>540.69530711230652</v>
      </c>
      <c r="L114" s="35">
        <v>674.02127821378542</v>
      </c>
      <c r="M114" s="35">
        <v>770.46872147289412</v>
      </c>
      <c r="N114" s="35">
        <v>824.7605932167944</v>
      </c>
      <c r="O114" s="35">
        <v>833.92635769470439</v>
      </c>
      <c r="P114" s="35">
        <v>797.46451753343865</v>
      </c>
      <c r="Q114" s="35">
        <v>717.37005275964384</v>
      </c>
      <c r="R114" s="35">
        <v>598.02526708487005</v>
      </c>
      <c r="S114" s="35">
        <v>445.96001371050698</v>
      </c>
      <c r="T114" s="35">
        <v>269.49441970329167</v>
      </c>
      <c r="U114" s="35">
        <v>78.283656987561315</v>
      </c>
      <c r="V114" s="35">
        <v>0</v>
      </c>
      <c r="W114" s="35">
        <v>0</v>
      </c>
      <c r="X114" s="35">
        <v>0</v>
      </c>
      <c r="Y114" s="35">
        <v>0</v>
      </c>
      <c r="Z114" s="35">
        <v>0</v>
      </c>
      <c r="AA114" s="35">
        <v>0</v>
      </c>
    </row>
    <row r="115" spans="1:27">
      <c r="A115" s="239" t="s">
        <v>803</v>
      </c>
      <c r="B115" s="35" t="s">
        <v>79</v>
      </c>
      <c r="C115" s="35" t="s">
        <v>86</v>
      </c>
      <c r="D115" s="35">
        <v>0</v>
      </c>
      <c r="E115" s="35">
        <v>0</v>
      </c>
      <c r="F115" s="35">
        <v>0</v>
      </c>
      <c r="G115" s="35">
        <v>0</v>
      </c>
      <c r="H115" s="35">
        <v>0</v>
      </c>
      <c r="I115" s="35">
        <v>175.42715449417764</v>
      </c>
      <c r="J115" s="35">
        <v>342.76307980746338</v>
      </c>
      <c r="K115" s="35">
        <v>494.28973863935869</v>
      </c>
      <c r="L115" s="35">
        <v>623.01826471566073</v>
      </c>
      <c r="M115" s="35">
        <v>723.01131036858703</v>
      </c>
      <c r="N115" s="35">
        <v>789.65689490902423</v>
      </c>
      <c r="O115" s="35">
        <v>819.88112307847598</v>
      </c>
      <c r="P115" s="35">
        <v>812.28996236447438</v>
      </c>
      <c r="Q115" s="35">
        <v>767.23353998229049</v>
      </c>
      <c r="R115" s="35">
        <v>686.78999395232631</v>
      </c>
      <c r="S115" s="35">
        <v>574.66962311018074</v>
      </c>
      <c r="T115" s="35">
        <v>436.04375693985531</v>
      </c>
      <c r="U115" s="35">
        <v>277.30623826926308</v>
      </c>
      <c r="V115" s="35">
        <v>105.77851996511316</v>
      </c>
      <c r="W115" s="35">
        <v>0</v>
      </c>
      <c r="X115" s="35">
        <v>0</v>
      </c>
      <c r="Y115" s="35">
        <v>0</v>
      </c>
      <c r="Z115" s="35">
        <v>0</v>
      </c>
      <c r="AA115" s="35">
        <v>0</v>
      </c>
    </row>
    <row r="116" spans="1:27">
      <c r="A116" s="239" t="s">
        <v>803</v>
      </c>
      <c r="B116" s="35" t="s">
        <v>79</v>
      </c>
      <c r="C116" s="35" t="s">
        <v>87</v>
      </c>
      <c r="D116" s="35">
        <v>0</v>
      </c>
      <c r="E116" s="35">
        <v>0</v>
      </c>
      <c r="F116" s="35">
        <v>0</v>
      </c>
      <c r="G116" s="35">
        <v>0</v>
      </c>
      <c r="H116" s="35">
        <v>193.36702605765126</v>
      </c>
      <c r="I116" s="35">
        <v>378.60999652043057</v>
      </c>
      <c r="J116" s="35">
        <v>547.94617706552663</v>
      </c>
      <c r="K116" s="35">
        <v>694.26113575995066</v>
      </c>
      <c r="L116" s="35">
        <v>811.40764635200185</v>
      </c>
      <c r="M116" s="35">
        <v>894.46395571655682</v>
      </c>
      <c r="N116" s="35">
        <v>939.94056469473958</v>
      </c>
      <c r="O116" s="35">
        <v>945.92683470903535</v>
      </c>
      <c r="P116" s="35">
        <v>912.17126067404524</v>
      </c>
      <c r="Q116" s="35">
        <v>840.09203764446909</v>
      </c>
      <c r="R116" s="35">
        <v>732.71747725681598</v>
      </c>
      <c r="S116" s="35">
        <v>594.55877728791916</v>
      </c>
      <c r="T116" s="35">
        <v>431.42048974618501</v>
      </c>
      <c r="U116" s="35">
        <v>250.15665042387073</v>
      </c>
      <c r="V116" s="35">
        <v>58.382815799334942</v>
      </c>
      <c r="W116" s="35">
        <v>0</v>
      </c>
      <c r="X116" s="35">
        <v>0</v>
      </c>
      <c r="Y116" s="35">
        <v>0</v>
      </c>
      <c r="Z116" s="35">
        <v>0</v>
      </c>
      <c r="AA116" s="35">
        <v>0</v>
      </c>
    </row>
    <row r="117" spans="1:27">
      <c r="A117" s="239" t="s">
        <v>803</v>
      </c>
      <c r="B117" s="35" t="s">
        <v>79</v>
      </c>
      <c r="C117" s="35" t="s">
        <v>88</v>
      </c>
      <c r="D117" s="35">
        <v>0</v>
      </c>
      <c r="E117" s="35">
        <v>0</v>
      </c>
      <c r="F117" s="35">
        <v>0</v>
      </c>
      <c r="G117" s="35">
        <v>0</v>
      </c>
      <c r="H117" s="35">
        <v>192.59954317138181</v>
      </c>
      <c r="I117" s="35">
        <v>376.89228219238481</v>
      </c>
      <c r="J117" s="35">
        <v>544.9296847654939</v>
      </c>
      <c r="K117" s="35">
        <v>689.46431006022362</v>
      </c>
      <c r="L117" s="35">
        <v>804.26239030380498</v>
      </c>
      <c r="M117" s="35">
        <v>884.3726927273508</v>
      </c>
      <c r="N117" s="35">
        <v>926.34006587150429</v>
      </c>
      <c r="O117" s="35">
        <v>928.35446001509808</v>
      </c>
      <c r="P117" s="35">
        <v>890.32899448667797</v>
      </c>
      <c r="Q117" s="35">
        <v>813.90370482148137</v>
      </c>
      <c r="R117" s="35">
        <v>702.3748081492646</v>
      </c>
      <c r="S117" s="35">
        <v>560.55253759160644</v>
      </c>
      <c r="T117" s="35">
        <v>394.55367726069028</v>
      </c>
      <c r="U117" s="35">
        <v>211.5377458098294</v>
      </c>
      <c r="V117" s="35">
        <v>19.398206919820868</v>
      </c>
      <c r="W117" s="35">
        <v>0</v>
      </c>
      <c r="X117" s="35">
        <v>0</v>
      </c>
      <c r="Y117" s="35">
        <v>0</v>
      </c>
      <c r="Z117" s="35">
        <v>0</v>
      </c>
      <c r="AA117" s="35">
        <v>0</v>
      </c>
    </row>
    <row r="118" spans="1:27">
      <c r="A118" s="239" t="s">
        <v>803</v>
      </c>
      <c r="B118" s="35" t="s">
        <v>79</v>
      </c>
      <c r="C118" s="35" t="s">
        <v>89</v>
      </c>
      <c r="D118" s="35">
        <v>0</v>
      </c>
      <c r="E118" s="35">
        <v>0</v>
      </c>
      <c r="F118" s="35">
        <v>0</v>
      </c>
      <c r="G118" s="35">
        <v>0</v>
      </c>
      <c r="H118" s="35">
        <v>0</v>
      </c>
      <c r="I118" s="35">
        <v>196.10475709865537</v>
      </c>
      <c r="J118" s="35">
        <v>382.37600281423147</v>
      </c>
      <c r="K118" s="35">
        <v>549.47331908556419</v>
      </c>
      <c r="L118" s="35">
        <v>689.01774873718068</v>
      </c>
      <c r="M118" s="35">
        <v>794.01195137955563</v>
      </c>
      <c r="N118" s="35">
        <v>859.19107927459095</v>
      </c>
      <c r="O118" s="35">
        <v>881.28677878529356</v>
      </c>
      <c r="P118" s="35">
        <v>859.19107927459095</v>
      </c>
      <c r="Q118" s="35">
        <v>794.01195137955563</v>
      </c>
      <c r="R118" s="35">
        <v>689.0177487371808</v>
      </c>
      <c r="S118" s="35">
        <v>549.47331908556453</v>
      </c>
      <c r="T118" s="35">
        <v>382.37600281423158</v>
      </c>
      <c r="U118" s="35">
        <v>196.10475709865509</v>
      </c>
      <c r="V118" s="35">
        <v>0</v>
      </c>
      <c r="W118" s="35">
        <v>0</v>
      </c>
      <c r="X118" s="35">
        <v>0</v>
      </c>
      <c r="Y118" s="35">
        <v>0</v>
      </c>
      <c r="Z118" s="35">
        <v>0</v>
      </c>
      <c r="AA118" s="35">
        <v>0</v>
      </c>
    </row>
    <row r="119" spans="1:27">
      <c r="A119" s="239" t="s">
        <v>803</v>
      </c>
      <c r="B119" s="35" t="s">
        <v>79</v>
      </c>
      <c r="C119" s="35" t="s">
        <v>90</v>
      </c>
      <c r="D119" s="35">
        <v>0</v>
      </c>
      <c r="E119" s="35">
        <v>0</v>
      </c>
      <c r="F119" s="35">
        <v>0</v>
      </c>
      <c r="G119" s="35">
        <v>0</v>
      </c>
      <c r="H119" s="35">
        <v>0</v>
      </c>
      <c r="I119" s="35">
        <v>0</v>
      </c>
      <c r="J119" s="35">
        <v>192.77031319443867</v>
      </c>
      <c r="K119" s="35">
        <v>373.61866395199212</v>
      </c>
      <c r="L119" s="35">
        <v>531.36040869982207</v>
      </c>
      <c r="M119" s="35">
        <v>656.23994179280237</v>
      </c>
      <c r="N119" s="35">
        <v>740.53403511557201</v>
      </c>
      <c r="O119" s="35">
        <v>779.02948442733202</v>
      </c>
      <c r="P119" s="35">
        <v>769.3455222069814</v>
      </c>
      <c r="Q119" s="35">
        <v>712.08105723833671</v>
      </c>
      <c r="R119" s="35">
        <v>610.77763484033881</v>
      </c>
      <c r="S119" s="35">
        <v>471.70040848264358</v>
      </c>
      <c r="T119" s="35">
        <v>303.45066869067705</v>
      </c>
      <c r="U119" s="35">
        <v>116.43389255567659</v>
      </c>
      <c r="V119" s="35">
        <v>0</v>
      </c>
      <c r="W119" s="35">
        <v>0</v>
      </c>
      <c r="X119" s="35">
        <v>0</v>
      </c>
      <c r="Y119" s="35">
        <v>0</v>
      </c>
      <c r="Z119" s="35">
        <v>0</v>
      </c>
      <c r="AA119" s="35">
        <v>0</v>
      </c>
    </row>
    <row r="120" spans="1:27">
      <c r="A120" s="239" t="s">
        <v>803</v>
      </c>
      <c r="B120" s="35" t="s">
        <v>79</v>
      </c>
      <c r="C120" s="35" t="s">
        <v>91</v>
      </c>
      <c r="D120" s="35">
        <v>0</v>
      </c>
      <c r="E120" s="35">
        <v>0</v>
      </c>
      <c r="F120" s="35">
        <v>0</v>
      </c>
      <c r="G120" s="35">
        <v>0</v>
      </c>
      <c r="H120" s="35">
        <v>0</v>
      </c>
      <c r="I120" s="35">
        <v>0</v>
      </c>
      <c r="J120" s="35">
        <v>178.0645910468767</v>
      </c>
      <c r="K120" s="35">
        <v>341.9604705379673</v>
      </c>
      <c r="L120" s="35">
        <v>478.64634021156508</v>
      </c>
      <c r="M120" s="35">
        <v>577.24601940889374</v>
      </c>
      <c r="N120" s="35">
        <v>629.91386961290391</v>
      </c>
      <c r="O120" s="35">
        <v>632.45907684190115</v>
      </c>
      <c r="P120" s="35">
        <v>584.6791173551162</v>
      </c>
      <c r="Q120" s="35">
        <v>490.3758725941949</v>
      </c>
      <c r="R120" s="35">
        <v>357.05311108457357</v>
      </c>
      <c r="S120" s="35">
        <v>195.31940885220294</v>
      </c>
      <c r="T120" s="35">
        <v>18.044018353775375</v>
      </c>
      <c r="U120" s="35">
        <v>0</v>
      </c>
      <c r="V120" s="35">
        <v>0</v>
      </c>
      <c r="W120" s="35">
        <v>0</v>
      </c>
      <c r="X120" s="35">
        <v>0</v>
      </c>
      <c r="Y120" s="35">
        <v>0</v>
      </c>
      <c r="Z120" s="35">
        <v>0</v>
      </c>
      <c r="AA120" s="35">
        <v>0</v>
      </c>
    </row>
    <row r="121" spans="1:27">
      <c r="A121" s="239" t="s">
        <v>803</v>
      </c>
      <c r="B121" s="35" t="s">
        <v>79</v>
      </c>
      <c r="C121" s="35" t="s">
        <v>92</v>
      </c>
      <c r="D121" s="35">
        <v>0</v>
      </c>
      <c r="E121" s="35">
        <v>0</v>
      </c>
      <c r="F121" s="35">
        <v>0</v>
      </c>
      <c r="G121" s="35">
        <v>0</v>
      </c>
      <c r="H121" s="35">
        <v>0</v>
      </c>
      <c r="I121" s="35">
        <v>0</v>
      </c>
      <c r="J121" s="35">
        <v>0</v>
      </c>
      <c r="K121" s="35">
        <v>157.20279094068977</v>
      </c>
      <c r="L121" s="35">
        <v>298.38842437675657</v>
      </c>
      <c r="M121" s="35">
        <v>409.17170705174857</v>
      </c>
      <c r="N121" s="35">
        <v>478.26509580649878</v>
      </c>
      <c r="O121" s="35">
        <v>498.62876848778296</v>
      </c>
      <c r="P121" s="35">
        <v>468.18790090986641</v>
      </c>
      <c r="Q121" s="35">
        <v>390.04406759095747</v>
      </c>
      <c r="R121" s="35">
        <v>272.15922695936541</v>
      </c>
      <c r="S121" s="35">
        <v>126.54448930457579</v>
      </c>
      <c r="T121" s="35">
        <v>0</v>
      </c>
      <c r="U121" s="35">
        <v>0</v>
      </c>
      <c r="V121" s="35">
        <v>0</v>
      </c>
      <c r="W121" s="35">
        <v>0</v>
      </c>
      <c r="X121" s="35">
        <v>0</v>
      </c>
      <c r="Y121" s="35">
        <v>0</v>
      </c>
      <c r="Z121" s="35">
        <v>0</v>
      </c>
      <c r="AA121" s="35">
        <v>0</v>
      </c>
    </row>
    <row r="122" spans="1:27">
      <c r="A122" s="239" t="s">
        <v>803</v>
      </c>
      <c r="B122" s="35" t="s">
        <v>79</v>
      </c>
      <c r="C122" s="35" t="s">
        <v>93</v>
      </c>
      <c r="D122" s="35">
        <v>0</v>
      </c>
      <c r="E122" s="35">
        <v>0</v>
      </c>
      <c r="F122" s="35">
        <v>0</v>
      </c>
      <c r="G122" s="35">
        <v>0</v>
      </c>
      <c r="H122" s="35">
        <v>0</v>
      </c>
      <c r="I122" s="35">
        <v>0</v>
      </c>
      <c r="J122" s="35">
        <v>0</v>
      </c>
      <c r="K122" s="35">
        <v>0</v>
      </c>
      <c r="L122" s="35">
        <v>143.55461844689685</v>
      </c>
      <c r="M122" s="35">
        <v>269.7944312685712</v>
      </c>
      <c r="N122" s="35">
        <v>363.4930539375178</v>
      </c>
      <c r="O122" s="35">
        <v>413.34904971546808</v>
      </c>
      <c r="P122" s="35">
        <v>413.34904971546808</v>
      </c>
      <c r="Q122" s="35">
        <v>363.49305393751786</v>
      </c>
      <c r="R122" s="35">
        <v>269.79443126857132</v>
      </c>
      <c r="S122" s="35">
        <v>143.55461844689691</v>
      </c>
      <c r="T122" s="35">
        <v>0</v>
      </c>
      <c r="U122" s="35">
        <v>0</v>
      </c>
      <c r="V122" s="35">
        <v>0</v>
      </c>
      <c r="W122" s="35">
        <v>0</v>
      </c>
      <c r="X122" s="35">
        <v>0</v>
      </c>
      <c r="Y122" s="35">
        <v>0</v>
      </c>
      <c r="Z122" s="35">
        <v>0</v>
      </c>
      <c r="AA122" s="35">
        <v>0</v>
      </c>
    </row>
    <row r="123" spans="1:27">
      <c r="A123" s="239" t="s">
        <v>803</v>
      </c>
      <c r="B123" s="35" t="s">
        <v>339</v>
      </c>
      <c r="C123" s="35" t="s">
        <v>82</v>
      </c>
      <c r="D123" s="35">
        <v>0</v>
      </c>
      <c r="E123" s="35">
        <v>0</v>
      </c>
      <c r="F123" s="35">
        <v>0</v>
      </c>
      <c r="G123" s="35">
        <v>0</v>
      </c>
      <c r="H123" s="35">
        <v>0</v>
      </c>
      <c r="I123" s="35">
        <v>0</v>
      </c>
      <c r="J123" s="35">
        <v>0</v>
      </c>
      <c r="K123" s="35">
        <v>79.731655125213848</v>
      </c>
      <c r="L123" s="35">
        <v>150.45111030599958</v>
      </c>
      <c r="M123" s="35">
        <v>204.16482936090742</v>
      </c>
      <c r="N123" s="35">
        <v>234.80146239607845</v>
      </c>
      <c r="O123" s="35">
        <v>238.89810045642531</v>
      </c>
      <c r="P123" s="35">
        <v>215.99169381293117</v>
      </c>
      <c r="Q123" s="35">
        <v>168.67139123411641</v>
      </c>
      <c r="R123" s="35">
        <v>102.28588424784905</v>
      </c>
      <c r="S123" s="35">
        <v>24.338835752295534</v>
      </c>
      <c r="T123" s="35">
        <v>0</v>
      </c>
      <c r="U123" s="35">
        <v>0</v>
      </c>
      <c r="V123" s="35">
        <v>0</v>
      </c>
      <c r="W123" s="35">
        <v>0</v>
      </c>
      <c r="X123" s="35">
        <v>0</v>
      </c>
      <c r="Y123" s="35">
        <v>0</v>
      </c>
      <c r="Z123" s="35">
        <v>0</v>
      </c>
      <c r="AA123" s="35">
        <v>0</v>
      </c>
    </row>
    <row r="124" spans="1:27">
      <c r="A124" s="239" t="s">
        <v>803</v>
      </c>
      <c r="B124" s="35" t="s">
        <v>339</v>
      </c>
      <c r="C124" s="35" t="s">
        <v>83</v>
      </c>
      <c r="D124" s="35">
        <v>0</v>
      </c>
      <c r="E124" s="35">
        <v>0</v>
      </c>
      <c r="F124" s="35">
        <v>0</v>
      </c>
      <c r="G124" s="35">
        <v>0</v>
      </c>
      <c r="H124" s="35">
        <v>0</v>
      </c>
      <c r="I124" s="35">
        <v>0</v>
      </c>
      <c r="J124" s="35">
        <v>0</v>
      </c>
      <c r="K124" s="35">
        <v>91.02421448511015</v>
      </c>
      <c r="L124" s="35">
        <v>173.96052806003237</v>
      </c>
      <c r="M124" s="35">
        <v>241.43968530361744</v>
      </c>
      <c r="N124" s="35">
        <v>287.46586696736875</v>
      </c>
      <c r="O124" s="35">
        <v>307.9494448278906</v>
      </c>
      <c r="P124" s="35">
        <v>301.0703631015748</v>
      </c>
      <c r="Q124" s="35">
        <v>267.43985838815746</v>
      </c>
      <c r="R124" s="35">
        <v>210.04614861646465</v>
      </c>
      <c r="S124" s="35">
        <v>133.98891676785829</v>
      </c>
      <c r="T124" s="35">
        <v>46.026181663751402</v>
      </c>
      <c r="U124" s="35">
        <v>0</v>
      </c>
      <c r="V124" s="35">
        <v>0</v>
      </c>
      <c r="W124" s="35">
        <v>0</v>
      </c>
      <c r="X124" s="35">
        <v>0</v>
      </c>
      <c r="Y124" s="35">
        <v>0</v>
      </c>
      <c r="Z124" s="35">
        <v>0</v>
      </c>
      <c r="AA124" s="35">
        <v>0</v>
      </c>
    </row>
    <row r="125" spans="1:27">
      <c r="A125" s="239" t="s">
        <v>803</v>
      </c>
      <c r="B125" s="35" t="s">
        <v>339</v>
      </c>
      <c r="C125" s="35" t="s">
        <v>84</v>
      </c>
      <c r="D125" s="35">
        <v>0</v>
      </c>
      <c r="E125" s="35">
        <v>0</v>
      </c>
      <c r="F125" s="35">
        <v>0</v>
      </c>
      <c r="G125" s="35">
        <v>0</v>
      </c>
      <c r="H125" s="35">
        <v>0</v>
      </c>
      <c r="I125" s="35">
        <v>0</v>
      </c>
      <c r="J125" s="35">
        <v>102.03933041892869</v>
      </c>
      <c r="K125" s="35">
        <v>196.88853468706003</v>
      </c>
      <c r="L125" s="35">
        <v>277.86413358916695</v>
      </c>
      <c r="M125" s="35">
        <v>339.2602412785651</v>
      </c>
      <c r="N125" s="35">
        <v>376.75062631447253</v>
      </c>
      <c r="O125" s="35">
        <v>387.69355636933034</v>
      </c>
      <c r="P125" s="35">
        <v>371.31794594864601</v>
      </c>
      <c r="Q125" s="35">
        <v>328.77769036158725</v>
      </c>
      <c r="R125" s="35">
        <v>263.07035733916877</v>
      </c>
      <c r="S125" s="35">
        <v>178.82596563517882</v>
      </c>
      <c r="T125" s="35">
        <v>81.980734169929889</v>
      </c>
      <c r="U125" s="35">
        <v>0</v>
      </c>
      <c r="V125" s="35">
        <v>0</v>
      </c>
      <c r="W125" s="35">
        <v>0</v>
      </c>
      <c r="X125" s="35">
        <v>0</v>
      </c>
      <c r="Y125" s="35">
        <v>0</v>
      </c>
      <c r="Z125" s="35">
        <v>0</v>
      </c>
      <c r="AA125" s="35">
        <v>0</v>
      </c>
    </row>
    <row r="126" spans="1:27">
      <c r="A126" s="239" t="s">
        <v>803</v>
      </c>
      <c r="B126" s="35" t="s">
        <v>339</v>
      </c>
      <c r="C126" s="35" t="s">
        <v>85</v>
      </c>
      <c r="D126" s="35">
        <v>0</v>
      </c>
      <c r="E126" s="35">
        <v>0</v>
      </c>
      <c r="F126" s="35">
        <v>0</v>
      </c>
      <c r="G126" s="35">
        <v>0</v>
      </c>
      <c r="H126" s="35">
        <v>0</v>
      </c>
      <c r="I126" s="35">
        <v>103.57638376247046</v>
      </c>
      <c r="J126" s="35">
        <v>201.4856696515341</v>
      </c>
      <c r="K126" s="35">
        <v>288.37083045989687</v>
      </c>
      <c r="L126" s="35">
        <v>359.47801504735224</v>
      </c>
      <c r="M126" s="35">
        <v>410.9166514522102</v>
      </c>
      <c r="N126" s="35">
        <v>439.87231638229036</v>
      </c>
      <c r="O126" s="35">
        <v>444.76072410384234</v>
      </c>
      <c r="P126" s="35">
        <v>425.31440935116728</v>
      </c>
      <c r="Q126" s="35">
        <v>382.59736147181002</v>
      </c>
      <c r="R126" s="35">
        <v>318.94680911193075</v>
      </c>
      <c r="S126" s="35">
        <v>237.84534064560373</v>
      </c>
      <c r="T126" s="35">
        <v>143.7303571750889</v>
      </c>
      <c r="U126" s="35">
        <v>41.75128372669937</v>
      </c>
      <c r="V126" s="35">
        <v>0</v>
      </c>
      <c r="W126" s="35">
        <v>0</v>
      </c>
      <c r="X126" s="35">
        <v>0</v>
      </c>
      <c r="Y126" s="35">
        <v>0</v>
      </c>
      <c r="Z126" s="35">
        <v>0</v>
      </c>
      <c r="AA126" s="35">
        <v>0</v>
      </c>
    </row>
    <row r="127" spans="1:27">
      <c r="A127" s="239" t="s">
        <v>803</v>
      </c>
      <c r="B127" s="35" t="s">
        <v>339</v>
      </c>
      <c r="C127" s="35" t="s">
        <v>86</v>
      </c>
      <c r="D127" s="35">
        <v>0</v>
      </c>
      <c r="E127" s="35">
        <v>0</v>
      </c>
      <c r="F127" s="35">
        <v>0</v>
      </c>
      <c r="G127" s="35">
        <v>0</v>
      </c>
      <c r="H127" s="35">
        <v>0</v>
      </c>
      <c r="I127" s="35">
        <v>93.561149063561402</v>
      </c>
      <c r="J127" s="35">
        <v>182.80697589731381</v>
      </c>
      <c r="K127" s="35">
        <v>263.6211939409913</v>
      </c>
      <c r="L127" s="35">
        <v>332.27640784835239</v>
      </c>
      <c r="M127" s="35">
        <v>385.60603219657975</v>
      </c>
      <c r="N127" s="35">
        <v>421.15034395147961</v>
      </c>
      <c r="O127" s="35">
        <v>437.26993230852054</v>
      </c>
      <c r="P127" s="35">
        <v>433.22131326105301</v>
      </c>
      <c r="Q127" s="35">
        <v>409.19122132388827</v>
      </c>
      <c r="R127" s="35">
        <v>366.28799677457408</v>
      </c>
      <c r="S127" s="35">
        <v>306.49046565876307</v>
      </c>
      <c r="T127" s="35">
        <v>232.55667036792283</v>
      </c>
      <c r="U127" s="35">
        <v>147.89666041027365</v>
      </c>
      <c r="V127" s="35">
        <v>56.415210648060352</v>
      </c>
      <c r="W127" s="35">
        <v>0</v>
      </c>
      <c r="X127" s="35">
        <v>0</v>
      </c>
      <c r="Y127" s="35">
        <v>0</v>
      </c>
      <c r="Z127" s="35">
        <v>0</v>
      </c>
      <c r="AA127" s="35">
        <v>0</v>
      </c>
    </row>
    <row r="128" spans="1:27">
      <c r="A128" s="239" t="s">
        <v>803</v>
      </c>
      <c r="B128" s="35" t="s">
        <v>339</v>
      </c>
      <c r="C128" s="35" t="s">
        <v>87</v>
      </c>
      <c r="D128" s="35">
        <v>0</v>
      </c>
      <c r="E128" s="35">
        <v>0</v>
      </c>
      <c r="F128" s="35">
        <v>0</v>
      </c>
      <c r="G128" s="35">
        <v>0</v>
      </c>
      <c r="H128" s="35">
        <v>103.12908056408068</v>
      </c>
      <c r="I128" s="35">
        <v>201.92533147756299</v>
      </c>
      <c r="J128" s="35">
        <v>292.23796110161419</v>
      </c>
      <c r="K128" s="35">
        <v>370.27260573864038</v>
      </c>
      <c r="L128" s="35">
        <v>432.75074472106769</v>
      </c>
      <c r="M128" s="35">
        <v>477.04744304883036</v>
      </c>
      <c r="N128" s="35">
        <v>501.30163450386112</v>
      </c>
      <c r="O128" s="35">
        <v>504.49431184481892</v>
      </c>
      <c r="P128" s="35">
        <v>486.49133902615745</v>
      </c>
      <c r="Q128" s="35">
        <v>448.04908674371688</v>
      </c>
      <c r="R128" s="35">
        <v>390.78265453696855</v>
      </c>
      <c r="S128" s="35">
        <v>317.09801455355694</v>
      </c>
      <c r="T128" s="35">
        <v>230.09092786463202</v>
      </c>
      <c r="U128" s="35">
        <v>133.41688022606439</v>
      </c>
      <c r="V128" s="35">
        <v>31.137501759645303</v>
      </c>
      <c r="W128" s="35">
        <v>0</v>
      </c>
      <c r="X128" s="35">
        <v>0</v>
      </c>
      <c r="Y128" s="35">
        <v>0</v>
      </c>
      <c r="Z128" s="35">
        <v>0</v>
      </c>
      <c r="AA128" s="35">
        <v>0</v>
      </c>
    </row>
    <row r="129" spans="1:27">
      <c r="A129" s="239" t="s">
        <v>803</v>
      </c>
      <c r="B129" s="35" t="s">
        <v>339</v>
      </c>
      <c r="C129" s="35" t="s">
        <v>88</v>
      </c>
      <c r="D129" s="35">
        <v>0</v>
      </c>
      <c r="E129" s="35">
        <v>0</v>
      </c>
      <c r="F129" s="35">
        <v>0</v>
      </c>
      <c r="G129" s="35">
        <v>0</v>
      </c>
      <c r="H129" s="35">
        <v>102.7197563580703</v>
      </c>
      <c r="I129" s="35">
        <v>201.00921716927189</v>
      </c>
      <c r="J129" s="35">
        <v>290.62916520826343</v>
      </c>
      <c r="K129" s="35">
        <v>367.71429869878591</v>
      </c>
      <c r="L129" s="35">
        <v>428.93994149536263</v>
      </c>
      <c r="M129" s="35">
        <v>471.66543612125378</v>
      </c>
      <c r="N129" s="35">
        <v>494.04803513146896</v>
      </c>
      <c r="O129" s="35">
        <v>495.12237867471896</v>
      </c>
      <c r="P129" s="35">
        <v>474.84213039289489</v>
      </c>
      <c r="Q129" s="35">
        <v>434.08197590479006</v>
      </c>
      <c r="R129" s="35">
        <v>374.59989767960775</v>
      </c>
      <c r="S129" s="35">
        <v>298.96135338219005</v>
      </c>
      <c r="T129" s="35">
        <v>210.42862787236814</v>
      </c>
      <c r="U129" s="35">
        <v>112.82013109857569</v>
      </c>
      <c r="V129" s="35">
        <v>10.345710357237797</v>
      </c>
      <c r="W129" s="35">
        <v>0</v>
      </c>
      <c r="X129" s="35">
        <v>0</v>
      </c>
      <c r="Y129" s="35">
        <v>0</v>
      </c>
      <c r="Z129" s="35">
        <v>0</v>
      </c>
      <c r="AA129" s="35">
        <v>0</v>
      </c>
    </row>
    <row r="130" spans="1:27">
      <c r="A130" s="239" t="s">
        <v>803</v>
      </c>
      <c r="B130" s="35" t="s">
        <v>339</v>
      </c>
      <c r="C130" s="35" t="s">
        <v>89</v>
      </c>
      <c r="D130" s="35">
        <v>0</v>
      </c>
      <c r="E130" s="35">
        <v>0</v>
      </c>
      <c r="F130" s="35">
        <v>0</v>
      </c>
      <c r="G130" s="35">
        <v>0</v>
      </c>
      <c r="H130" s="35">
        <v>0</v>
      </c>
      <c r="I130" s="35">
        <v>104.58920378594954</v>
      </c>
      <c r="J130" s="35">
        <v>203.93386816759013</v>
      </c>
      <c r="K130" s="35">
        <v>293.05243684563425</v>
      </c>
      <c r="L130" s="35">
        <v>367.47613265982977</v>
      </c>
      <c r="M130" s="35">
        <v>423.47304073576305</v>
      </c>
      <c r="N130" s="35">
        <v>458.23524227978186</v>
      </c>
      <c r="O130" s="35">
        <v>470.01961535215662</v>
      </c>
      <c r="P130" s="35">
        <v>458.23524227978186</v>
      </c>
      <c r="Q130" s="35">
        <v>423.47304073576305</v>
      </c>
      <c r="R130" s="35">
        <v>367.47613265982983</v>
      </c>
      <c r="S130" s="35">
        <v>293.05243684563447</v>
      </c>
      <c r="T130" s="35">
        <v>203.93386816759019</v>
      </c>
      <c r="U130" s="35">
        <v>104.58920378594939</v>
      </c>
      <c r="V130" s="35">
        <v>0</v>
      </c>
      <c r="W130" s="35">
        <v>0</v>
      </c>
      <c r="X130" s="35">
        <v>0</v>
      </c>
      <c r="Y130" s="35">
        <v>0</v>
      </c>
      <c r="Z130" s="35">
        <v>0</v>
      </c>
      <c r="AA130" s="35">
        <v>0</v>
      </c>
    </row>
    <row r="131" spans="1:27">
      <c r="A131" s="239" t="s">
        <v>803</v>
      </c>
      <c r="B131" s="35" t="s">
        <v>339</v>
      </c>
      <c r="C131" s="35" t="s">
        <v>90</v>
      </c>
      <c r="D131" s="35">
        <v>0</v>
      </c>
      <c r="E131" s="35">
        <v>0</v>
      </c>
      <c r="F131" s="35">
        <v>0</v>
      </c>
      <c r="G131" s="35">
        <v>0</v>
      </c>
      <c r="H131" s="35">
        <v>0</v>
      </c>
      <c r="I131" s="35">
        <v>0</v>
      </c>
      <c r="J131" s="35">
        <v>102.81083370370062</v>
      </c>
      <c r="K131" s="35">
        <v>199.26328744106246</v>
      </c>
      <c r="L131" s="35">
        <v>283.39221797323842</v>
      </c>
      <c r="M131" s="35">
        <v>349.9946356228279</v>
      </c>
      <c r="N131" s="35">
        <v>394.95148539497171</v>
      </c>
      <c r="O131" s="35">
        <v>415.48239169457707</v>
      </c>
      <c r="P131" s="35">
        <v>410.3176118437234</v>
      </c>
      <c r="Q131" s="35">
        <v>379.77656386044623</v>
      </c>
      <c r="R131" s="35">
        <v>325.74807191484734</v>
      </c>
      <c r="S131" s="35">
        <v>251.57355119074322</v>
      </c>
      <c r="T131" s="35">
        <v>161.84035663502777</v>
      </c>
      <c r="U131" s="35">
        <v>62.098076029694184</v>
      </c>
      <c r="V131" s="35">
        <v>0</v>
      </c>
      <c r="W131" s="35">
        <v>0</v>
      </c>
      <c r="X131" s="35">
        <v>0</v>
      </c>
      <c r="Y131" s="35">
        <v>0</v>
      </c>
      <c r="Z131" s="35">
        <v>0</v>
      </c>
      <c r="AA131" s="35">
        <v>0</v>
      </c>
    </row>
    <row r="132" spans="1:27">
      <c r="A132" s="239" t="s">
        <v>803</v>
      </c>
      <c r="B132" s="35" t="s">
        <v>339</v>
      </c>
      <c r="C132" s="35" t="s">
        <v>91</v>
      </c>
      <c r="D132" s="35">
        <v>0</v>
      </c>
      <c r="E132" s="35">
        <v>0</v>
      </c>
      <c r="F132" s="35">
        <v>0</v>
      </c>
      <c r="G132" s="35">
        <v>0</v>
      </c>
      <c r="H132" s="35">
        <v>0</v>
      </c>
      <c r="I132" s="35">
        <v>0</v>
      </c>
      <c r="J132" s="35">
        <v>94.967781891667599</v>
      </c>
      <c r="K132" s="35">
        <v>182.37891762024924</v>
      </c>
      <c r="L132" s="35">
        <v>255.27804811283477</v>
      </c>
      <c r="M132" s="35">
        <v>307.86454368474341</v>
      </c>
      <c r="N132" s="35">
        <v>335.95406379354881</v>
      </c>
      <c r="O132" s="35">
        <v>337.311507649014</v>
      </c>
      <c r="P132" s="35">
        <v>311.82886258939538</v>
      </c>
      <c r="Q132" s="35">
        <v>261.53379871690402</v>
      </c>
      <c r="R132" s="35">
        <v>190.42832591177262</v>
      </c>
      <c r="S132" s="35">
        <v>104.17035138784159</v>
      </c>
      <c r="T132" s="35">
        <v>9.6234764553468679</v>
      </c>
      <c r="U132" s="35">
        <v>0</v>
      </c>
      <c r="V132" s="35">
        <v>0</v>
      </c>
      <c r="W132" s="35">
        <v>0</v>
      </c>
      <c r="X132" s="35">
        <v>0</v>
      </c>
      <c r="Y132" s="35">
        <v>0</v>
      </c>
      <c r="Z132" s="35">
        <v>0</v>
      </c>
      <c r="AA132" s="35">
        <v>0</v>
      </c>
    </row>
    <row r="133" spans="1:27">
      <c r="A133" s="239" t="s">
        <v>803</v>
      </c>
      <c r="B133" s="35" t="s">
        <v>339</v>
      </c>
      <c r="C133" s="35" t="s">
        <v>92</v>
      </c>
      <c r="D133" s="35">
        <v>0</v>
      </c>
      <c r="E133" s="35">
        <v>0</v>
      </c>
      <c r="F133" s="35">
        <v>0</v>
      </c>
      <c r="G133" s="35">
        <v>0</v>
      </c>
      <c r="H133" s="35">
        <v>0</v>
      </c>
      <c r="I133" s="35">
        <v>0</v>
      </c>
      <c r="J133" s="35">
        <v>0</v>
      </c>
      <c r="K133" s="35">
        <v>83.841488501701207</v>
      </c>
      <c r="L133" s="35">
        <v>159.14049300093686</v>
      </c>
      <c r="M133" s="35">
        <v>218.22491042759924</v>
      </c>
      <c r="N133" s="35">
        <v>255.07471776346603</v>
      </c>
      <c r="O133" s="35">
        <v>265.93534319348424</v>
      </c>
      <c r="P133" s="35">
        <v>249.70021381859544</v>
      </c>
      <c r="Q133" s="35">
        <v>208.02350271517733</v>
      </c>
      <c r="R133" s="35">
        <v>145.15158771166156</v>
      </c>
      <c r="S133" s="35">
        <v>67.490394295773754</v>
      </c>
      <c r="T133" s="35">
        <v>0</v>
      </c>
      <c r="U133" s="35">
        <v>0</v>
      </c>
      <c r="V133" s="35">
        <v>0</v>
      </c>
      <c r="W133" s="35">
        <v>0</v>
      </c>
      <c r="X133" s="35">
        <v>0</v>
      </c>
      <c r="Y133" s="35">
        <v>0</v>
      </c>
      <c r="Z133" s="35">
        <v>0</v>
      </c>
      <c r="AA133" s="35">
        <v>0</v>
      </c>
    </row>
    <row r="134" spans="1:27">
      <c r="A134" s="239" t="s">
        <v>803</v>
      </c>
      <c r="B134" s="35" t="s">
        <v>339</v>
      </c>
      <c r="C134" s="35" t="s">
        <v>93</v>
      </c>
      <c r="D134" s="35">
        <v>0</v>
      </c>
      <c r="E134" s="35">
        <v>0</v>
      </c>
      <c r="F134" s="35">
        <v>0</v>
      </c>
      <c r="G134" s="35">
        <v>0</v>
      </c>
      <c r="H134" s="35">
        <v>0</v>
      </c>
      <c r="I134" s="35">
        <v>0</v>
      </c>
      <c r="J134" s="35">
        <v>0</v>
      </c>
      <c r="K134" s="35">
        <v>0</v>
      </c>
      <c r="L134" s="35">
        <v>76.562463171678317</v>
      </c>
      <c r="M134" s="35">
        <v>143.89036334323796</v>
      </c>
      <c r="N134" s="35">
        <v>193.86296210000947</v>
      </c>
      <c r="O134" s="35">
        <v>220.4528265149163</v>
      </c>
      <c r="P134" s="35">
        <v>220.4528265149163</v>
      </c>
      <c r="Q134" s="35">
        <v>193.8629621000095</v>
      </c>
      <c r="R134" s="35">
        <v>143.89036334323802</v>
      </c>
      <c r="S134" s="35">
        <v>76.56246317167836</v>
      </c>
      <c r="T134" s="35">
        <v>0</v>
      </c>
      <c r="U134" s="35">
        <v>0</v>
      </c>
      <c r="V134" s="35">
        <v>0</v>
      </c>
      <c r="W134" s="35">
        <v>0</v>
      </c>
      <c r="X134" s="35">
        <v>0</v>
      </c>
      <c r="Y134" s="35">
        <v>0</v>
      </c>
      <c r="Z134" s="35">
        <v>0</v>
      </c>
      <c r="AA134" s="35">
        <v>0</v>
      </c>
    </row>
    <row r="135" spans="1:27">
      <c r="A135" s="239" t="s">
        <v>803</v>
      </c>
      <c r="B135" s="35" t="s">
        <v>338</v>
      </c>
      <c r="C135" s="35" t="s">
        <v>82</v>
      </c>
      <c r="D135" s="35">
        <v>0</v>
      </c>
      <c r="E135" s="35">
        <v>0</v>
      </c>
      <c r="F135" s="35">
        <v>0</v>
      </c>
      <c r="G135" s="35">
        <v>0</v>
      </c>
      <c r="H135" s="35">
        <v>0</v>
      </c>
      <c r="I135" s="35">
        <v>0</v>
      </c>
      <c r="J135" s="35">
        <v>0</v>
      </c>
      <c r="K135" s="35">
        <v>49.832284453258652</v>
      </c>
      <c r="L135" s="35">
        <v>94.031943941249722</v>
      </c>
      <c r="M135" s="35">
        <v>127.60301835056713</v>
      </c>
      <c r="N135" s="35">
        <v>146.75091399754902</v>
      </c>
      <c r="O135" s="35">
        <v>149.31131278526581</v>
      </c>
      <c r="P135" s="35">
        <v>134.99480863308199</v>
      </c>
      <c r="Q135" s="35">
        <v>105.41961952132274</v>
      </c>
      <c r="R135" s="35">
        <v>63.928677654905655</v>
      </c>
      <c r="S135" s="35">
        <v>15.211772345184709</v>
      </c>
      <c r="T135" s="35">
        <v>0</v>
      </c>
      <c r="U135" s="35">
        <v>0</v>
      </c>
      <c r="V135" s="35">
        <v>0</v>
      </c>
      <c r="W135" s="35">
        <v>0</v>
      </c>
      <c r="X135" s="35">
        <v>0</v>
      </c>
      <c r="Y135" s="35">
        <v>0</v>
      </c>
      <c r="Z135" s="35">
        <v>0</v>
      </c>
      <c r="AA135" s="35">
        <v>0</v>
      </c>
    </row>
    <row r="136" spans="1:27">
      <c r="A136" s="239" t="s">
        <v>803</v>
      </c>
      <c r="B136" s="35" t="s">
        <v>338</v>
      </c>
      <c r="C136" s="35" t="s">
        <v>83</v>
      </c>
      <c r="D136" s="35">
        <v>0</v>
      </c>
      <c r="E136" s="35">
        <v>0</v>
      </c>
      <c r="F136" s="35">
        <v>0</v>
      </c>
      <c r="G136" s="35">
        <v>0</v>
      </c>
      <c r="H136" s="35">
        <v>0</v>
      </c>
      <c r="I136" s="35">
        <v>0</v>
      </c>
      <c r="J136" s="35">
        <v>0</v>
      </c>
      <c r="K136" s="35">
        <v>56.890134053193833</v>
      </c>
      <c r="L136" s="35">
        <v>108.72533003752022</v>
      </c>
      <c r="M136" s="35">
        <v>150.89980331476087</v>
      </c>
      <c r="N136" s="35">
        <v>179.66616685460545</v>
      </c>
      <c r="O136" s="35">
        <v>192.4684030174316</v>
      </c>
      <c r="P136" s="35">
        <v>188.16897693848424</v>
      </c>
      <c r="Q136" s="35">
        <v>167.14991149259839</v>
      </c>
      <c r="R136" s="35">
        <v>131.2788428852904</v>
      </c>
      <c r="S136" s="35">
        <v>83.743072979911418</v>
      </c>
      <c r="T136" s="35">
        <v>28.766363539844622</v>
      </c>
      <c r="U136" s="35">
        <v>0</v>
      </c>
      <c r="V136" s="35">
        <v>0</v>
      </c>
      <c r="W136" s="35">
        <v>0</v>
      </c>
      <c r="X136" s="35">
        <v>0</v>
      </c>
      <c r="Y136" s="35">
        <v>0</v>
      </c>
      <c r="Z136" s="35">
        <v>0</v>
      </c>
      <c r="AA136" s="35">
        <v>0</v>
      </c>
    </row>
    <row r="137" spans="1:27">
      <c r="A137" s="239" t="s">
        <v>803</v>
      </c>
      <c r="B137" s="35" t="s">
        <v>338</v>
      </c>
      <c r="C137" s="35" t="s">
        <v>84</v>
      </c>
      <c r="D137" s="35">
        <v>0</v>
      </c>
      <c r="E137" s="35">
        <v>0</v>
      </c>
      <c r="F137" s="35">
        <v>0</v>
      </c>
      <c r="G137" s="35">
        <v>0</v>
      </c>
      <c r="H137" s="35">
        <v>0</v>
      </c>
      <c r="I137" s="35">
        <v>0</v>
      </c>
      <c r="J137" s="35">
        <v>63.774581511830419</v>
      </c>
      <c r="K137" s="35">
        <v>123.05533417941251</v>
      </c>
      <c r="L137" s="35">
        <v>173.66508349322933</v>
      </c>
      <c r="M137" s="35">
        <v>212.03765079910318</v>
      </c>
      <c r="N137" s="35">
        <v>235.46914144654531</v>
      </c>
      <c r="O137" s="35">
        <v>242.30847273083145</v>
      </c>
      <c r="P137" s="35">
        <v>232.07371621790372</v>
      </c>
      <c r="Q137" s="35">
        <v>205.48605647599203</v>
      </c>
      <c r="R137" s="35">
        <v>164.41897333698049</v>
      </c>
      <c r="S137" s="35">
        <v>111.76622852198676</v>
      </c>
      <c r="T137" s="35">
        <v>51.237958856206177</v>
      </c>
      <c r="U137" s="35">
        <v>0</v>
      </c>
      <c r="V137" s="35">
        <v>0</v>
      </c>
      <c r="W137" s="35">
        <v>0</v>
      </c>
      <c r="X137" s="35">
        <v>0</v>
      </c>
      <c r="Y137" s="35">
        <v>0</v>
      </c>
      <c r="Z137" s="35">
        <v>0</v>
      </c>
      <c r="AA137" s="35">
        <v>0</v>
      </c>
    </row>
    <row r="138" spans="1:27">
      <c r="A138" s="239" t="s">
        <v>803</v>
      </c>
      <c r="B138" s="35" t="s">
        <v>338</v>
      </c>
      <c r="C138" s="35" t="s">
        <v>85</v>
      </c>
      <c r="D138" s="35">
        <v>0</v>
      </c>
      <c r="E138" s="35">
        <v>0</v>
      </c>
      <c r="F138" s="35">
        <v>0</v>
      </c>
      <c r="G138" s="35">
        <v>0</v>
      </c>
      <c r="H138" s="35">
        <v>0</v>
      </c>
      <c r="I138" s="35">
        <v>64.735239851544023</v>
      </c>
      <c r="J138" s="35">
        <v>125.92854353220879</v>
      </c>
      <c r="K138" s="35">
        <v>180.23176903743553</v>
      </c>
      <c r="L138" s="35">
        <v>224.67375940459513</v>
      </c>
      <c r="M138" s="35">
        <v>256.82290715763133</v>
      </c>
      <c r="N138" s="35">
        <v>274.92019773893151</v>
      </c>
      <c r="O138" s="35">
        <v>277.97545256490145</v>
      </c>
      <c r="P138" s="35">
        <v>265.82150584447953</v>
      </c>
      <c r="Q138" s="35">
        <v>239.12335091988126</v>
      </c>
      <c r="R138" s="35">
        <v>199.3417556949567</v>
      </c>
      <c r="S138" s="35">
        <v>148.65333790350232</v>
      </c>
      <c r="T138" s="35">
        <v>89.831473234430561</v>
      </c>
      <c r="U138" s="35">
        <v>26.094552329187103</v>
      </c>
      <c r="V138" s="35">
        <v>0</v>
      </c>
      <c r="W138" s="35">
        <v>0</v>
      </c>
      <c r="X138" s="35">
        <v>0</v>
      </c>
      <c r="Y138" s="35">
        <v>0</v>
      </c>
      <c r="Z138" s="35">
        <v>0</v>
      </c>
      <c r="AA138" s="35">
        <v>0</v>
      </c>
    </row>
    <row r="139" spans="1:27">
      <c r="A139" s="239" t="s">
        <v>803</v>
      </c>
      <c r="B139" s="35" t="s">
        <v>338</v>
      </c>
      <c r="C139" s="35" t="s">
        <v>86</v>
      </c>
      <c r="D139" s="35">
        <v>0</v>
      </c>
      <c r="E139" s="35">
        <v>0</v>
      </c>
      <c r="F139" s="35">
        <v>0</v>
      </c>
      <c r="G139" s="35">
        <v>0</v>
      </c>
      <c r="H139" s="35">
        <v>0</v>
      </c>
      <c r="I139" s="35">
        <v>58.475718164725876</v>
      </c>
      <c r="J139" s="35">
        <v>114.25435993582113</v>
      </c>
      <c r="K139" s="35">
        <v>164.76324621311954</v>
      </c>
      <c r="L139" s="35">
        <v>207.67275490522024</v>
      </c>
      <c r="M139" s="35">
        <v>241.00377012286233</v>
      </c>
      <c r="N139" s="35">
        <v>263.21896496967474</v>
      </c>
      <c r="O139" s="35">
        <v>273.29370769282531</v>
      </c>
      <c r="P139" s="35">
        <v>270.76332078815813</v>
      </c>
      <c r="Q139" s="35">
        <v>255.74451332743016</v>
      </c>
      <c r="R139" s="35">
        <v>228.92999798410878</v>
      </c>
      <c r="S139" s="35">
        <v>191.55654103672691</v>
      </c>
      <c r="T139" s="35">
        <v>145.34791897995177</v>
      </c>
      <c r="U139" s="35">
        <v>92.43541275642103</v>
      </c>
      <c r="V139" s="35">
        <v>35.259506655037718</v>
      </c>
      <c r="W139" s="35">
        <v>0</v>
      </c>
      <c r="X139" s="35">
        <v>0</v>
      </c>
      <c r="Y139" s="35">
        <v>0</v>
      </c>
      <c r="Z139" s="35">
        <v>0</v>
      </c>
      <c r="AA139" s="35">
        <v>0</v>
      </c>
    </row>
    <row r="140" spans="1:27">
      <c r="A140" s="239" t="s">
        <v>803</v>
      </c>
      <c r="B140" s="35" t="s">
        <v>338</v>
      </c>
      <c r="C140" s="35" t="s">
        <v>87</v>
      </c>
      <c r="D140" s="35">
        <v>0</v>
      </c>
      <c r="E140" s="35">
        <v>0</v>
      </c>
      <c r="F140" s="35">
        <v>0</v>
      </c>
      <c r="G140" s="35">
        <v>0</v>
      </c>
      <c r="H140" s="35">
        <v>64.455675352550415</v>
      </c>
      <c r="I140" s="35">
        <v>126.20333217347687</v>
      </c>
      <c r="J140" s="35">
        <v>182.64872568850888</v>
      </c>
      <c r="K140" s="35">
        <v>231.4203785866502</v>
      </c>
      <c r="L140" s="35">
        <v>270.46921545066726</v>
      </c>
      <c r="M140" s="35">
        <v>298.15465190551896</v>
      </c>
      <c r="N140" s="35">
        <v>313.31352156491317</v>
      </c>
      <c r="O140" s="35">
        <v>315.30894490301182</v>
      </c>
      <c r="P140" s="35">
        <v>304.05708689134838</v>
      </c>
      <c r="Q140" s="35">
        <v>280.03067921482301</v>
      </c>
      <c r="R140" s="35">
        <v>244.23915908560534</v>
      </c>
      <c r="S140" s="35">
        <v>198.18625909597304</v>
      </c>
      <c r="T140" s="35">
        <v>143.80682991539501</v>
      </c>
      <c r="U140" s="35">
        <v>83.385550141290253</v>
      </c>
      <c r="V140" s="35">
        <v>19.460938599778313</v>
      </c>
      <c r="W140" s="35">
        <v>0</v>
      </c>
      <c r="X140" s="35">
        <v>0</v>
      </c>
      <c r="Y140" s="35">
        <v>0</v>
      </c>
      <c r="Z140" s="35">
        <v>0</v>
      </c>
      <c r="AA140" s="35">
        <v>0</v>
      </c>
    </row>
    <row r="141" spans="1:27">
      <c r="A141" s="239" t="s">
        <v>803</v>
      </c>
      <c r="B141" s="35" t="s">
        <v>338</v>
      </c>
      <c r="C141" s="35" t="s">
        <v>88</v>
      </c>
      <c r="D141" s="35">
        <v>0</v>
      </c>
      <c r="E141" s="35">
        <v>0</v>
      </c>
      <c r="F141" s="35">
        <v>0</v>
      </c>
      <c r="G141" s="35">
        <v>0</v>
      </c>
      <c r="H141" s="35">
        <v>64.199847723793937</v>
      </c>
      <c r="I141" s="35">
        <v>125.63076073079492</v>
      </c>
      <c r="J141" s="35">
        <v>181.64322825516462</v>
      </c>
      <c r="K141" s="35">
        <v>229.82143668674118</v>
      </c>
      <c r="L141" s="35">
        <v>268.08746343460166</v>
      </c>
      <c r="M141" s="35">
        <v>294.79089757578362</v>
      </c>
      <c r="N141" s="35">
        <v>308.78002195716812</v>
      </c>
      <c r="O141" s="35">
        <v>309.45148667169934</v>
      </c>
      <c r="P141" s="35">
        <v>296.7763314955593</v>
      </c>
      <c r="Q141" s="35">
        <v>271.30123494049377</v>
      </c>
      <c r="R141" s="35">
        <v>234.12493604975487</v>
      </c>
      <c r="S141" s="35">
        <v>186.85084586386878</v>
      </c>
      <c r="T141" s="35">
        <v>131.51789242023008</v>
      </c>
      <c r="U141" s="35">
        <v>70.512581936609806</v>
      </c>
      <c r="V141" s="35">
        <v>6.4660689732736225</v>
      </c>
      <c r="W141" s="35">
        <v>0</v>
      </c>
      <c r="X141" s="35">
        <v>0</v>
      </c>
      <c r="Y141" s="35">
        <v>0</v>
      </c>
      <c r="Z141" s="35">
        <v>0</v>
      </c>
      <c r="AA141" s="35">
        <v>0</v>
      </c>
    </row>
    <row r="142" spans="1:27">
      <c r="A142" s="239" t="s">
        <v>803</v>
      </c>
      <c r="B142" s="35" t="s">
        <v>338</v>
      </c>
      <c r="C142" s="35" t="s">
        <v>89</v>
      </c>
      <c r="D142" s="35">
        <v>0</v>
      </c>
      <c r="E142" s="35">
        <v>0</v>
      </c>
      <c r="F142" s="35">
        <v>0</v>
      </c>
      <c r="G142" s="35">
        <v>0</v>
      </c>
      <c r="H142" s="35">
        <v>0</v>
      </c>
      <c r="I142" s="35">
        <v>65.368252366218456</v>
      </c>
      <c r="J142" s="35">
        <v>127.45866760474384</v>
      </c>
      <c r="K142" s="35">
        <v>183.1577730285214</v>
      </c>
      <c r="L142" s="35">
        <v>229.67258291239358</v>
      </c>
      <c r="M142" s="35">
        <v>264.67065045985191</v>
      </c>
      <c r="N142" s="35">
        <v>286.39702642486367</v>
      </c>
      <c r="O142" s="35">
        <v>293.76225959509787</v>
      </c>
      <c r="P142" s="35">
        <v>286.39702642486367</v>
      </c>
      <c r="Q142" s="35">
        <v>264.67065045985191</v>
      </c>
      <c r="R142" s="35">
        <v>229.67258291239361</v>
      </c>
      <c r="S142" s="35">
        <v>183.15777302852155</v>
      </c>
      <c r="T142" s="35">
        <v>127.45866760474387</v>
      </c>
      <c r="U142" s="35">
        <v>65.368252366218371</v>
      </c>
      <c r="V142" s="35">
        <v>0</v>
      </c>
      <c r="W142" s="35">
        <v>0</v>
      </c>
      <c r="X142" s="35">
        <v>0</v>
      </c>
      <c r="Y142" s="35">
        <v>0</v>
      </c>
      <c r="Z142" s="35">
        <v>0</v>
      </c>
      <c r="AA142" s="35">
        <v>0</v>
      </c>
    </row>
    <row r="143" spans="1:27">
      <c r="A143" s="239" t="s">
        <v>803</v>
      </c>
      <c r="B143" s="35" t="s">
        <v>338</v>
      </c>
      <c r="C143" s="35" t="s">
        <v>90</v>
      </c>
      <c r="D143" s="35">
        <v>0</v>
      </c>
      <c r="E143" s="35">
        <v>0</v>
      </c>
      <c r="F143" s="35">
        <v>0</v>
      </c>
      <c r="G143" s="35">
        <v>0</v>
      </c>
      <c r="H143" s="35">
        <v>0</v>
      </c>
      <c r="I143" s="35">
        <v>0</v>
      </c>
      <c r="J143" s="35">
        <v>64.256771064812895</v>
      </c>
      <c r="K143" s="35">
        <v>124.53955465066403</v>
      </c>
      <c r="L143" s="35">
        <v>177.120136233274</v>
      </c>
      <c r="M143" s="35">
        <v>218.74664726426744</v>
      </c>
      <c r="N143" s="35">
        <v>246.8446783718573</v>
      </c>
      <c r="O143" s="35">
        <v>259.67649480911069</v>
      </c>
      <c r="P143" s="35">
        <v>256.4485074023271</v>
      </c>
      <c r="Q143" s="35">
        <v>237.36035241277889</v>
      </c>
      <c r="R143" s="35">
        <v>203.59254494677958</v>
      </c>
      <c r="S143" s="35">
        <v>157.23346949421452</v>
      </c>
      <c r="T143" s="35">
        <v>101.15022289689234</v>
      </c>
      <c r="U143" s="35">
        <v>38.81129751855886</v>
      </c>
      <c r="V143" s="35">
        <v>0</v>
      </c>
      <c r="W143" s="35">
        <v>0</v>
      </c>
      <c r="X143" s="35">
        <v>0</v>
      </c>
      <c r="Y143" s="35">
        <v>0</v>
      </c>
      <c r="Z143" s="35">
        <v>0</v>
      </c>
      <c r="AA143" s="35">
        <v>0</v>
      </c>
    </row>
    <row r="144" spans="1:27">
      <c r="A144" s="239" t="s">
        <v>803</v>
      </c>
      <c r="B144" s="35" t="s">
        <v>338</v>
      </c>
      <c r="C144" s="35" t="s">
        <v>91</v>
      </c>
      <c r="D144" s="35">
        <v>0</v>
      </c>
      <c r="E144" s="35">
        <v>0</v>
      </c>
      <c r="F144" s="35">
        <v>0</v>
      </c>
      <c r="G144" s="35">
        <v>0</v>
      </c>
      <c r="H144" s="35">
        <v>0</v>
      </c>
      <c r="I144" s="35">
        <v>0</v>
      </c>
      <c r="J144" s="35">
        <v>59.35486368229224</v>
      </c>
      <c r="K144" s="35">
        <v>113.98682351265576</v>
      </c>
      <c r="L144" s="35">
        <v>159.5487800705217</v>
      </c>
      <c r="M144" s="35">
        <v>192.41533980296461</v>
      </c>
      <c r="N144" s="35">
        <v>209.97128987096801</v>
      </c>
      <c r="O144" s="35">
        <v>210.81969228063372</v>
      </c>
      <c r="P144" s="35">
        <v>194.89303911837209</v>
      </c>
      <c r="Q144" s="35">
        <v>163.45862419806497</v>
      </c>
      <c r="R144" s="35">
        <v>119.01770369485787</v>
      </c>
      <c r="S144" s="35">
        <v>65.10646961740099</v>
      </c>
      <c r="T144" s="35">
        <v>6.0146727845917924</v>
      </c>
      <c r="U144" s="35">
        <v>0</v>
      </c>
      <c r="V144" s="35">
        <v>0</v>
      </c>
      <c r="W144" s="35">
        <v>0</v>
      </c>
      <c r="X144" s="35">
        <v>0</v>
      </c>
      <c r="Y144" s="35">
        <v>0</v>
      </c>
      <c r="Z144" s="35">
        <v>0</v>
      </c>
      <c r="AA144" s="35">
        <v>0</v>
      </c>
    </row>
    <row r="145" spans="1:27">
      <c r="A145" s="239" t="s">
        <v>803</v>
      </c>
      <c r="B145" s="35" t="s">
        <v>338</v>
      </c>
      <c r="C145" s="35" t="s">
        <v>92</v>
      </c>
      <c r="D145" s="35">
        <v>0</v>
      </c>
      <c r="E145" s="35">
        <v>0</v>
      </c>
      <c r="F145" s="35">
        <v>0</v>
      </c>
      <c r="G145" s="35">
        <v>0</v>
      </c>
      <c r="H145" s="35">
        <v>0</v>
      </c>
      <c r="I145" s="35">
        <v>0</v>
      </c>
      <c r="J145" s="35">
        <v>0</v>
      </c>
      <c r="K145" s="35">
        <v>52.400930313563251</v>
      </c>
      <c r="L145" s="35">
        <v>99.462808125585525</v>
      </c>
      <c r="M145" s="35">
        <v>136.3905690172495</v>
      </c>
      <c r="N145" s="35">
        <v>159.42169860216626</v>
      </c>
      <c r="O145" s="35">
        <v>166.20958949592764</v>
      </c>
      <c r="P145" s="35">
        <v>156.06263363662214</v>
      </c>
      <c r="Q145" s="35">
        <v>130.01468919698581</v>
      </c>
      <c r="R145" s="35">
        <v>90.71974231978848</v>
      </c>
      <c r="S145" s="35">
        <v>42.181496434858595</v>
      </c>
      <c r="T145" s="35">
        <v>0</v>
      </c>
      <c r="U145" s="35">
        <v>0</v>
      </c>
      <c r="V145" s="35">
        <v>0</v>
      </c>
      <c r="W145" s="35">
        <v>0</v>
      </c>
      <c r="X145" s="35">
        <v>0</v>
      </c>
      <c r="Y145" s="35">
        <v>0</v>
      </c>
      <c r="Z145" s="35">
        <v>0</v>
      </c>
      <c r="AA145" s="35">
        <v>0</v>
      </c>
    </row>
    <row r="146" spans="1:27">
      <c r="A146" s="239" t="s">
        <v>803</v>
      </c>
      <c r="B146" s="35" t="s">
        <v>338</v>
      </c>
      <c r="C146" s="35" t="s">
        <v>93</v>
      </c>
      <c r="D146" s="35">
        <v>0</v>
      </c>
      <c r="E146" s="35">
        <v>0</v>
      </c>
      <c r="F146" s="35">
        <v>0</v>
      </c>
      <c r="G146" s="35">
        <v>0</v>
      </c>
      <c r="H146" s="35">
        <v>0</v>
      </c>
      <c r="I146" s="35">
        <v>0</v>
      </c>
      <c r="J146" s="35">
        <v>0</v>
      </c>
      <c r="K146" s="35">
        <v>0</v>
      </c>
      <c r="L146" s="35">
        <v>47.851539482298946</v>
      </c>
      <c r="M146" s="35">
        <v>89.931477089523725</v>
      </c>
      <c r="N146" s="35">
        <v>121.16435131250591</v>
      </c>
      <c r="O146" s="35">
        <v>137.78301657182269</v>
      </c>
      <c r="P146" s="35">
        <v>137.78301657182269</v>
      </c>
      <c r="Q146" s="35">
        <v>121.16435131250593</v>
      </c>
      <c r="R146" s="35">
        <v>89.931477089523753</v>
      </c>
      <c r="S146" s="35">
        <v>47.851539482298968</v>
      </c>
      <c r="T146" s="35">
        <v>0</v>
      </c>
      <c r="U146" s="35">
        <v>0</v>
      </c>
      <c r="V146" s="35">
        <v>0</v>
      </c>
      <c r="W146" s="35">
        <v>0</v>
      </c>
      <c r="X146" s="35">
        <v>0</v>
      </c>
      <c r="Y146" s="35">
        <v>0</v>
      </c>
      <c r="Z146" s="35">
        <v>0</v>
      </c>
      <c r="AA146" s="35">
        <v>0</v>
      </c>
    </row>
    <row r="147" spans="1:27">
      <c r="A147" s="239" t="s">
        <v>763</v>
      </c>
      <c r="B147" s="35" t="s">
        <v>79</v>
      </c>
      <c r="C147" s="35" t="s">
        <v>82</v>
      </c>
      <c r="D147" s="35">
        <v>0</v>
      </c>
      <c r="E147" s="35">
        <v>0</v>
      </c>
      <c r="F147" s="35">
        <v>0</v>
      </c>
      <c r="G147" s="35">
        <v>0</v>
      </c>
      <c r="H147" s="35">
        <v>0</v>
      </c>
      <c r="I147" s="35">
        <v>0</v>
      </c>
      <c r="J147" s="35">
        <v>0</v>
      </c>
      <c r="K147" s="35">
        <v>196.40091105467693</v>
      </c>
      <c r="L147" s="35">
        <v>373.57673252971074</v>
      </c>
      <c r="M147" s="35">
        <v>514.1842605625892</v>
      </c>
      <c r="N147" s="35">
        <v>604.45985063920045</v>
      </c>
      <c r="O147" s="35">
        <v>635.5666990158245</v>
      </c>
      <c r="P147" s="35">
        <v>604.45985063920045</v>
      </c>
      <c r="Q147" s="35">
        <v>514.1842605625892</v>
      </c>
      <c r="R147" s="35">
        <v>373.5767325297108</v>
      </c>
      <c r="S147" s="35">
        <v>196.40091105467698</v>
      </c>
      <c r="T147" s="35">
        <v>0</v>
      </c>
      <c r="U147" s="35">
        <v>0</v>
      </c>
      <c r="V147" s="35">
        <v>0</v>
      </c>
      <c r="W147" s="35">
        <v>0</v>
      </c>
      <c r="X147" s="35">
        <v>0</v>
      </c>
      <c r="Y147" s="35">
        <v>0</v>
      </c>
      <c r="Z147" s="35">
        <v>0</v>
      </c>
      <c r="AA147" s="35">
        <v>0</v>
      </c>
    </row>
    <row r="148" spans="1:27">
      <c r="A148" s="239" t="s">
        <v>763</v>
      </c>
      <c r="B148" s="35" t="s">
        <v>79</v>
      </c>
      <c r="C148" s="35" t="s">
        <v>83</v>
      </c>
      <c r="D148" s="35">
        <v>0</v>
      </c>
      <c r="E148" s="35">
        <v>0</v>
      </c>
      <c r="F148" s="35">
        <v>0</v>
      </c>
      <c r="G148" s="35">
        <v>0</v>
      </c>
      <c r="H148" s="35">
        <v>0</v>
      </c>
      <c r="I148" s="35">
        <v>0</v>
      </c>
      <c r="J148" s="35">
        <v>0</v>
      </c>
      <c r="K148" s="35">
        <v>211.89774758528975</v>
      </c>
      <c r="L148" s="35">
        <v>406.31456311824206</v>
      </c>
      <c r="M148" s="35">
        <v>567.21163929253862</v>
      </c>
      <c r="N148" s="35">
        <v>681.31544730443136</v>
      </c>
      <c r="O148" s="35">
        <v>739.21276338208202</v>
      </c>
      <c r="P148" s="35">
        <v>736.12723166564967</v>
      </c>
      <c r="Q148" s="35">
        <v>672.31339931712591</v>
      </c>
      <c r="R148" s="35">
        <v>553.03571713882445</v>
      </c>
      <c r="S148" s="35">
        <v>388.13423808685258</v>
      </c>
      <c r="T148" s="35">
        <v>191.2128422566195</v>
      </c>
      <c r="U148" s="35">
        <v>0</v>
      </c>
      <c r="V148" s="35">
        <v>0</v>
      </c>
      <c r="W148" s="35">
        <v>0</v>
      </c>
      <c r="X148" s="35">
        <v>0</v>
      </c>
      <c r="Y148" s="35">
        <v>0</v>
      </c>
      <c r="Z148" s="35">
        <v>0</v>
      </c>
      <c r="AA148" s="35">
        <v>0</v>
      </c>
    </row>
    <row r="149" spans="1:27">
      <c r="A149" s="239" t="s">
        <v>763</v>
      </c>
      <c r="B149" s="35" t="s">
        <v>79</v>
      </c>
      <c r="C149" s="35" t="s">
        <v>84</v>
      </c>
      <c r="D149" s="35">
        <v>0</v>
      </c>
      <c r="E149" s="35">
        <v>0</v>
      </c>
      <c r="F149" s="35">
        <v>0</v>
      </c>
      <c r="G149" s="35">
        <v>0</v>
      </c>
      <c r="H149" s="35">
        <v>0</v>
      </c>
      <c r="I149" s="35">
        <v>0</v>
      </c>
      <c r="J149" s="35">
        <v>225.33986149259849</v>
      </c>
      <c r="K149" s="35">
        <v>435.06551325632807</v>
      </c>
      <c r="L149" s="35">
        <v>614.64468261438969</v>
      </c>
      <c r="M149" s="35">
        <v>751.63400160374317</v>
      </c>
      <c r="N149" s="35">
        <v>836.54123062174335</v>
      </c>
      <c r="O149" s="35">
        <v>863.48299300967278</v>
      </c>
      <c r="P149" s="35">
        <v>830.59244494503139</v>
      </c>
      <c r="Q149" s="35">
        <v>740.14863245268589</v>
      </c>
      <c r="R149" s="35">
        <v>598.41857215179925</v>
      </c>
      <c r="S149" s="35">
        <v>415.22299825142295</v>
      </c>
      <c r="T149" s="35">
        <v>203.25586597693996</v>
      </c>
      <c r="U149" s="35">
        <v>0</v>
      </c>
      <c r="V149" s="35">
        <v>0</v>
      </c>
      <c r="W149" s="35">
        <v>0</v>
      </c>
      <c r="X149" s="35">
        <v>0</v>
      </c>
      <c r="Y149" s="35">
        <v>0</v>
      </c>
      <c r="Z149" s="35">
        <v>0</v>
      </c>
      <c r="AA149" s="35">
        <v>0</v>
      </c>
    </row>
    <row r="150" spans="1:27">
      <c r="A150" s="239" t="s">
        <v>763</v>
      </c>
      <c r="B150" s="35" t="s">
        <v>79</v>
      </c>
      <c r="C150" s="35" t="s">
        <v>85</v>
      </c>
      <c r="D150" s="35">
        <v>0</v>
      </c>
      <c r="E150" s="35">
        <v>0</v>
      </c>
      <c r="F150" s="35">
        <v>0</v>
      </c>
      <c r="G150" s="35">
        <v>0</v>
      </c>
      <c r="H150" s="35">
        <v>0</v>
      </c>
      <c r="I150" s="35">
        <v>0</v>
      </c>
      <c r="J150" s="35">
        <v>225.23779284808103</v>
      </c>
      <c r="K150" s="35">
        <v>437.38558388189688</v>
      </c>
      <c r="L150" s="35">
        <v>624.11411461240675</v>
      </c>
      <c r="M150" s="35">
        <v>774.57140156414619</v>
      </c>
      <c r="N150" s="35">
        <v>880.01341410946623</v>
      </c>
      <c r="O150" s="35">
        <v>934.31224574535383</v>
      </c>
      <c r="P150" s="35">
        <v>934.31224574535383</v>
      </c>
      <c r="Q150" s="35">
        <v>880.01341410946623</v>
      </c>
      <c r="R150" s="35">
        <v>774.5714015641463</v>
      </c>
      <c r="S150" s="35">
        <v>624.11411461240675</v>
      </c>
      <c r="T150" s="35">
        <v>437.38558388189739</v>
      </c>
      <c r="U150" s="35">
        <v>225.23779284808097</v>
      </c>
      <c r="V150" s="35">
        <v>0</v>
      </c>
      <c r="W150" s="35">
        <v>0</v>
      </c>
      <c r="X150" s="35">
        <v>0</v>
      </c>
      <c r="Y150" s="35">
        <v>0</v>
      </c>
      <c r="Z150" s="35">
        <v>0</v>
      </c>
      <c r="AA150" s="35">
        <v>0</v>
      </c>
    </row>
    <row r="151" spans="1:27">
      <c r="A151" s="239" t="s">
        <v>763</v>
      </c>
      <c r="B151" s="35" t="s">
        <v>79</v>
      </c>
      <c r="C151" s="35" t="s">
        <v>86</v>
      </c>
      <c r="D151" s="35">
        <v>0</v>
      </c>
      <c r="E151" s="35">
        <v>0</v>
      </c>
      <c r="F151" s="35">
        <v>0</v>
      </c>
      <c r="G151" s="35">
        <v>0</v>
      </c>
      <c r="H151" s="35">
        <v>0</v>
      </c>
      <c r="I151" s="35">
        <v>196.04548787575331</v>
      </c>
      <c r="J151" s="35">
        <v>382.26043637475038</v>
      </c>
      <c r="K151" s="35">
        <v>549.30725041334313</v>
      </c>
      <c r="L151" s="35">
        <v>688.80950520888712</v>
      </c>
      <c r="M151" s="35">
        <v>793.77197519524748</v>
      </c>
      <c r="N151" s="35">
        <v>858.93140384220271</v>
      </c>
      <c r="O151" s="35">
        <v>881.02042531531538</v>
      </c>
      <c r="P151" s="35">
        <v>858.93140384220271</v>
      </c>
      <c r="Q151" s="35">
        <v>793.77197519524748</v>
      </c>
      <c r="R151" s="35">
        <v>688.80950520888723</v>
      </c>
      <c r="S151" s="35">
        <v>549.30725041334347</v>
      </c>
      <c r="T151" s="35">
        <v>382.2604363747505</v>
      </c>
      <c r="U151" s="35">
        <v>196.04548787575305</v>
      </c>
      <c r="V151" s="35">
        <v>0</v>
      </c>
      <c r="W151" s="35">
        <v>0</v>
      </c>
      <c r="X151" s="35">
        <v>0</v>
      </c>
      <c r="Y151" s="35">
        <v>0</v>
      </c>
      <c r="Z151" s="35">
        <v>0</v>
      </c>
      <c r="AA151" s="35">
        <v>0</v>
      </c>
    </row>
    <row r="152" spans="1:27">
      <c r="A152" s="239" t="s">
        <v>763</v>
      </c>
      <c r="B152" s="35" t="s">
        <v>79</v>
      </c>
      <c r="C152" s="35" t="s">
        <v>87</v>
      </c>
      <c r="D152" s="35">
        <v>0</v>
      </c>
      <c r="E152" s="35">
        <v>0</v>
      </c>
      <c r="F152" s="35">
        <v>0</v>
      </c>
      <c r="G152" s="35">
        <v>0</v>
      </c>
      <c r="H152" s="35">
        <v>0</v>
      </c>
      <c r="I152" s="35">
        <v>214.85039177120589</v>
      </c>
      <c r="J152" s="35">
        <v>419.65461801224984</v>
      </c>
      <c r="K152" s="35">
        <v>604.83626072764935</v>
      </c>
      <c r="L152" s="35">
        <v>761.73643211864567</v>
      </c>
      <c r="M152" s="35">
        <v>883.01865455301163</v>
      </c>
      <c r="N152" s="35">
        <v>963.01190610522485</v>
      </c>
      <c r="O152" s="35">
        <v>997.97579123881735</v>
      </c>
      <c r="P152" s="35">
        <v>986.27543754450971</v>
      </c>
      <c r="Q152" s="35">
        <v>928.45794055703868</v>
      </c>
      <c r="R152" s="35">
        <v>827.2267821760056</v>
      </c>
      <c r="S152" s="35">
        <v>687.31541885695651</v>
      </c>
      <c r="T152" s="35">
        <v>515.26595044837745</v>
      </c>
      <c r="U152" s="35">
        <v>319.1232188738046</v>
      </c>
      <c r="V152" s="35">
        <v>108.05864026467627</v>
      </c>
      <c r="W152" s="35">
        <v>0</v>
      </c>
      <c r="X152" s="35">
        <v>0</v>
      </c>
      <c r="Y152" s="35">
        <v>0</v>
      </c>
      <c r="Z152" s="35">
        <v>0</v>
      </c>
      <c r="AA152" s="35">
        <v>0</v>
      </c>
    </row>
    <row r="153" spans="1:27">
      <c r="A153" s="239" t="s">
        <v>763</v>
      </c>
      <c r="B153" s="35" t="s">
        <v>79</v>
      </c>
      <c r="C153" s="35" t="s">
        <v>88</v>
      </c>
      <c r="D153" s="35">
        <v>0</v>
      </c>
      <c r="E153" s="35">
        <v>0</v>
      </c>
      <c r="F153" s="35">
        <v>0</v>
      </c>
      <c r="G153" s="35">
        <v>0</v>
      </c>
      <c r="H153" s="35">
        <v>0</v>
      </c>
      <c r="I153" s="35">
        <v>215.3651335434383</v>
      </c>
      <c r="J153" s="35">
        <v>420.37751981805872</v>
      </c>
      <c r="K153" s="35">
        <v>605.18207510089485</v>
      </c>
      <c r="L153" s="35">
        <v>760.89511973827791</v>
      </c>
      <c r="M153" s="35">
        <v>880.03142262029917</v>
      </c>
      <c r="N153" s="35">
        <v>956.86402129028932</v>
      </c>
      <c r="O153" s="35">
        <v>987.69952089389255</v>
      </c>
      <c r="P153" s="35">
        <v>971.05563816152164</v>
      </c>
      <c r="Q153" s="35">
        <v>907.73245576517229</v>
      </c>
      <c r="R153" s="35">
        <v>800.77396180459129</v>
      </c>
      <c r="S153" s="35">
        <v>655.32172324564976</v>
      </c>
      <c r="T153" s="35">
        <v>478.36772732745516</v>
      </c>
      <c r="U153" s="35">
        <v>278.41827201851817</v>
      </c>
      <c r="V153" s="35">
        <v>65.08506253450129</v>
      </c>
      <c r="W153" s="35">
        <v>0</v>
      </c>
      <c r="X153" s="35">
        <v>0</v>
      </c>
      <c r="Y153" s="35">
        <v>0</v>
      </c>
      <c r="Z153" s="35">
        <v>0</v>
      </c>
      <c r="AA153" s="35">
        <v>0</v>
      </c>
    </row>
    <row r="154" spans="1:27">
      <c r="A154" s="239" t="s">
        <v>763</v>
      </c>
      <c r="B154" s="35" t="s">
        <v>79</v>
      </c>
      <c r="C154" s="35" t="s">
        <v>89</v>
      </c>
      <c r="D154" s="35">
        <v>0</v>
      </c>
      <c r="E154" s="35">
        <v>0</v>
      </c>
      <c r="F154" s="35">
        <v>0</v>
      </c>
      <c r="G154" s="35">
        <v>0</v>
      </c>
      <c r="H154" s="35">
        <v>0</v>
      </c>
      <c r="I154" s="35">
        <v>221.71279693702817</v>
      </c>
      <c r="J154" s="35">
        <v>431.47299960296266</v>
      </c>
      <c r="K154" s="35">
        <v>617.97238117767813</v>
      </c>
      <c r="L154" s="35">
        <v>771.15671172691623</v>
      </c>
      <c r="M154" s="35">
        <v>882.76778434048128</v>
      </c>
      <c r="N154" s="35">
        <v>946.78861720432667</v>
      </c>
      <c r="O154" s="35">
        <v>959.76783064758752</v>
      </c>
      <c r="P154" s="35">
        <v>921.00571191399354</v>
      </c>
      <c r="Q154" s="35">
        <v>832.5919368576732</v>
      </c>
      <c r="R154" s="35">
        <v>699.29291497696556</v>
      </c>
      <c r="S154" s="35">
        <v>528.29483104462508</v>
      </c>
      <c r="T154" s="35">
        <v>328.8162360266486</v>
      </c>
      <c r="U154" s="35">
        <v>111.61107261356474</v>
      </c>
      <c r="V154" s="35">
        <v>0</v>
      </c>
      <c r="W154" s="35">
        <v>0</v>
      </c>
      <c r="X154" s="35">
        <v>0</v>
      </c>
      <c r="Y154" s="35">
        <v>0</v>
      </c>
      <c r="Z154" s="35">
        <v>0</v>
      </c>
      <c r="AA154" s="35">
        <v>0</v>
      </c>
    </row>
    <row r="155" spans="1:27">
      <c r="A155" s="239" t="s">
        <v>763</v>
      </c>
      <c r="B155" s="35" t="s">
        <v>79</v>
      </c>
      <c r="C155" s="35" t="s">
        <v>90</v>
      </c>
      <c r="D155" s="35">
        <v>0</v>
      </c>
      <c r="E155" s="35">
        <v>0</v>
      </c>
      <c r="F155" s="35">
        <v>0</v>
      </c>
      <c r="G155" s="35">
        <v>0</v>
      </c>
      <c r="H155" s="35">
        <v>0</v>
      </c>
      <c r="I155" s="35">
        <v>0</v>
      </c>
      <c r="J155" s="35">
        <v>224.78416403023667</v>
      </c>
      <c r="K155" s="35">
        <v>435.21681176227958</v>
      </c>
      <c r="L155" s="35">
        <v>617.86271039568885</v>
      </c>
      <c r="M155" s="35">
        <v>761.06069330716537</v>
      </c>
      <c r="N155" s="35">
        <v>855.66817612254431</v>
      </c>
      <c r="O155" s="35">
        <v>895.64487198525978</v>
      </c>
      <c r="P155" s="35">
        <v>878.43843827501701</v>
      </c>
      <c r="Q155" s="35">
        <v>805.14743286795328</v>
      </c>
      <c r="R155" s="35">
        <v>680.45117587164077</v>
      </c>
      <c r="S155" s="35">
        <v>512.31099486592439</v>
      </c>
      <c r="T155" s="35">
        <v>311.46192787492515</v>
      </c>
      <c r="U155" s="35">
        <v>90.727336681417412</v>
      </c>
      <c r="V155" s="35">
        <v>0</v>
      </c>
      <c r="W155" s="35">
        <v>0</v>
      </c>
      <c r="X155" s="35">
        <v>0</v>
      </c>
      <c r="Y155" s="35">
        <v>0</v>
      </c>
      <c r="Z155" s="35">
        <v>0</v>
      </c>
      <c r="AA155" s="35">
        <v>0</v>
      </c>
    </row>
    <row r="156" spans="1:27">
      <c r="A156" s="239" t="s">
        <v>763</v>
      </c>
      <c r="B156" s="35" t="s">
        <v>79</v>
      </c>
      <c r="C156" s="35" t="s">
        <v>91</v>
      </c>
      <c r="D156" s="35">
        <v>0</v>
      </c>
      <c r="E156" s="35">
        <v>0</v>
      </c>
      <c r="F156" s="35">
        <v>0</v>
      </c>
      <c r="G156" s="35">
        <v>0</v>
      </c>
      <c r="H156" s="35">
        <v>0</v>
      </c>
      <c r="I156" s="35">
        <v>0</v>
      </c>
      <c r="J156" s="35">
        <v>214.36593005211179</v>
      </c>
      <c r="K156" s="35">
        <v>412.55494969135657</v>
      </c>
      <c r="L156" s="35">
        <v>579.61092286225835</v>
      </c>
      <c r="M156" s="35">
        <v>702.92713770877242</v>
      </c>
      <c r="N156" s="35">
        <v>773.1976594699928</v>
      </c>
      <c r="O156" s="35">
        <v>785.11959353519296</v>
      </c>
      <c r="P156" s="35">
        <v>737.79326307945041</v>
      </c>
      <c r="Q156" s="35">
        <v>634.79010227500612</v>
      </c>
      <c r="R156" s="35">
        <v>483.88314158509883</v>
      </c>
      <c r="S156" s="35">
        <v>296.46042379789577</v>
      </c>
      <c r="T156" s="35">
        <v>86.665616772569649</v>
      </c>
      <c r="U156" s="35">
        <v>0</v>
      </c>
      <c r="V156" s="35">
        <v>0</v>
      </c>
      <c r="W156" s="35">
        <v>0</v>
      </c>
      <c r="X156" s="35">
        <v>0</v>
      </c>
      <c r="Y156" s="35">
        <v>0</v>
      </c>
      <c r="Z156" s="35">
        <v>0</v>
      </c>
      <c r="AA156" s="35">
        <v>0</v>
      </c>
    </row>
    <row r="157" spans="1:27">
      <c r="A157" s="239" t="s">
        <v>763</v>
      </c>
      <c r="B157" s="35" t="s">
        <v>79</v>
      </c>
      <c r="C157" s="35" t="s">
        <v>92</v>
      </c>
      <c r="D157" s="35">
        <v>0</v>
      </c>
      <c r="E157" s="35">
        <v>0</v>
      </c>
      <c r="F157" s="35">
        <v>0</v>
      </c>
      <c r="G157" s="35">
        <v>0</v>
      </c>
      <c r="H157" s="35">
        <v>0</v>
      </c>
      <c r="I157" s="35">
        <v>0</v>
      </c>
      <c r="J157" s="35">
        <v>0</v>
      </c>
      <c r="K157" s="35">
        <v>200.69072363701861</v>
      </c>
      <c r="L157" s="35">
        <v>383.2072431419229</v>
      </c>
      <c r="M157" s="35">
        <v>531.02117881259665</v>
      </c>
      <c r="N157" s="35">
        <v>630.74675679878021</v>
      </c>
      <c r="O157" s="35">
        <v>673.35300158417613</v>
      </c>
      <c r="P157" s="35">
        <v>654.98156547836913</v>
      </c>
      <c r="Q157" s="35">
        <v>577.29613389708868</v>
      </c>
      <c r="R157" s="35">
        <v>447.33176489415456</v>
      </c>
      <c r="S157" s="35">
        <v>276.8578064959998</v>
      </c>
      <c r="T157" s="35">
        <v>81.312084940877526</v>
      </c>
      <c r="U157" s="35">
        <v>0</v>
      </c>
      <c r="V157" s="35">
        <v>0</v>
      </c>
      <c r="W157" s="35">
        <v>0</v>
      </c>
      <c r="X157" s="35">
        <v>0</v>
      </c>
      <c r="Y157" s="35">
        <v>0</v>
      </c>
      <c r="Z157" s="35">
        <v>0</v>
      </c>
      <c r="AA157" s="35">
        <v>0</v>
      </c>
    </row>
    <row r="158" spans="1:27">
      <c r="A158" s="239" t="s">
        <v>763</v>
      </c>
      <c r="B158" s="35" t="s">
        <v>79</v>
      </c>
      <c r="C158" s="35" t="s">
        <v>93</v>
      </c>
      <c r="D158" s="35">
        <v>0</v>
      </c>
      <c r="E158" s="35">
        <v>0</v>
      </c>
      <c r="F158" s="35">
        <v>0</v>
      </c>
      <c r="G158" s="35">
        <v>0</v>
      </c>
      <c r="H158" s="35">
        <v>0</v>
      </c>
      <c r="I158" s="35">
        <v>0</v>
      </c>
      <c r="J158" s="35">
        <v>0</v>
      </c>
      <c r="K158" s="35">
        <v>191.4354942736002</v>
      </c>
      <c r="L158" s="35">
        <v>363.36591204437639</v>
      </c>
      <c r="M158" s="35">
        <v>498.27351991337702</v>
      </c>
      <c r="N158" s="35">
        <v>582.41278326967415</v>
      </c>
      <c r="O158" s="35">
        <v>607.21087827574968</v>
      </c>
      <c r="P158" s="35">
        <v>570.14116408031737</v>
      </c>
      <c r="Q158" s="35">
        <v>474.98061847980597</v>
      </c>
      <c r="R158" s="35">
        <v>331.42500729356613</v>
      </c>
      <c r="S158" s="35">
        <v>154.10099727021733</v>
      </c>
      <c r="T158" s="35">
        <v>0</v>
      </c>
      <c r="U158" s="35">
        <v>0</v>
      </c>
      <c r="V158" s="35">
        <v>0</v>
      </c>
      <c r="W158" s="35">
        <v>0</v>
      </c>
      <c r="X158" s="35">
        <v>0</v>
      </c>
      <c r="Y158" s="35">
        <v>0</v>
      </c>
      <c r="Z158" s="35">
        <v>0</v>
      </c>
      <c r="AA158" s="35">
        <v>0</v>
      </c>
    </row>
    <row r="159" spans="1:27">
      <c r="A159" s="239" t="s">
        <v>763</v>
      </c>
      <c r="B159" s="35" t="s">
        <v>339</v>
      </c>
      <c r="C159" s="35" t="s">
        <v>82</v>
      </c>
      <c r="D159" s="35">
        <v>0</v>
      </c>
      <c r="E159" s="35">
        <v>0</v>
      </c>
      <c r="F159" s="35">
        <v>0</v>
      </c>
      <c r="G159" s="35">
        <v>0</v>
      </c>
      <c r="H159" s="35">
        <v>0</v>
      </c>
      <c r="I159" s="35">
        <v>0</v>
      </c>
      <c r="J159" s="35">
        <v>0</v>
      </c>
      <c r="K159" s="35">
        <v>104.74715256249438</v>
      </c>
      <c r="L159" s="35">
        <v>199.24092401584576</v>
      </c>
      <c r="M159" s="35">
        <v>274.23160563338098</v>
      </c>
      <c r="N159" s="35">
        <v>322.37858700757363</v>
      </c>
      <c r="O159" s="35">
        <v>338.96890614177312</v>
      </c>
      <c r="P159" s="35">
        <v>322.37858700757363</v>
      </c>
      <c r="Q159" s="35">
        <v>274.23160563338098</v>
      </c>
      <c r="R159" s="35">
        <v>199.24092401584579</v>
      </c>
      <c r="S159" s="35">
        <v>104.74715256249441</v>
      </c>
      <c r="T159" s="35">
        <v>0</v>
      </c>
      <c r="U159" s="35">
        <v>0</v>
      </c>
      <c r="V159" s="35">
        <v>0</v>
      </c>
      <c r="W159" s="35">
        <v>0</v>
      </c>
      <c r="X159" s="35">
        <v>0</v>
      </c>
      <c r="Y159" s="35">
        <v>0</v>
      </c>
      <c r="Z159" s="35">
        <v>0</v>
      </c>
      <c r="AA159" s="35">
        <v>0</v>
      </c>
    </row>
    <row r="160" spans="1:27">
      <c r="A160" s="239" t="s">
        <v>763</v>
      </c>
      <c r="B160" s="35" t="s">
        <v>339</v>
      </c>
      <c r="C160" s="35" t="s">
        <v>83</v>
      </c>
      <c r="D160" s="35">
        <v>0</v>
      </c>
      <c r="E160" s="35">
        <v>0</v>
      </c>
      <c r="F160" s="35">
        <v>0</v>
      </c>
      <c r="G160" s="35">
        <v>0</v>
      </c>
      <c r="H160" s="35">
        <v>0</v>
      </c>
      <c r="I160" s="35">
        <v>0</v>
      </c>
      <c r="J160" s="35">
        <v>0</v>
      </c>
      <c r="K160" s="35">
        <v>113.01213204548787</v>
      </c>
      <c r="L160" s="35">
        <v>216.70110032972912</v>
      </c>
      <c r="M160" s="35">
        <v>302.51287428935393</v>
      </c>
      <c r="N160" s="35">
        <v>363.36823856236339</v>
      </c>
      <c r="O160" s="35">
        <v>394.24680713711047</v>
      </c>
      <c r="P160" s="35">
        <v>392.60119022167987</v>
      </c>
      <c r="Q160" s="35">
        <v>358.56714630246722</v>
      </c>
      <c r="R160" s="35">
        <v>294.95238247403972</v>
      </c>
      <c r="S160" s="35">
        <v>207.00492697965473</v>
      </c>
      <c r="T160" s="35">
        <v>101.98018253686374</v>
      </c>
      <c r="U160" s="35">
        <v>0</v>
      </c>
      <c r="V160" s="35">
        <v>0</v>
      </c>
      <c r="W160" s="35">
        <v>0</v>
      </c>
      <c r="X160" s="35">
        <v>0</v>
      </c>
      <c r="Y160" s="35">
        <v>0</v>
      </c>
      <c r="Z160" s="35">
        <v>0</v>
      </c>
      <c r="AA160" s="35">
        <v>0</v>
      </c>
    </row>
    <row r="161" spans="1:27">
      <c r="A161" s="239" t="s">
        <v>763</v>
      </c>
      <c r="B161" s="35" t="s">
        <v>339</v>
      </c>
      <c r="C161" s="35" t="s">
        <v>84</v>
      </c>
      <c r="D161" s="35">
        <v>0</v>
      </c>
      <c r="E161" s="35">
        <v>0</v>
      </c>
      <c r="F161" s="35">
        <v>0</v>
      </c>
      <c r="G161" s="35">
        <v>0</v>
      </c>
      <c r="H161" s="35">
        <v>0</v>
      </c>
      <c r="I161" s="35">
        <v>0</v>
      </c>
      <c r="J161" s="35">
        <v>120.18125946271921</v>
      </c>
      <c r="K161" s="35">
        <v>232.03494040337497</v>
      </c>
      <c r="L161" s="35">
        <v>327.81049739434121</v>
      </c>
      <c r="M161" s="35">
        <v>400.87146752199641</v>
      </c>
      <c r="N161" s="35">
        <v>446.15532299826316</v>
      </c>
      <c r="O161" s="35">
        <v>460.5242629384922</v>
      </c>
      <c r="P161" s="35">
        <v>442.98263730401675</v>
      </c>
      <c r="Q161" s="35">
        <v>394.74593730809914</v>
      </c>
      <c r="R161" s="35">
        <v>319.15657181429299</v>
      </c>
      <c r="S161" s="35">
        <v>221.45226573409224</v>
      </c>
      <c r="T161" s="35">
        <v>108.40312852103466</v>
      </c>
      <c r="U161" s="35">
        <v>0</v>
      </c>
      <c r="V161" s="35">
        <v>0</v>
      </c>
      <c r="W161" s="35">
        <v>0</v>
      </c>
      <c r="X161" s="35">
        <v>0</v>
      </c>
      <c r="Y161" s="35">
        <v>0</v>
      </c>
      <c r="Z161" s="35">
        <v>0</v>
      </c>
      <c r="AA161" s="35">
        <v>0</v>
      </c>
    </row>
    <row r="162" spans="1:27">
      <c r="A162" s="239" t="s">
        <v>763</v>
      </c>
      <c r="B162" s="35" t="s">
        <v>339</v>
      </c>
      <c r="C162" s="35" t="s">
        <v>85</v>
      </c>
      <c r="D162" s="35">
        <v>0</v>
      </c>
      <c r="E162" s="35">
        <v>0</v>
      </c>
      <c r="F162" s="35">
        <v>0</v>
      </c>
      <c r="G162" s="35">
        <v>0</v>
      </c>
      <c r="H162" s="35">
        <v>0</v>
      </c>
      <c r="I162" s="35">
        <v>0</v>
      </c>
      <c r="J162" s="35">
        <v>120.1268228523099</v>
      </c>
      <c r="K162" s="35">
        <v>233.27231140367834</v>
      </c>
      <c r="L162" s="35">
        <v>332.86086112661695</v>
      </c>
      <c r="M162" s="35">
        <v>413.10474750087798</v>
      </c>
      <c r="N162" s="35">
        <v>469.34048752504867</v>
      </c>
      <c r="O162" s="35">
        <v>498.29986439752207</v>
      </c>
      <c r="P162" s="35">
        <v>498.29986439752207</v>
      </c>
      <c r="Q162" s="35">
        <v>469.34048752504867</v>
      </c>
      <c r="R162" s="35">
        <v>413.10474750087803</v>
      </c>
      <c r="S162" s="35">
        <v>332.86086112661695</v>
      </c>
      <c r="T162" s="35">
        <v>233.27231140367863</v>
      </c>
      <c r="U162" s="35">
        <v>120.12682285230987</v>
      </c>
      <c r="V162" s="35">
        <v>0</v>
      </c>
      <c r="W162" s="35">
        <v>0</v>
      </c>
      <c r="X162" s="35">
        <v>0</v>
      </c>
      <c r="Y162" s="35">
        <v>0</v>
      </c>
      <c r="Z162" s="35">
        <v>0</v>
      </c>
      <c r="AA162" s="35">
        <v>0</v>
      </c>
    </row>
    <row r="163" spans="1:27">
      <c r="A163" s="239" t="s">
        <v>763</v>
      </c>
      <c r="B163" s="35" t="s">
        <v>339</v>
      </c>
      <c r="C163" s="35" t="s">
        <v>86</v>
      </c>
      <c r="D163" s="35">
        <v>0</v>
      </c>
      <c r="E163" s="35">
        <v>0</v>
      </c>
      <c r="F163" s="35">
        <v>0</v>
      </c>
      <c r="G163" s="35">
        <v>0</v>
      </c>
      <c r="H163" s="35">
        <v>0</v>
      </c>
      <c r="I163" s="35">
        <v>104.5575935337351</v>
      </c>
      <c r="J163" s="35">
        <v>203.87223273320021</v>
      </c>
      <c r="K163" s="35">
        <v>292.9638668871163</v>
      </c>
      <c r="L163" s="35">
        <v>367.36506944473985</v>
      </c>
      <c r="M163" s="35">
        <v>423.34505343746537</v>
      </c>
      <c r="N163" s="35">
        <v>458.09674871584144</v>
      </c>
      <c r="O163" s="35">
        <v>469.8775601681682</v>
      </c>
      <c r="P163" s="35">
        <v>458.09674871584144</v>
      </c>
      <c r="Q163" s="35">
        <v>423.34505343746537</v>
      </c>
      <c r="R163" s="35">
        <v>367.36506944473985</v>
      </c>
      <c r="S163" s="35">
        <v>292.96386688711652</v>
      </c>
      <c r="T163" s="35">
        <v>203.87223273320026</v>
      </c>
      <c r="U163" s="35">
        <v>104.55759353373496</v>
      </c>
      <c r="V163" s="35">
        <v>0</v>
      </c>
      <c r="W163" s="35">
        <v>0</v>
      </c>
      <c r="X163" s="35">
        <v>0</v>
      </c>
      <c r="Y163" s="35">
        <v>0</v>
      </c>
      <c r="Z163" s="35">
        <v>0</v>
      </c>
      <c r="AA163" s="35">
        <v>0</v>
      </c>
    </row>
    <row r="164" spans="1:27">
      <c r="A164" s="239" t="s">
        <v>763</v>
      </c>
      <c r="B164" s="35" t="s">
        <v>339</v>
      </c>
      <c r="C164" s="35" t="s">
        <v>87</v>
      </c>
      <c r="D164" s="35">
        <v>0</v>
      </c>
      <c r="E164" s="35">
        <v>0</v>
      </c>
      <c r="F164" s="35">
        <v>0</v>
      </c>
      <c r="G164" s="35">
        <v>0</v>
      </c>
      <c r="H164" s="35">
        <v>0</v>
      </c>
      <c r="I164" s="35">
        <v>114.58687561130982</v>
      </c>
      <c r="J164" s="35">
        <v>223.81579627319996</v>
      </c>
      <c r="K164" s="35">
        <v>322.57933905474641</v>
      </c>
      <c r="L164" s="35">
        <v>406.25943046327774</v>
      </c>
      <c r="M164" s="35">
        <v>470.94328242827294</v>
      </c>
      <c r="N164" s="35">
        <v>513.60634992278665</v>
      </c>
      <c r="O164" s="35">
        <v>532.25375532736928</v>
      </c>
      <c r="P164" s="35">
        <v>526.01356669040524</v>
      </c>
      <c r="Q164" s="35">
        <v>495.17756829708736</v>
      </c>
      <c r="R164" s="35">
        <v>441.18761716053638</v>
      </c>
      <c r="S164" s="35">
        <v>366.56822339037683</v>
      </c>
      <c r="T164" s="35">
        <v>274.80850690580138</v>
      </c>
      <c r="U164" s="35">
        <v>170.19905006602914</v>
      </c>
      <c r="V164" s="35">
        <v>57.631274807827353</v>
      </c>
      <c r="W164" s="35">
        <v>0</v>
      </c>
      <c r="X164" s="35">
        <v>0</v>
      </c>
      <c r="Y164" s="35">
        <v>0</v>
      </c>
      <c r="Z164" s="35">
        <v>0</v>
      </c>
      <c r="AA164" s="35">
        <v>0</v>
      </c>
    </row>
    <row r="165" spans="1:27">
      <c r="A165" s="239" t="s">
        <v>763</v>
      </c>
      <c r="B165" s="35" t="s">
        <v>339</v>
      </c>
      <c r="C165" s="35" t="s">
        <v>88</v>
      </c>
      <c r="D165" s="35">
        <v>0</v>
      </c>
      <c r="E165" s="35">
        <v>0</v>
      </c>
      <c r="F165" s="35">
        <v>0</v>
      </c>
      <c r="G165" s="35">
        <v>0</v>
      </c>
      <c r="H165" s="35">
        <v>0</v>
      </c>
      <c r="I165" s="35">
        <v>114.86140455650043</v>
      </c>
      <c r="J165" s="35">
        <v>224.20134390296468</v>
      </c>
      <c r="K165" s="35">
        <v>322.76377338714394</v>
      </c>
      <c r="L165" s="35">
        <v>405.8107305270816</v>
      </c>
      <c r="M165" s="35">
        <v>469.35009206415964</v>
      </c>
      <c r="N165" s="35">
        <v>510.32747802148771</v>
      </c>
      <c r="O165" s="35">
        <v>526.77307781007607</v>
      </c>
      <c r="P165" s="35">
        <v>517.89634035281165</v>
      </c>
      <c r="Q165" s="35">
        <v>484.12397640809195</v>
      </c>
      <c r="R165" s="35">
        <v>427.07944629578213</v>
      </c>
      <c r="S165" s="35">
        <v>349.50491906434661</v>
      </c>
      <c r="T165" s="35">
        <v>255.12945457464278</v>
      </c>
      <c r="U165" s="35">
        <v>148.48974507654304</v>
      </c>
      <c r="V165" s="35">
        <v>34.712033351734021</v>
      </c>
      <c r="W165" s="35">
        <v>0</v>
      </c>
      <c r="X165" s="35">
        <v>0</v>
      </c>
      <c r="Y165" s="35">
        <v>0</v>
      </c>
      <c r="Z165" s="35">
        <v>0</v>
      </c>
      <c r="AA165" s="35">
        <v>0</v>
      </c>
    </row>
    <row r="166" spans="1:27">
      <c r="A166" s="239" t="s">
        <v>763</v>
      </c>
      <c r="B166" s="35" t="s">
        <v>339</v>
      </c>
      <c r="C166" s="35" t="s">
        <v>89</v>
      </c>
      <c r="D166" s="35">
        <v>0</v>
      </c>
      <c r="E166" s="35">
        <v>0</v>
      </c>
      <c r="F166" s="35">
        <v>0</v>
      </c>
      <c r="G166" s="35">
        <v>0</v>
      </c>
      <c r="H166" s="35">
        <v>0</v>
      </c>
      <c r="I166" s="35">
        <v>118.24682503308171</v>
      </c>
      <c r="J166" s="35">
        <v>230.11893312158011</v>
      </c>
      <c r="K166" s="35">
        <v>329.58526996142842</v>
      </c>
      <c r="L166" s="35">
        <v>411.28357958768873</v>
      </c>
      <c r="M166" s="35">
        <v>470.80948498159012</v>
      </c>
      <c r="N166" s="35">
        <v>504.95392917564095</v>
      </c>
      <c r="O166" s="35">
        <v>511.87617634538009</v>
      </c>
      <c r="P166" s="35">
        <v>491.20304635412998</v>
      </c>
      <c r="Q166" s="35">
        <v>444.04903299075914</v>
      </c>
      <c r="R166" s="35">
        <v>372.9562213210483</v>
      </c>
      <c r="S166" s="35">
        <v>281.75724322380006</v>
      </c>
      <c r="T166" s="35">
        <v>175.36865921421261</v>
      </c>
      <c r="U166" s="35">
        <v>59.525905393901205</v>
      </c>
      <c r="V166" s="35">
        <v>0</v>
      </c>
      <c r="W166" s="35">
        <v>0</v>
      </c>
      <c r="X166" s="35">
        <v>0</v>
      </c>
      <c r="Y166" s="35">
        <v>0</v>
      </c>
      <c r="Z166" s="35">
        <v>0</v>
      </c>
      <c r="AA166" s="35">
        <v>0</v>
      </c>
    </row>
    <row r="167" spans="1:27">
      <c r="A167" s="239" t="s">
        <v>763</v>
      </c>
      <c r="B167" s="35" t="s">
        <v>339</v>
      </c>
      <c r="C167" s="35" t="s">
        <v>90</v>
      </c>
      <c r="D167" s="35">
        <v>0</v>
      </c>
      <c r="E167" s="35">
        <v>0</v>
      </c>
      <c r="F167" s="35">
        <v>0</v>
      </c>
      <c r="G167" s="35">
        <v>0</v>
      </c>
      <c r="H167" s="35">
        <v>0</v>
      </c>
      <c r="I167" s="35">
        <v>0</v>
      </c>
      <c r="J167" s="35">
        <v>119.88488748279289</v>
      </c>
      <c r="K167" s="35">
        <v>232.11563293988246</v>
      </c>
      <c r="L167" s="35">
        <v>329.52677887770074</v>
      </c>
      <c r="M167" s="35">
        <v>405.89903643048825</v>
      </c>
      <c r="N167" s="35">
        <v>456.35636059869034</v>
      </c>
      <c r="O167" s="35">
        <v>477.67726505880523</v>
      </c>
      <c r="P167" s="35">
        <v>468.50050041334248</v>
      </c>
      <c r="Q167" s="35">
        <v>429.41196419624174</v>
      </c>
      <c r="R167" s="35">
        <v>362.90729379820846</v>
      </c>
      <c r="S167" s="35">
        <v>273.23253059515969</v>
      </c>
      <c r="T167" s="35">
        <v>166.11302819996007</v>
      </c>
      <c r="U167" s="35">
        <v>48.387912896755957</v>
      </c>
      <c r="V167" s="35">
        <v>0</v>
      </c>
      <c r="W167" s="35">
        <v>0</v>
      </c>
      <c r="X167" s="35">
        <v>0</v>
      </c>
      <c r="Y167" s="35">
        <v>0</v>
      </c>
      <c r="Z167" s="35">
        <v>0</v>
      </c>
      <c r="AA167" s="35">
        <v>0</v>
      </c>
    </row>
    <row r="168" spans="1:27">
      <c r="A168" s="239" t="s">
        <v>763</v>
      </c>
      <c r="B168" s="35" t="s">
        <v>339</v>
      </c>
      <c r="C168" s="35" t="s">
        <v>91</v>
      </c>
      <c r="D168" s="35">
        <v>0</v>
      </c>
      <c r="E168" s="35">
        <v>0</v>
      </c>
      <c r="F168" s="35">
        <v>0</v>
      </c>
      <c r="G168" s="35">
        <v>0</v>
      </c>
      <c r="H168" s="35">
        <v>0</v>
      </c>
      <c r="I168" s="35">
        <v>0</v>
      </c>
      <c r="J168" s="35">
        <v>114.32849602779297</v>
      </c>
      <c r="K168" s="35">
        <v>220.02930650205684</v>
      </c>
      <c r="L168" s="35">
        <v>309.12582552653777</v>
      </c>
      <c r="M168" s="35">
        <v>374.89447344467862</v>
      </c>
      <c r="N168" s="35">
        <v>412.37208505066286</v>
      </c>
      <c r="O168" s="35">
        <v>418.73044988543631</v>
      </c>
      <c r="P168" s="35">
        <v>393.48974030904026</v>
      </c>
      <c r="Q168" s="35">
        <v>338.55472121333662</v>
      </c>
      <c r="R168" s="35">
        <v>258.07100884538607</v>
      </c>
      <c r="S168" s="35">
        <v>158.11222602554443</v>
      </c>
      <c r="T168" s="35">
        <v>46.221662278703818</v>
      </c>
      <c r="U168" s="35">
        <v>0</v>
      </c>
      <c r="V168" s="35">
        <v>0</v>
      </c>
      <c r="W168" s="35">
        <v>0</v>
      </c>
      <c r="X168" s="35">
        <v>0</v>
      </c>
      <c r="Y168" s="35">
        <v>0</v>
      </c>
      <c r="Z168" s="35">
        <v>0</v>
      </c>
      <c r="AA168" s="35">
        <v>0</v>
      </c>
    </row>
    <row r="169" spans="1:27">
      <c r="A169" s="239" t="s">
        <v>763</v>
      </c>
      <c r="B169" s="35" t="s">
        <v>339</v>
      </c>
      <c r="C169" s="35" t="s">
        <v>92</v>
      </c>
      <c r="D169" s="35">
        <v>0</v>
      </c>
      <c r="E169" s="35">
        <v>0</v>
      </c>
      <c r="F169" s="35">
        <v>0</v>
      </c>
      <c r="G169" s="35">
        <v>0</v>
      </c>
      <c r="H169" s="35">
        <v>0</v>
      </c>
      <c r="I169" s="35">
        <v>0</v>
      </c>
      <c r="J169" s="35">
        <v>0</v>
      </c>
      <c r="K169" s="35">
        <v>107.03505260640993</v>
      </c>
      <c r="L169" s="35">
        <v>204.37719634235893</v>
      </c>
      <c r="M169" s="35">
        <v>283.21129536671828</v>
      </c>
      <c r="N169" s="35">
        <v>336.39827029268281</v>
      </c>
      <c r="O169" s="35">
        <v>359.12160084489398</v>
      </c>
      <c r="P169" s="35">
        <v>349.32350158846361</v>
      </c>
      <c r="Q169" s="35">
        <v>307.89127141178068</v>
      </c>
      <c r="R169" s="35">
        <v>238.57694127688245</v>
      </c>
      <c r="S169" s="35">
        <v>147.65749679786657</v>
      </c>
      <c r="T169" s="35">
        <v>43.366445301801349</v>
      </c>
      <c r="U169" s="35">
        <v>0</v>
      </c>
      <c r="V169" s="35">
        <v>0</v>
      </c>
      <c r="W169" s="35">
        <v>0</v>
      </c>
      <c r="X169" s="35">
        <v>0</v>
      </c>
      <c r="Y169" s="35">
        <v>0</v>
      </c>
      <c r="Z169" s="35">
        <v>0</v>
      </c>
      <c r="AA169" s="35">
        <v>0</v>
      </c>
    </row>
    <row r="170" spans="1:27">
      <c r="A170" s="239" t="s">
        <v>763</v>
      </c>
      <c r="B170" s="35" t="s">
        <v>339</v>
      </c>
      <c r="C170" s="35" t="s">
        <v>93</v>
      </c>
      <c r="D170" s="35">
        <v>0</v>
      </c>
      <c r="E170" s="35">
        <v>0</v>
      </c>
      <c r="F170" s="35">
        <v>0</v>
      </c>
      <c r="G170" s="35">
        <v>0</v>
      </c>
      <c r="H170" s="35">
        <v>0</v>
      </c>
      <c r="I170" s="35">
        <v>0</v>
      </c>
      <c r="J170" s="35">
        <v>0</v>
      </c>
      <c r="K170" s="35">
        <v>102.09893027925345</v>
      </c>
      <c r="L170" s="35">
        <v>193.79515309033411</v>
      </c>
      <c r="M170" s="35">
        <v>265.74587728713448</v>
      </c>
      <c r="N170" s="35">
        <v>310.62015107715962</v>
      </c>
      <c r="O170" s="35">
        <v>323.8458017470665</v>
      </c>
      <c r="P170" s="35">
        <v>304.07528750950263</v>
      </c>
      <c r="Q170" s="35">
        <v>253.32299652256322</v>
      </c>
      <c r="R170" s="35">
        <v>176.76000388990195</v>
      </c>
      <c r="S170" s="35">
        <v>82.18719854411593</v>
      </c>
      <c r="T170" s="35">
        <v>0</v>
      </c>
      <c r="U170" s="35">
        <v>0</v>
      </c>
      <c r="V170" s="35">
        <v>0</v>
      </c>
      <c r="W170" s="35">
        <v>0</v>
      </c>
      <c r="X170" s="35">
        <v>0</v>
      </c>
      <c r="Y170" s="35">
        <v>0</v>
      </c>
      <c r="Z170" s="35">
        <v>0</v>
      </c>
      <c r="AA170" s="35">
        <v>0</v>
      </c>
    </row>
    <row r="171" spans="1:27">
      <c r="A171" s="239" t="s">
        <v>763</v>
      </c>
      <c r="B171" s="35" t="s">
        <v>338</v>
      </c>
      <c r="C171" s="35" t="s">
        <v>82</v>
      </c>
      <c r="D171" s="35">
        <v>0</v>
      </c>
      <c r="E171" s="35">
        <v>0</v>
      </c>
      <c r="F171" s="35">
        <v>0</v>
      </c>
      <c r="G171" s="35">
        <v>0</v>
      </c>
      <c r="H171" s="35">
        <v>0</v>
      </c>
      <c r="I171" s="35">
        <v>0</v>
      </c>
      <c r="J171" s="35">
        <v>0</v>
      </c>
      <c r="K171" s="35">
        <v>65.466970351558984</v>
      </c>
      <c r="L171" s="35">
        <v>124.52557750990358</v>
      </c>
      <c r="M171" s="35">
        <v>171.39475352086308</v>
      </c>
      <c r="N171" s="35">
        <v>201.4866168797335</v>
      </c>
      <c r="O171" s="35">
        <v>211.85556633860818</v>
      </c>
      <c r="P171" s="35">
        <v>201.48661687973353</v>
      </c>
      <c r="Q171" s="35">
        <v>171.39475352086308</v>
      </c>
      <c r="R171" s="35">
        <v>124.52557750990361</v>
      </c>
      <c r="S171" s="35">
        <v>65.466970351558999</v>
      </c>
      <c r="T171" s="35">
        <v>0</v>
      </c>
      <c r="U171" s="35">
        <v>0</v>
      </c>
      <c r="V171" s="35">
        <v>0</v>
      </c>
      <c r="W171" s="35">
        <v>0</v>
      </c>
      <c r="X171" s="35">
        <v>0</v>
      </c>
      <c r="Y171" s="35">
        <v>0</v>
      </c>
      <c r="Z171" s="35">
        <v>0</v>
      </c>
      <c r="AA171" s="35">
        <v>0</v>
      </c>
    </row>
    <row r="172" spans="1:27">
      <c r="A172" s="239" t="s">
        <v>763</v>
      </c>
      <c r="B172" s="35" t="s">
        <v>338</v>
      </c>
      <c r="C172" s="35" t="s">
        <v>83</v>
      </c>
      <c r="D172" s="35">
        <v>0</v>
      </c>
      <c r="E172" s="35">
        <v>0</v>
      </c>
      <c r="F172" s="35">
        <v>0</v>
      </c>
      <c r="G172" s="35">
        <v>0</v>
      </c>
      <c r="H172" s="35">
        <v>0</v>
      </c>
      <c r="I172" s="35">
        <v>0</v>
      </c>
      <c r="J172" s="35">
        <v>0</v>
      </c>
      <c r="K172" s="35">
        <v>70.632582528429921</v>
      </c>
      <c r="L172" s="35">
        <v>135.4381877060807</v>
      </c>
      <c r="M172" s="35">
        <v>189.07054643084618</v>
      </c>
      <c r="N172" s="35">
        <v>227.10514910147711</v>
      </c>
      <c r="O172" s="35">
        <v>246.40425446069401</v>
      </c>
      <c r="P172" s="35">
        <v>245.37574388854992</v>
      </c>
      <c r="Q172" s="35">
        <v>224.104466439042</v>
      </c>
      <c r="R172" s="35">
        <v>184.34523904627483</v>
      </c>
      <c r="S172" s="35">
        <v>129.37807936228418</v>
      </c>
      <c r="T172" s="35">
        <v>63.737614085539832</v>
      </c>
      <c r="U172" s="35">
        <v>0</v>
      </c>
      <c r="V172" s="35">
        <v>0</v>
      </c>
      <c r="W172" s="35">
        <v>0</v>
      </c>
      <c r="X172" s="35">
        <v>0</v>
      </c>
      <c r="Y172" s="35">
        <v>0</v>
      </c>
      <c r="Z172" s="35">
        <v>0</v>
      </c>
      <c r="AA172" s="35">
        <v>0</v>
      </c>
    </row>
    <row r="173" spans="1:27">
      <c r="A173" s="239" t="s">
        <v>763</v>
      </c>
      <c r="B173" s="35" t="s">
        <v>338</v>
      </c>
      <c r="C173" s="35" t="s">
        <v>84</v>
      </c>
      <c r="D173" s="35">
        <v>0</v>
      </c>
      <c r="E173" s="35">
        <v>0</v>
      </c>
      <c r="F173" s="35">
        <v>0</v>
      </c>
      <c r="G173" s="35">
        <v>0</v>
      </c>
      <c r="H173" s="35">
        <v>0</v>
      </c>
      <c r="I173" s="35">
        <v>0</v>
      </c>
      <c r="J173" s="35">
        <v>75.113287164199491</v>
      </c>
      <c r="K173" s="35">
        <v>145.02183775210935</v>
      </c>
      <c r="L173" s="35">
        <v>204.88156087146325</v>
      </c>
      <c r="M173" s="35">
        <v>250.54466720124773</v>
      </c>
      <c r="N173" s="35">
        <v>278.84707687391443</v>
      </c>
      <c r="O173" s="35">
        <v>287.82766433655758</v>
      </c>
      <c r="P173" s="35">
        <v>276.86414831501048</v>
      </c>
      <c r="Q173" s="35">
        <v>246.71621081756197</v>
      </c>
      <c r="R173" s="35">
        <v>199.4728573839331</v>
      </c>
      <c r="S173" s="35">
        <v>138.40766608380764</v>
      </c>
      <c r="T173" s="35">
        <v>67.751955325646662</v>
      </c>
      <c r="U173" s="35">
        <v>0</v>
      </c>
      <c r="V173" s="35">
        <v>0</v>
      </c>
      <c r="W173" s="35">
        <v>0</v>
      </c>
      <c r="X173" s="35">
        <v>0</v>
      </c>
      <c r="Y173" s="35">
        <v>0</v>
      </c>
      <c r="Z173" s="35">
        <v>0</v>
      </c>
      <c r="AA173" s="35">
        <v>0</v>
      </c>
    </row>
    <row r="174" spans="1:27">
      <c r="A174" s="239" t="s">
        <v>763</v>
      </c>
      <c r="B174" s="35" t="s">
        <v>338</v>
      </c>
      <c r="C174" s="35" t="s">
        <v>85</v>
      </c>
      <c r="D174" s="35">
        <v>0</v>
      </c>
      <c r="E174" s="35">
        <v>0</v>
      </c>
      <c r="F174" s="35">
        <v>0</v>
      </c>
      <c r="G174" s="35">
        <v>0</v>
      </c>
      <c r="H174" s="35">
        <v>0</v>
      </c>
      <c r="I174" s="35">
        <v>0</v>
      </c>
      <c r="J174" s="35">
        <v>75.079264282693686</v>
      </c>
      <c r="K174" s="35">
        <v>145.79519462729897</v>
      </c>
      <c r="L174" s="35">
        <v>208.03803820413557</v>
      </c>
      <c r="M174" s="35">
        <v>258.19046718804873</v>
      </c>
      <c r="N174" s="35">
        <v>293.33780470315537</v>
      </c>
      <c r="O174" s="35">
        <v>311.43741524845126</v>
      </c>
      <c r="P174" s="35">
        <v>311.43741524845126</v>
      </c>
      <c r="Q174" s="35">
        <v>293.33780470315537</v>
      </c>
      <c r="R174" s="35">
        <v>258.19046718804873</v>
      </c>
      <c r="S174" s="35">
        <v>208.03803820413557</v>
      </c>
      <c r="T174" s="35">
        <v>145.79519462729914</v>
      </c>
      <c r="U174" s="35">
        <v>75.079264282693657</v>
      </c>
      <c r="V174" s="35">
        <v>0</v>
      </c>
      <c r="W174" s="35">
        <v>0</v>
      </c>
      <c r="X174" s="35">
        <v>0</v>
      </c>
      <c r="Y174" s="35">
        <v>0</v>
      </c>
      <c r="Z174" s="35">
        <v>0</v>
      </c>
      <c r="AA174" s="35">
        <v>0</v>
      </c>
    </row>
    <row r="175" spans="1:27">
      <c r="A175" s="239" t="s">
        <v>763</v>
      </c>
      <c r="B175" s="35" t="s">
        <v>338</v>
      </c>
      <c r="C175" s="35" t="s">
        <v>86</v>
      </c>
      <c r="D175" s="35">
        <v>0</v>
      </c>
      <c r="E175" s="35">
        <v>0</v>
      </c>
      <c r="F175" s="35">
        <v>0</v>
      </c>
      <c r="G175" s="35">
        <v>0</v>
      </c>
      <c r="H175" s="35">
        <v>0</v>
      </c>
      <c r="I175" s="35">
        <v>65.348495958584436</v>
      </c>
      <c r="J175" s="35">
        <v>127.42014545825013</v>
      </c>
      <c r="K175" s="35">
        <v>183.1024168044477</v>
      </c>
      <c r="L175" s="35">
        <v>229.60316840296238</v>
      </c>
      <c r="M175" s="35">
        <v>264.59065839841583</v>
      </c>
      <c r="N175" s="35">
        <v>286.31046794740092</v>
      </c>
      <c r="O175" s="35">
        <v>293.67347510510513</v>
      </c>
      <c r="P175" s="35">
        <v>286.31046794740092</v>
      </c>
      <c r="Q175" s="35">
        <v>264.59065839841583</v>
      </c>
      <c r="R175" s="35">
        <v>229.60316840296241</v>
      </c>
      <c r="S175" s="35">
        <v>183.10241680444781</v>
      </c>
      <c r="T175" s="35">
        <v>127.42014545825016</v>
      </c>
      <c r="U175" s="35">
        <v>65.348495958584351</v>
      </c>
      <c r="V175" s="35">
        <v>0</v>
      </c>
      <c r="W175" s="35">
        <v>0</v>
      </c>
      <c r="X175" s="35">
        <v>0</v>
      </c>
      <c r="Y175" s="35">
        <v>0</v>
      </c>
      <c r="Z175" s="35">
        <v>0</v>
      </c>
      <c r="AA175" s="35">
        <v>0</v>
      </c>
    </row>
    <row r="176" spans="1:27">
      <c r="A176" s="239" t="s">
        <v>763</v>
      </c>
      <c r="B176" s="35" t="s">
        <v>338</v>
      </c>
      <c r="C176" s="35" t="s">
        <v>87</v>
      </c>
      <c r="D176" s="35">
        <v>0</v>
      </c>
      <c r="E176" s="35">
        <v>0</v>
      </c>
      <c r="F176" s="35">
        <v>0</v>
      </c>
      <c r="G176" s="35">
        <v>0</v>
      </c>
      <c r="H176" s="35">
        <v>0</v>
      </c>
      <c r="I176" s="35">
        <v>71.616797257068626</v>
      </c>
      <c r="J176" s="35">
        <v>139.88487267074996</v>
      </c>
      <c r="K176" s="35">
        <v>201.61208690921649</v>
      </c>
      <c r="L176" s="35">
        <v>253.91214403954856</v>
      </c>
      <c r="M176" s="35">
        <v>294.33955151767054</v>
      </c>
      <c r="N176" s="35">
        <v>321.00396870174166</v>
      </c>
      <c r="O176" s="35">
        <v>332.65859707960578</v>
      </c>
      <c r="P176" s="35">
        <v>328.75847918150328</v>
      </c>
      <c r="Q176" s="35">
        <v>309.48598018567958</v>
      </c>
      <c r="R176" s="35">
        <v>275.7422607253352</v>
      </c>
      <c r="S176" s="35">
        <v>229.1051396189855</v>
      </c>
      <c r="T176" s="35">
        <v>171.75531681612583</v>
      </c>
      <c r="U176" s="35">
        <v>106.3744062912682</v>
      </c>
      <c r="V176" s="35">
        <v>36.01954675489209</v>
      </c>
      <c r="W176" s="35">
        <v>0</v>
      </c>
      <c r="X176" s="35">
        <v>0</v>
      </c>
      <c r="Y176" s="35">
        <v>0</v>
      </c>
      <c r="Z176" s="35">
        <v>0</v>
      </c>
      <c r="AA176" s="35">
        <v>0</v>
      </c>
    </row>
    <row r="177" spans="1:27">
      <c r="A177" s="239" t="s">
        <v>763</v>
      </c>
      <c r="B177" s="35" t="s">
        <v>338</v>
      </c>
      <c r="C177" s="35" t="s">
        <v>88</v>
      </c>
      <c r="D177" s="35">
        <v>0</v>
      </c>
      <c r="E177" s="35">
        <v>0</v>
      </c>
      <c r="F177" s="35">
        <v>0</v>
      </c>
      <c r="G177" s="35">
        <v>0</v>
      </c>
      <c r="H177" s="35">
        <v>0</v>
      </c>
      <c r="I177" s="35">
        <v>71.788377847812768</v>
      </c>
      <c r="J177" s="35">
        <v>140.12583993935291</v>
      </c>
      <c r="K177" s="35">
        <v>201.72735836696495</v>
      </c>
      <c r="L177" s="35">
        <v>253.63170657942598</v>
      </c>
      <c r="M177" s="35">
        <v>293.34380754009976</v>
      </c>
      <c r="N177" s="35">
        <v>318.95467376342975</v>
      </c>
      <c r="O177" s="35">
        <v>329.23317363129752</v>
      </c>
      <c r="P177" s="35">
        <v>323.68521272050725</v>
      </c>
      <c r="Q177" s="35">
        <v>302.57748525505741</v>
      </c>
      <c r="R177" s="35">
        <v>266.92465393486378</v>
      </c>
      <c r="S177" s="35">
        <v>218.44057441521659</v>
      </c>
      <c r="T177" s="35">
        <v>159.45590910915172</v>
      </c>
      <c r="U177" s="35">
        <v>92.806090672839389</v>
      </c>
      <c r="V177" s="35">
        <v>21.695020844833763</v>
      </c>
      <c r="W177" s="35">
        <v>0</v>
      </c>
      <c r="X177" s="35">
        <v>0</v>
      </c>
      <c r="Y177" s="35">
        <v>0</v>
      </c>
      <c r="Z177" s="35">
        <v>0</v>
      </c>
      <c r="AA177" s="35">
        <v>0</v>
      </c>
    </row>
    <row r="178" spans="1:27">
      <c r="A178" s="239" t="s">
        <v>763</v>
      </c>
      <c r="B178" s="35" t="s">
        <v>338</v>
      </c>
      <c r="C178" s="35" t="s">
        <v>89</v>
      </c>
      <c r="D178" s="35">
        <v>0</v>
      </c>
      <c r="E178" s="35">
        <v>0</v>
      </c>
      <c r="F178" s="35">
        <v>0</v>
      </c>
      <c r="G178" s="35">
        <v>0</v>
      </c>
      <c r="H178" s="35">
        <v>0</v>
      </c>
      <c r="I178" s="35">
        <v>73.904265645676048</v>
      </c>
      <c r="J178" s="35">
        <v>143.82433320098755</v>
      </c>
      <c r="K178" s="35">
        <v>205.99079372589273</v>
      </c>
      <c r="L178" s="35">
        <v>257.05223724230541</v>
      </c>
      <c r="M178" s="35">
        <v>294.25592811349378</v>
      </c>
      <c r="N178" s="35">
        <v>315.59620573477554</v>
      </c>
      <c r="O178" s="35">
        <v>319.92261021586251</v>
      </c>
      <c r="P178" s="35">
        <v>307.00190397133122</v>
      </c>
      <c r="Q178" s="35">
        <v>277.5306456192244</v>
      </c>
      <c r="R178" s="35">
        <v>233.09763832565517</v>
      </c>
      <c r="S178" s="35">
        <v>176.09827701487504</v>
      </c>
      <c r="T178" s="35">
        <v>109.60541200888287</v>
      </c>
      <c r="U178" s="35">
        <v>37.20369087118825</v>
      </c>
      <c r="V178" s="35">
        <v>0</v>
      </c>
      <c r="W178" s="35">
        <v>0</v>
      </c>
      <c r="X178" s="35">
        <v>0</v>
      </c>
      <c r="Y178" s="35">
        <v>0</v>
      </c>
      <c r="Z178" s="35">
        <v>0</v>
      </c>
      <c r="AA178" s="35">
        <v>0</v>
      </c>
    </row>
    <row r="179" spans="1:27">
      <c r="A179" s="239" t="s">
        <v>763</v>
      </c>
      <c r="B179" s="35" t="s">
        <v>338</v>
      </c>
      <c r="C179" s="35" t="s">
        <v>90</v>
      </c>
      <c r="D179" s="35">
        <v>0</v>
      </c>
      <c r="E179" s="35">
        <v>0</v>
      </c>
      <c r="F179" s="35">
        <v>0</v>
      </c>
      <c r="G179" s="35">
        <v>0</v>
      </c>
      <c r="H179" s="35">
        <v>0</v>
      </c>
      <c r="I179" s="35">
        <v>0</v>
      </c>
      <c r="J179" s="35">
        <v>74.928054676745546</v>
      </c>
      <c r="K179" s="35">
        <v>145.07227058742652</v>
      </c>
      <c r="L179" s="35">
        <v>205.95423679856296</v>
      </c>
      <c r="M179" s="35">
        <v>253.68689776905512</v>
      </c>
      <c r="N179" s="35">
        <v>285.22272537418144</v>
      </c>
      <c r="O179" s="35">
        <v>298.54829066175324</v>
      </c>
      <c r="P179" s="35">
        <v>292.81281275833902</v>
      </c>
      <c r="Q179" s="35">
        <v>268.38247762265109</v>
      </c>
      <c r="R179" s="35">
        <v>226.81705862388026</v>
      </c>
      <c r="S179" s="35">
        <v>170.77033162197478</v>
      </c>
      <c r="T179" s="35">
        <v>103.82064262497505</v>
      </c>
      <c r="U179" s="35">
        <v>30.242445560472468</v>
      </c>
      <c r="V179" s="35">
        <v>0</v>
      </c>
      <c r="W179" s="35">
        <v>0</v>
      </c>
      <c r="X179" s="35">
        <v>0</v>
      </c>
      <c r="Y179" s="35">
        <v>0</v>
      </c>
      <c r="Z179" s="35">
        <v>0</v>
      </c>
      <c r="AA179" s="35">
        <v>0</v>
      </c>
    </row>
    <row r="180" spans="1:27">
      <c r="A180" s="239" t="s">
        <v>763</v>
      </c>
      <c r="B180" s="35" t="s">
        <v>338</v>
      </c>
      <c r="C180" s="35" t="s">
        <v>91</v>
      </c>
      <c r="D180" s="35">
        <v>0</v>
      </c>
      <c r="E180" s="35">
        <v>0</v>
      </c>
      <c r="F180" s="35">
        <v>0</v>
      </c>
      <c r="G180" s="35">
        <v>0</v>
      </c>
      <c r="H180" s="35">
        <v>0</v>
      </c>
      <c r="I180" s="35">
        <v>0</v>
      </c>
      <c r="J180" s="35">
        <v>71.455310017370593</v>
      </c>
      <c r="K180" s="35">
        <v>137.5183165637855</v>
      </c>
      <c r="L180" s="35">
        <v>193.2036409540861</v>
      </c>
      <c r="M180" s="35">
        <v>234.30904590292414</v>
      </c>
      <c r="N180" s="35">
        <v>257.73255315666427</v>
      </c>
      <c r="O180" s="35">
        <v>261.70653117839765</v>
      </c>
      <c r="P180" s="35">
        <v>245.93108769315015</v>
      </c>
      <c r="Q180" s="35">
        <v>211.59670075833537</v>
      </c>
      <c r="R180" s="35">
        <v>161.29438052836628</v>
      </c>
      <c r="S180" s="35">
        <v>98.820141265965262</v>
      </c>
      <c r="T180" s="35">
        <v>28.888538924189884</v>
      </c>
      <c r="U180" s="35">
        <v>0</v>
      </c>
      <c r="V180" s="35">
        <v>0</v>
      </c>
      <c r="W180" s="35">
        <v>0</v>
      </c>
      <c r="X180" s="35">
        <v>0</v>
      </c>
      <c r="Y180" s="35">
        <v>0</v>
      </c>
      <c r="Z180" s="35">
        <v>0</v>
      </c>
      <c r="AA180" s="35">
        <v>0</v>
      </c>
    </row>
    <row r="181" spans="1:27">
      <c r="A181" s="239" t="s">
        <v>763</v>
      </c>
      <c r="B181" s="35" t="s">
        <v>338</v>
      </c>
      <c r="C181" s="35" t="s">
        <v>92</v>
      </c>
      <c r="D181" s="35">
        <v>0</v>
      </c>
      <c r="E181" s="35">
        <v>0</v>
      </c>
      <c r="F181" s="35">
        <v>0</v>
      </c>
      <c r="G181" s="35">
        <v>0</v>
      </c>
      <c r="H181" s="35">
        <v>0</v>
      </c>
      <c r="I181" s="35">
        <v>0</v>
      </c>
      <c r="J181" s="35">
        <v>0</v>
      </c>
      <c r="K181" s="35">
        <v>66.896907879006207</v>
      </c>
      <c r="L181" s="35">
        <v>127.73574771397432</v>
      </c>
      <c r="M181" s="35">
        <v>177.0070596041989</v>
      </c>
      <c r="N181" s="35">
        <v>210.24891893292673</v>
      </c>
      <c r="O181" s="35">
        <v>224.45100052805873</v>
      </c>
      <c r="P181" s="35">
        <v>218.32718849278973</v>
      </c>
      <c r="Q181" s="35">
        <v>192.4320446323629</v>
      </c>
      <c r="R181" s="35">
        <v>149.11058829805151</v>
      </c>
      <c r="S181" s="35">
        <v>92.285935498666589</v>
      </c>
      <c r="T181" s="35">
        <v>27.104028313625843</v>
      </c>
      <c r="U181" s="35">
        <v>0</v>
      </c>
      <c r="V181" s="35">
        <v>0</v>
      </c>
      <c r="W181" s="35">
        <v>0</v>
      </c>
      <c r="X181" s="35">
        <v>0</v>
      </c>
      <c r="Y181" s="35">
        <v>0</v>
      </c>
      <c r="Z181" s="35">
        <v>0</v>
      </c>
      <c r="AA181" s="35">
        <v>0</v>
      </c>
    </row>
    <row r="182" spans="1:27">
      <c r="A182" s="239" t="s">
        <v>763</v>
      </c>
      <c r="B182" s="35" t="s">
        <v>338</v>
      </c>
      <c r="C182" s="35" t="s">
        <v>93</v>
      </c>
      <c r="D182" s="35">
        <v>0</v>
      </c>
      <c r="E182" s="35">
        <v>0</v>
      </c>
      <c r="F182" s="35">
        <v>0</v>
      </c>
      <c r="G182" s="35">
        <v>0</v>
      </c>
      <c r="H182" s="35">
        <v>0</v>
      </c>
      <c r="I182" s="35">
        <v>0</v>
      </c>
      <c r="J182" s="35">
        <v>0</v>
      </c>
      <c r="K182" s="35">
        <v>63.811831424533395</v>
      </c>
      <c r="L182" s="35">
        <v>121.12197068145881</v>
      </c>
      <c r="M182" s="35">
        <v>166.09117330445901</v>
      </c>
      <c r="N182" s="35">
        <v>194.13759442322473</v>
      </c>
      <c r="O182" s="35">
        <v>202.40362609191655</v>
      </c>
      <c r="P182" s="35">
        <v>190.04705469343912</v>
      </c>
      <c r="Q182" s="35">
        <v>158.326872826602</v>
      </c>
      <c r="R182" s="35">
        <v>110.47500243118871</v>
      </c>
      <c r="S182" s="35">
        <v>51.366999090072447</v>
      </c>
      <c r="T182" s="35">
        <v>0</v>
      </c>
      <c r="U182" s="35">
        <v>0</v>
      </c>
      <c r="V182" s="35">
        <v>0</v>
      </c>
      <c r="W182" s="35">
        <v>0</v>
      </c>
      <c r="X182" s="35">
        <v>0</v>
      </c>
      <c r="Y182" s="35">
        <v>0</v>
      </c>
      <c r="Z182" s="35">
        <v>0</v>
      </c>
      <c r="AA182" s="35">
        <v>0</v>
      </c>
    </row>
    <row r="183" spans="1:27">
      <c r="A183" s="239" t="s">
        <v>785</v>
      </c>
      <c r="B183" s="35" t="s">
        <v>79</v>
      </c>
      <c r="C183" s="35" t="s">
        <v>82</v>
      </c>
      <c r="D183" s="35">
        <v>0</v>
      </c>
      <c r="E183" s="35">
        <v>0</v>
      </c>
      <c r="F183" s="35">
        <v>0</v>
      </c>
      <c r="G183" s="35">
        <v>0</v>
      </c>
      <c r="H183" s="35">
        <v>0</v>
      </c>
      <c r="I183" s="35">
        <v>0</v>
      </c>
      <c r="J183" s="35">
        <v>0</v>
      </c>
      <c r="K183" s="35">
        <v>0</v>
      </c>
      <c r="L183" s="35">
        <v>0</v>
      </c>
      <c r="M183" s="35">
        <v>49.736045312220767</v>
      </c>
      <c r="N183" s="35">
        <v>83.107719292483935</v>
      </c>
      <c r="O183" s="35">
        <v>89.134927694175389</v>
      </c>
      <c r="P183" s="35">
        <v>65.834572026829932</v>
      </c>
      <c r="Q183" s="35">
        <v>20.873037301831534</v>
      </c>
      <c r="R183" s="35">
        <v>0</v>
      </c>
      <c r="S183" s="35">
        <v>0</v>
      </c>
      <c r="T183" s="35">
        <v>0</v>
      </c>
      <c r="U183" s="35">
        <v>0</v>
      </c>
      <c r="V183" s="35">
        <v>0</v>
      </c>
      <c r="W183" s="35">
        <v>0</v>
      </c>
      <c r="X183" s="35">
        <v>0</v>
      </c>
      <c r="Y183" s="35">
        <v>0</v>
      </c>
      <c r="Z183" s="35">
        <v>0</v>
      </c>
      <c r="AA183" s="35">
        <v>0</v>
      </c>
    </row>
    <row r="184" spans="1:27">
      <c r="A184" s="239" t="s">
        <v>785</v>
      </c>
      <c r="B184" s="35" t="s">
        <v>79</v>
      </c>
      <c r="C184" s="35" t="s">
        <v>83</v>
      </c>
      <c r="D184" s="35">
        <v>0</v>
      </c>
      <c r="E184" s="35">
        <v>0</v>
      </c>
      <c r="F184" s="35">
        <v>0</v>
      </c>
      <c r="G184" s="35">
        <v>0</v>
      </c>
      <c r="H184" s="35">
        <v>0</v>
      </c>
      <c r="I184" s="35">
        <v>0</v>
      </c>
      <c r="J184" s="35">
        <v>0</v>
      </c>
      <c r="K184" s="35">
        <v>0</v>
      </c>
      <c r="L184" s="35">
        <v>85.401490129697734</v>
      </c>
      <c r="M184" s="35">
        <v>159.2690357913867</v>
      </c>
      <c r="N184" s="35">
        <v>211.62641562925523</v>
      </c>
      <c r="O184" s="35">
        <v>235.40247537394214</v>
      </c>
      <c r="P184" s="35">
        <v>227.38612640923239</v>
      </c>
      <c r="Q184" s="35">
        <v>188.66002108293307</v>
      </c>
      <c r="R184" s="35">
        <v>124.45433450811835</v>
      </c>
      <c r="S184" s="35">
        <v>43.440400432707989</v>
      </c>
      <c r="T184" s="35">
        <v>0</v>
      </c>
      <c r="U184" s="35">
        <v>0</v>
      </c>
      <c r="V184" s="35">
        <v>0</v>
      </c>
      <c r="W184" s="35">
        <v>0</v>
      </c>
      <c r="X184" s="35">
        <v>0</v>
      </c>
      <c r="Y184" s="35">
        <v>0</v>
      </c>
      <c r="Z184" s="35">
        <v>0</v>
      </c>
      <c r="AA184" s="35">
        <v>0</v>
      </c>
    </row>
    <row r="185" spans="1:27">
      <c r="A185" s="239" t="s">
        <v>785</v>
      </c>
      <c r="B185" s="35" t="s">
        <v>79</v>
      </c>
      <c r="C185" s="35" t="s">
        <v>84</v>
      </c>
      <c r="D185" s="35">
        <v>0</v>
      </c>
      <c r="E185" s="35">
        <v>0</v>
      </c>
      <c r="F185" s="35">
        <v>0</v>
      </c>
      <c r="G185" s="35">
        <v>0</v>
      </c>
      <c r="H185" s="35">
        <v>0</v>
      </c>
      <c r="I185" s="35">
        <v>0</v>
      </c>
      <c r="J185" s="35">
        <v>112.86714568916157</v>
      </c>
      <c r="K185" s="35">
        <v>217.50627476891538</v>
      </c>
      <c r="L185" s="35">
        <v>306.28919316378335</v>
      </c>
      <c r="M185" s="35">
        <v>372.7436247944492</v>
      </c>
      <c r="N185" s="35">
        <v>412.02504060077581</v>
      </c>
      <c r="O185" s="35">
        <v>421.26982478277091</v>
      </c>
      <c r="P185" s="35">
        <v>399.80403243525075</v>
      </c>
      <c r="Q185" s="35">
        <v>349.19252014151118</v>
      </c>
      <c r="R185" s="35">
        <v>273.1248679049927</v>
      </c>
      <c r="S185" s="35">
        <v>177.1464087118276</v>
      </c>
      <c r="T185" s="35">
        <v>68.253973673185058</v>
      </c>
      <c r="U185" s="35">
        <v>0</v>
      </c>
      <c r="V185" s="35">
        <v>0</v>
      </c>
      <c r="W185" s="35">
        <v>0</v>
      </c>
      <c r="X185" s="35">
        <v>0</v>
      </c>
      <c r="Y185" s="35">
        <v>0</v>
      </c>
      <c r="Z185" s="35">
        <v>0</v>
      </c>
      <c r="AA185" s="35">
        <v>0</v>
      </c>
    </row>
    <row r="186" spans="1:27">
      <c r="A186" s="239" t="s">
        <v>785</v>
      </c>
      <c r="B186" s="35" t="s">
        <v>79</v>
      </c>
      <c r="C186" s="35" t="s">
        <v>85</v>
      </c>
      <c r="D186" s="35">
        <v>0</v>
      </c>
      <c r="E186" s="35">
        <v>0</v>
      </c>
      <c r="F186" s="35">
        <v>0</v>
      </c>
      <c r="G186" s="35">
        <v>0</v>
      </c>
      <c r="H186" s="35">
        <v>0</v>
      </c>
      <c r="I186" s="35">
        <v>120.12164581079713</v>
      </c>
      <c r="J186" s="35">
        <v>234.92295659007621</v>
      </c>
      <c r="K186" s="35">
        <v>339.31924147067059</v>
      </c>
      <c r="L186" s="35">
        <v>428.68666094504124</v>
      </c>
      <c r="M186" s="35">
        <v>499.06702238856536</v>
      </c>
      <c r="N186" s="35">
        <v>547.34309326591222</v>
      </c>
      <c r="O186" s="35">
        <v>571.37666718356184</v>
      </c>
      <c r="P186" s="35">
        <v>570.10326767365052</v>
      </c>
      <c r="Q186" s="35">
        <v>543.57929516239585</v>
      </c>
      <c r="R186" s="35">
        <v>492.97952892604019</v>
      </c>
      <c r="S186" s="35">
        <v>420.54509467574775</v>
      </c>
      <c r="T186" s="35">
        <v>329.48420235094102</v>
      </c>
      <c r="U186" s="35">
        <v>223.83005056596494</v>
      </c>
      <c r="V186" s="35">
        <v>108.26219129642602</v>
      </c>
      <c r="W186" s="35">
        <v>0</v>
      </c>
      <c r="X186" s="35">
        <v>0</v>
      </c>
      <c r="Y186" s="35">
        <v>0</v>
      </c>
      <c r="Z186" s="35">
        <v>0</v>
      </c>
      <c r="AA186" s="35">
        <v>0</v>
      </c>
    </row>
    <row r="187" spans="1:27">
      <c r="A187" s="239" t="s">
        <v>785</v>
      </c>
      <c r="B187" s="35" t="s">
        <v>79</v>
      </c>
      <c r="C187" s="35" t="s">
        <v>86</v>
      </c>
      <c r="D187" s="35">
        <v>0</v>
      </c>
      <c r="E187" s="35">
        <v>0</v>
      </c>
      <c r="F187" s="35">
        <v>0</v>
      </c>
      <c r="G187" s="35">
        <v>109.80204906852295</v>
      </c>
      <c r="H187" s="35">
        <v>216.34055922269172</v>
      </c>
      <c r="I187" s="35">
        <v>316.44899052345232</v>
      </c>
      <c r="J187" s="35">
        <v>407.15191797667649</v>
      </c>
      <c r="K187" s="35">
        <v>485.75346718019608</v>
      </c>
      <c r="L187" s="35">
        <v>549.91744116200277</v>
      </c>
      <c r="M187" s="35">
        <v>597.73675687796685</v>
      </c>
      <c r="N187" s="35">
        <v>627.79012757596774</v>
      </c>
      <c r="O187" s="35">
        <v>639.18430631195929</v>
      </c>
      <c r="P187" s="35">
        <v>631.58063505526297</v>
      </c>
      <c r="Q187" s="35">
        <v>605.20511028999454</v>
      </c>
      <c r="R187" s="35">
        <v>560.84166594259864</v>
      </c>
      <c r="S187" s="35">
        <v>499.8088732804672</v>
      </c>
      <c r="T187" s="35">
        <v>423.92075030776607</v>
      </c>
      <c r="U187" s="35">
        <v>335.43284548246726</v>
      </c>
      <c r="V187" s="35">
        <v>236.97519825553593</v>
      </c>
      <c r="W187" s="35">
        <v>131.47416898059649</v>
      </c>
      <c r="X187" s="35">
        <v>22.065461567221249</v>
      </c>
      <c r="Y187" s="35">
        <v>0</v>
      </c>
      <c r="Z187" s="35">
        <v>0</v>
      </c>
      <c r="AA187" s="35">
        <v>0</v>
      </c>
    </row>
    <row r="188" spans="1:27">
      <c r="A188" s="239" t="s">
        <v>785</v>
      </c>
      <c r="B188" s="35" t="s">
        <v>79</v>
      </c>
      <c r="C188" s="35" t="s">
        <v>87</v>
      </c>
      <c r="D188" s="35">
        <v>0</v>
      </c>
      <c r="E188" s="35">
        <v>0</v>
      </c>
      <c r="F188" s="35">
        <v>114.94394671959867</v>
      </c>
      <c r="G188" s="35">
        <v>227.29565233031516</v>
      </c>
      <c r="H188" s="35">
        <v>334.52133651357724</v>
      </c>
      <c r="I188" s="35">
        <v>434.20282211086152</v>
      </c>
      <c r="J188" s="35">
        <v>524.09207038559953</v>
      </c>
      <c r="K188" s="35">
        <v>602.16187928605768</v>
      </c>
      <c r="L188" s="35">
        <v>666.65160135084341</v>
      </c>
      <c r="M188" s="35">
        <v>716.10685021679694</v>
      </c>
      <c r="N188" s="35">
        <v>749.41230025939399</v>
      </c>
      <c r="O188" s="35">
        <v>765.81683966096887</v>
      </c>
      <c r="P188" s="35">
        <v>764.95050964924451</v>
      </c>
      <c r="Q188" s="35">
        <v>746.83284788874664</v>
      </c>
      <c r="R188" s="35">
        <v>711.87244786310544</v>
      </c>
      <c r="S188" s="35">
        <v>660.85774418515484</v>
      </c>
      <c r="T188" s="35">
        <v>594.93923164653438</v>
      </c>
      <c r="U188" s="35">
        <v>515.60351900669286</v>
      </c>
      <c r="V188" s="35">
        <v>424.63980266593478</v>
      </c>
      <c r="W188" s="35">
        <v>324.09951631559181</v>
      </c>
      <c r="X188" s="35">
        <v>216.250066555264</v>
      </c>
      <c r="Y188" s="35">
        <v>103.52369784164354</v>
      </c>
      <c r="Z188" s="35">
        <v>0</v>
      </c>
      <c r="AA188" s="35">
        <v>0</v>
      </c>
    </row>
    <row r="189" spans="1:27">
      <c r="A189" s="239" t="s">
        <v>785</v>
      </c>
      <c r="B189" s="35" t="s">
        <v>79</v>
      </c>
      <c r="C189" s="35" t="s">
        <v>88</v>
      </c>
      <c r="D189" s="35">
        <v>0</v>
      </c>
      <c r="E189" s="35">
        <v>0</v>
      </c>
      <c r="F189" s="35">
        <v>117.75080795741863</v>
      </c>
      <c r="G189" s="35">
        <v>232.54345390044199</v>
      </c>
      <c r="H189" s="35">
        <v>341.49409141942687</v>
      </c>
      <c r="I189" s="35">
        <v>441.86563834106579</v>
      </c>
      <c r="J189" s="35">
        <v>531.13653831614829</v>
      </c>
      <c r="K189" s="35">
        <v>607.06410791958342</v>
      </c>
      <c r="L189" s="35">
        <v>667.74087784273217</v>
      </c>
      <c r="M189" s="35">
        <v>711.64251276207142</v>
      </c>
      <c r="N189" s="35">
        <v>737.66610603058086</v>
      </c>
      <c r="O189" s="35">
        <v>745.15788714408882</v>
      </c>
      <c r="P189" s="35">
        <v>733.92964590943734</v>
      </c>
      <c r="Q189" s="35">
        <v>704.26346070286002</v>
      </c>
      <c r="R189" s="35">
        <v>656.90461203420978</v>
      </c>
      <c r="S189" s="35">
        <v>593.04285944405638</v>
      </c>
      <c r="T189" s="35">
        <v>514.28255209961037</v>
      </c>
      <c r="U189" s="35">
        <v>422.60232397774183</v>
      </c>
      <c r="V189" s="35">
        <v>320.30538618167537</v>
      </c>
      <c r="W189" s="35">
        <v>209.96166515885253</v>
      </c>
      <c r="X189" s="35">
        <v>94.343240436529456</v>
      </c>
      <c r="Y189" s="35">
        <v>0</v>
      </c>
      <c r="Z189" s="35">
        <v>0</v>
      </c>
      <c r="AA189" s="35">
        <v>0</v>
      </c>
    </row>
    <row r="190" spans="1:27">
      <c r="A190" s="239" t="s">
        <v>785</v>
      </c>
      <c r="B190" s="35" t="s">
        <v>79</v>
      </c>
      <c r="C190" s="35" t="s">
        <v>89</v>
      </c>
      <c r="D190" s="35">
        <v>0</v>
      </c>
      <c r="E190" s="35">
        <v>0</v>
      </c>
      <c r="F190" s="35">
        <v>0</v>
      </c>
      <c r="G190" s="35">
        <v>0</v>
      </c>
      <c r="H190" s="35">
        <v>124.49898301461531</v>
      </c>
      <c r="I190" s="35">
        <v>244.49824840414615</v>
      </c>
      <c r="J190" s="35">
        <v>355.66071006237843</v>
      </c>
      <c r="K190" s="35">
        <v>453.96866699401482</v>
      </c>
      <c r="L190" s="35">
        <v>535.86901349666266</v>
      </c>
      <c r="M190" s="35">
        <v>598.40165765844449</v>
      </c>
      <c r="N190" s="35">
        <v>639.30650679213875</v>
      </c>
      <c r="O190" s="35">
        <v>657.10515307350852</v>
      </c>
      <c r="P190" s="35">
        <v>651.15430705202471</v>
      </c>
      <c r="Q190" s="35">
        <v>621.66904780768164</v>
      </c>
      <c r="R190" s="35">
        <v>569.7150494326637</v>
      </c>
      <c r="S190" s="35">
        <v>497.17006479306627</v>
      </c>
      <c r="T190" s="35">
        <v>406.65605864787841</v>
      </c>
      <c r="U190" s="35">
        <v>301.44444301113015</v>
      </c>
      <c r="V190" s="35">
        <v>185.33783979812412</v>
      </c>
      <c r="W190" s="35">
        <v>62.532644161782102</v>
      </c>
      <c r="X190" s="35">
        <v>0</v>
      </c>
      <c r="Y190" s="35">
        <v>0</v>
      </c>
      <c r="Z190" s="35">
        <v>0</v>
      </c>
      <c r="AA190" s="35">
        <v>0</v>
      </c>
    </row>
    <row r="191" spans="1:27">
      <c r="A191" s="239" t="s">
        <v>785</v>
      </c>
      <c r="B191" s="35" t="s">
        <v>79</v>
      </c>
      <c r="C191" s="35" t="s">
        <v>90</v>
      </c>
      <c r="D191" s="35">
        <v>0</v>
      </c>
      <c r="E191" s="35">
        <v>0</v>
      </c>
      <c r="F191" s="35">
        <v>0</v>
      </c>
      <c r="G191" s="35">
        <v>0</v>
      </c>
      <c r="H191" s="35">
        <v>0</v>
      </c>
      <c r="I191" s="35">
        <v>119.42677691016721</v>
      </c>
      <c r="J191" s="35">
        <v>232.12064673779068</v>
      </c>
      <c r="K191" s="35">
        <v>331.72828258288706</v>
      </c>
      <c r="L191" s="35">
        <v>412.63411837051035</v>
      </c>
      <c r="M191" s="35">
        <v>470.27693685200808</v>
      </c>
      <c r="N191" s="35">
        <v>501.40701672657201</v>
      </c>
      <c r="O191" s="35">
        <v>504.2693417349484</v>
      </c>
      <c r="P191" s="35">
        <v>478.70254297126837</v>
      </c>
      <c r="Q191" s="35">
        <v>426.14799635580346</v>
      </c>
      <c r="R191" s="35">
        <v>349.56856238166819</v>
      </c>
      <c r="S191" s="35">
        <v>253.28154933366631</v>
      </c>
      <c r="T191" s="35">
        <v>142.71531698906495</v>
      </c>
      <c r="U191" s="35">
        <v>24.103242720202815</v>
      </c>
      <c r="V191" s="35">
        <v>0</v>
      </c>
      <c r="W191" s="35">
        <v>0</v>
      </c>
      <c r="X191" s="35">
        <v>0</v>
      </c>
      <c r="Y191" s="35">
        <v>0</v>
      </c>
      <c r="Z191" s="35">
        <v>0</v>
      </c>
      <c r="AA191" s="35">
        <v>0</v>
      </c>
    </row>
    <row r="192" spans="1:27">
      <c r="A192" s="239" t="s">
        <v>785</v>
      </c>
      <c r="B192" s="35" t="s">
        <v>79</v>
      </c>
      <c r="C192" s="35" t="s">
        <v>91</v>
      </c>
      <c r="D192" s="35">
        <v>0</v>
      </c>
      <c r="E192" s="35">
        <v>0</v>
      </c>
      <c r="F192" s="35">
        <v>0</v>
      </c>
      <c r="G192" s="35">
        <v>0</v>
      </c>
      <c r="H192" s="35">
        <v>0</v>
      </c>
      <c r="I192" s="35">
        <v>0</v>
      </c>
      <c r="J192" s="35">
        <v>0</v>
      </c>
      <c r="K192" s="35">
        <v>98.02215305322251</v>
      </c>
      <c r="L192" s="35">
        <v>186.44921480509632</v>
      </c>
      <c r="M192" s="35">
        <v>256.62532834378084</v>
      </c>
      <c r="N192" s="35">
        <v>301.68116673037594</v>
      </c>
      <c r="O192" s="35">
        <v>317.20635058111662</v>
      </c>
      <c r="P192" s="35">
        <v>301.68116673037594</v>
      </c>
      <c r="Q192" s="35">
        <v>256.62532834378084</v>
      </c>
      <c r="R192" s="35">
        <v>186.44921480509635</v>
      </c>
      <c r="S192" s="35">
        <v>98.022153053222539</v>
      </c>
      <c r="T192" s="35">
        <v>0</v>
      </c>
      <c r="U192" s="35">
        <v>0</v>
      </c>
      <c r="V192" s="35">
        <v>0</v>
      </c>
      <c r="W192" s="35">
        <v>0</v>
      </c>
      <c r="X192" s="35">
        <v>0</v>
      </c>
      <c r="Y192" s="35">
        <v>0</v>
      </c>
      <c r="Z192" s="35">
        <v>0</v>
      </c>
      <c r="AA192" s="35">
        <v>0</v>
      </c>
    </row>
    <row r="193" spans="1:27">
      <c r="A193" s="239" t="s">
        <v>785</v>
      </c>
      <c r="B193" s="35" t="s">
        <v>79</v>
      </c>
      <c r="C193" s="35" t="s">
        <v>92</v>
      </c>
      <c r="D193" s="35">
        <v>0</v>
      </c>
      <c r="E193" s="35">
        <v>0</v>
      </c>
      <c r="F193" s="35">
        <v>0</v>
      </c>
      <c r="G193" s="35">
        <v>0</v>
      </c>
      <c r="H193" s="35">
        <v>0</v>
      </c>
      <c r="I193" s="35">
        <v>0</v>
      </c>
      <c r="J193" s="35">
        <v>0</v>
      </c>
      <c r="K193" s="35">
        <v>0</v>
      </c>
      <c r="L193" s="35">
        <v>0</v>
      </c>
      <c r="M193" s="35">
        <v>67.077269221134046</v>
      </c>
      <c r="N193" s="35">
        <v>119.67503017019915</v>
      </c>
      <c r="O193" s="35">
        <v>146.43936633274154</v>
      </c>
      <c r="P193" s="35">
        <v>141.5928447368795</v>
      </c>
      <c r="Q193" s="35">
        <v>106.18165063065435</v>
      </c>
      <c r="R193" s="35">
        <v>47.849754675641208</v>
      </c>
      <c r="S193" s="35">
        <v>0</v>
      </c>
      <c r="T193" s="35">
        <v>0</v>
      </c>
      <c r="U193" s="35">
        <v>0</v>
      </c>
      <c r="V193" s="35">
        <v>0</v>
      </c>
      <c r="W193" s="35">
        <v>0</v>
      </c>
      <c r="X193" s="35">
        <v>0</v>
      </c>
      <c r="Y193" s="35">
        <v>0</v>
      </c>
      <c r="Z193" s="35">
        <v>0</v>
      </c>
      <c r="AA193" s="35">
        <v>0</v>
      </c>
    </row>
    <row r="194" spans="1:27">
      <c r="A194" s="239" t="s">
        <v>785</v>
      </c>
      <c r="B194" s="35" t="s">
        <v>79</v>
      </c>
      <c r="C194" s="35" t="s">
        <v>93</v>
      </c>
      <c r="D194" s="35">
        <v>0</v>
      </c>
      <c r="E194" s="35">
        <v>0</v>
      </c>
      <c r="F194" s="35">
        <v>0</v>
      </c>
      <c r="G194" s="35">
        <v>0</v>
      </c>
      <c r="H194" s="35">
        <v>0</v>
      </c>
      <c r="I194" s="35">
        <v>0</v>
      </c>
      <c r="J194" s="35">
        <v>0</v>
      </c>
      <c r="K194" s="35">
        <v>0</v>
      </c>
      <c r="L194" s="35">
        <v>0</v>
      </c>
      <c r="M194" s="35">
        <v>0</v>
      </c>
      <c r="N194" s="35">
        <v>37.870808012682389</v>
      </c>
      <c r="O194" s="35">
        <v>56.410248691752329</v>
      </c>
      <c r="P194" s="35">
        <v>46.154760081869512</v>
      </c>
      <c r="Q194" s="35">
        <v>12.339314128626711</v>
      </c>
      <c r="R194" s="35">
        <v>0</v>
      </c>
      <c r="S194" s="35">
        <v>0</v>
      </c>
      <c r="T194" s="35">
        <v>0</v>
      </c>
      <c r="U194" s="35">
        <v>0</v>
      </c>
      <c r="V194" s="35">
        <v>0</v>
      </c>
      <c r="W194" s="35">
        <v>0</v>
      </c>
      <c r="X194" s="35">
        <v>0</v>
      </c>
      <c r="Y194" s="35">
        <v>0</v>
      </c>
      <c r="Z194" s="35">
        <v>0</v>
      </c>
      <c r="AA194" s="35">
        <v>0</v>
      </c>
    </row>
    <row r="195" spans="1:27">
      <c r="A195" s="239" t="s">
        <v>785</v>
      </c>
      <c r="B195" s="35" t="s">
        <v>339</v>
      </c>
      <c r="C195" s="35" t="s">
        <v>82</v>
      </c>
      <c r="D195" s="35">
        <v>0</v>
      </c>
      <c r="E195" s="35">
        <v>0</v>
      </c>
      <c r="F195" s="35">
        <v>0</v>
      </c>
      <c r="G195" s="35">
        <v>0</v>
      </c>
      <c r="H195" s="35">
        <v>0</v>
      </c>
      <c r="I195" s="35">
        <v>0</v>
      </c>
      <c r="J195" s="35">
        <v>0</v>
      </c>
      <c r="K195" s="35">
        <v>0</v>
      </c>
      <c r="L195" s="35">
        <v>0</v>
      </c>
      <c r="M195" s="35">
        <v>26.525890833184413</v>
      </c>
      <c r="N195" s="35">
        <v>44.324116955991435</v>
      </c>
      <c r="O195" s="35">
        <v>47.538628103560214</v>
      </c>
      <c r="P195" s="35">
        <v>35.111771747642635</v>
      </c>
      <c r="Q195" s="35">
        <v>11.132286560976819</v>
      </c>
      <c r="R195" s="35">
        <v>0</v>
      </c>
      <c r="S195" s="35">
        <v>0</v>
      </c>
      <c r="T195" s="35">
        <v>0</v>
      </c>
      <c r="U195" s="35">
        <v>0</v>
      </c>
      <c r="V195" s="35">
        <v>0</v>
      </c>
      <c r="W195" s="35">
        <v>0</v>
      </c>
      <c r="X195" s="35">
        <v>0</v>
      </c>
      <c r="Y195" s="35">
        <v>0</v>
      </c>
      <c r="Z195" s="35">
        <v>0</v>
      </c>
      <c r="AA195" s="35">
        <v>0</v>
      </c>
    </row>
    <row r="196" spans="1:27">
      <c r="A196" s="239" t="s">
        <v>785</v>
      </c>
      <c r="B196" s="35" t="s">
        <v>339</v>
      </c>
      <c r="C196" s="35" t="s">
        <v>83</v>
      </c>
      <c r="D196" s="35">
        <v>0</v>
      </c>
      <c r="E196" s="35">
        <v>0</v>
      </c>
      <c r="F196" s="35">
        <v>0</v>
      </c>
      <c r="G196" s="35">
        <v>0</v>
      </c>
      <c r="H196" s="35">
        <v>0</v>
      </c>
      <c r="I196" s="35">
        <v>0</v>
      </c>
      <c r="J196" s="35">
        <v>0</v>
      </c>
      <c r="K196" s="35">
        <v>0</v>
      </c>
      <c r="L196" s="35">
        <v>45.547461402505462</v>
      </c>
      <c r="M196" s="35">
        <v>84.943485755406229</v>
      </c>
      <c r="N196" s="35">
        <v>112.86742166893612</v>
      </c>
      <c r="O196" s="35">
        <v>125.54798686610248</v>
      </c>
      <c r="P196" s="35">
        <v>121.2726007515906</v>
      </c>
      <c r="Q196" s="35">
        <v>100.61867791089763</v>
      </c>
      <c r="R196" s="35">
        <v>66.375645070996455</v>
      </c>
      <c r="S196" s="35">
        <v>23.168213564110928</v>
      </c>
      <c r="T196" s="35">
        <v>0</v>
      </c>
      <c r="U196" s="35">
        <v>0</v>
      </c>
      <c r="V196" s="35">
        <v>0</v>
      </c>
      <c r="W196" s="35">
        <v>0</v>
      </c>
      <c r="X196" s="35">
        <v>0</v>
      </c>
      <c r="Y196" s="35">
        <v>0</v>
      </c>
      <c r="Z196" s="35">
        <v>0</v>
      </c>
      <c r="AA196" s="35">
        <v>0</v>
      </c>
    </row>
    <row r="197" spans="1:27">
      <c r="A197" s="239" t="s">
        <v>785</v>
      </c>
      <c r="B197" s="35" t="s">
        <v>339</v>
      </c>
      <c r="C197" s="35" t="s">
        <v>84</v>
      </c>
      <c r="D197" s="35">
        <v>0</v>
      </c>
      <c r="E197" s="35">
        <v>0</v>
      </c>
      <c r="F197" s="35">
        <v>0</v>
      </c>
      <c r="G197" s="35">
        <v>0</v>
      </c>
      <c r="H197" s="35">
        <v>0</v>
      </c>
      <c r="I197" s="35">
        <v>0</v>
      </c>
      <c r="J197" s="35">
        <v>60.19581103421951</v>
      </c>
      <c r="K197" s="35">
        <v>116.00334654342154</v>
      </c>
      <c r="L197" s="35">
        <v>163.35423635401779</v>
      </c>
      <c r="M197" s="35">
        <v>198.79659989037293</v>
      </c>
      <c r="N197" s="35">
        <v>219.74668832041377</v>
      </c>
      <c r="O197" s="35">
        <v>224.67723988414448</v>
      </c>
      <c r="P197" s="35">
        <v>213.22881729880041</v>
      </c>
      <c r="Q197" s="35">
        <v>186.23601074213931</v>
      </c>
      <c r="R197" s="35">
        <v>145.66659621599612</v>
      </c>
      <c r="S197" s="35">
        <v>94.478084646308062</v>
      </c>
      <c r="T197" s="35">
        <v>36.40211929236537</v>
      </c>
      <c r="U197" s="35">
        <v>0</v>
      </c>
      <c r="V197" s="35">
        <v>0</v>
      </c>
      <c r="W197" s="35">
        <v>0</v>
      </c>
      <c r="X197" s="35">
        <v>0</v>
      </c>
      <c r="Y197" s="35">
        <v>0</v>
      </c>
      <c r="Z197" s="35">
        <v>0</v>
      </c>
      <c r="AA197" s="35">
        <v>0</v>
      </c>
    </row>
    <row r="198" spans="1:27">
      <c r="A198" s="239" t="s">
        <v>785</v>
      </c>
      <c r="B198" s="35" t="s">
        <v>339</v>
      </c>
      <c r="C198" s="35" t="s">
        <v>85</v>
      </c>
      <c r="D198" s="35">
        <v>0</v>
      </c>
      <c r="E198" s="35">
        <v>0</v>
      </c>
      <c r="F198" s="35">
        <v>0</v>
      </c>
      <c r="G198" s="35">
        <v>0</v>
      </c>
      <c r="H198" s="35">
        <v>0</v>
      </c>
      <c r="I198" s="35">
        <v>64.064877765758467</v>
      </c>
      <c r="J198" s="35">
        <v>125.29224351470731</v>
      </c>
      <c r="K198" s="35">
        <v>180.97026211769096</v>
      </c>
      <c r="L198" s="35">
        <v>228.63288583735533</v>
      </c>
      <c r="M198" s="35">
        <v>266.16907860723489</v>
      </c>
      <c r="N198" s="35">
        <v>291.91631640848652</v>
      </c>
      <c r="O198" s="35">
        <v>304.73422249789962</v>
      </c>
      <c r="P198" s="35">
        <v>304.0550760926136</v>
      </c>
      <c r="Q198" s="35">
        <v>289.90895741994444</v>
      </c>
      <c r="R198" s="35">
        <v>262.92241542722144</v>
      </c>
      <c r="S198" s="35">
        <v>224.2907171603988</v>
      </c>
      <c r="T198" s="35">
        <v>175.72490792050186</v>
      </c>
      <c r="U198" s="35">
        <v>119.37602696851464</v>
      </c>
      <c r="V198" s="35">
        <v>57.739835358093877</v>
      </c>
      <c r="W198" s="35">
        <v>0</v>
      </c>
      <c r="X198" s="35">
        <v>0</v>
      </c>
      <c r="Y198" s="35">
        <v>0</v>
      </c>
      <c r="Z198" s="35">
        <v>0</v>
      </c>
      <c r="AA198" s="35">
        <v>0</v>
      </c>
    </row>
    <row r="199" spans="1:27">
      <c r="A199" s="239" t="s">
        <v>785</v>
      </c>
      <c r="B199" s="35" t="s">
        <v>339</v>
      </c>
      <c r="C199" s="35" t="s">
        <v>86</v>
      </c>
      <c r="D199" s="35">
        <v>0</v>
      </c>
      <c r="E199" s="35">
        <v>0</v>
      </c>
      <c r="F199" s="35">
        <v>0</v>
      </c>
      <c r="G199" s="35">
        <v>58.561092836545576</v>
      </c>
      <c r="H199" s="35">
        <v>115.3816315854356</v>
      </c>
      <c r="I199" s="35">
        <v>168.77279494584127</v>
      </c>
      <c r="J199" s="35">
        <v>217.14768958756082</v>
      </c>
      <c r="K199" s="35">
        <v>259.06851582943796</v>
      </c>
      <c r="L199" s="35">
        <v>293.28930195306816</v>
      </c>
      <c r="M199" s="35">
        <v>318.7929370015824</v>
      </c>
      <c r="N199" s="35">
        <v>334.82140137384948</v>
      </c>
      <c r="O199" s="35">
        <v>340.89829669971164</v>
      </c>
      <c r="P199" s="35">
        <v>336.84300536280699</v>
      </c>
      <c r="Q199" s="35">
        <v>322.77605882133048</v>
      </c>
      <c r="R199" s="35">
        <v>299.11555516938597</v>
      </c>
      <c r="S199" s="35">
        <v>266.56473241624917</v>
      </c>
      <c r="T199" s="35">
        <v>226.09106683080859</v>
      </c>
      <c r="U199" s="35">
        <v>178.89751759064924</v>
      </c>
      <c r="V199" s="35">
        <v>126.38677240295252</v>
      </c>
      <c r="W199" s="35">
        <v>70.119556789651469</v>
      </c>
      <c r="X199" s="35">
        <v>11.768246169184668</v>
      </c>
      <c r="Y199" s="35">
        <v>0</v>
      </c>
      <c r="Z199" s="35">
        <v>0</v>
      </c>
      <c r="AA199" s="35">
        <v>0</v>
      </c>
    </row>
    <row r="200" spans="1:27">
      <c r="A200" s="239" t="s">
        <v>785</v>
      </c>
      <c r="B200" s="35" t="s">
        <v>339</v>
      </c>
      <c r="C200" s="35" t="s">
        <v>87</v>
      </c>
      <c r="D200" s="35">
        <v>0</v>
      </c>
      <c r="E200" s="35">
        <v>0</v>
      </c>
      <c r="F200" s="35">
        <v>61.303438250452615</v>
      </c>
      <c r="G200" s="35">
        <v>121.2243479095014</v>
      </c>
      <c r="H200" s="35">
        <v>178.41137947390786</v>
      </c>
      <c r="I200" s="35">
        <v>231.57483845912611</v>
      </c>
      <c r="J200" s="35">
        <v>279.51577087231971</v>
      </c>
      <c r="K200" s="35">
        <v>321.15300228589746</v>
      </c>
      <c r="L200" s="35">
        <v>355.54752072044977</v>
      </c>
      <c r="M200" s="35">
        <v>381.92365344895831</v>
      </c>
      <c r="N200" s="35">
        <v>399.68656013834345</v>
      </c>
      <c r="O200" s="35">
        <v>408.43564781918332</v>
      </c>
      <c r="P200" s="35">
        <v>407.97360514626371</v>
      </c>
      <c r="Q200" s="35">
        <v>398.31085220733149</v>
      </c>
      <c r="R200" s="35">
        <v>379.66530552698953</v>
      </c>
      <c r="S200" s="35">
        <v>352.45746356541588</v>
      </c>
      <c r="T200" s="35">
        <v>317.30092354481832</v>
      </c>
      <c r="U200" s="35">
        <v>274.98854347023621</v>
      </c>
      <c r="V200" s="35">
        <v>226.47456142183185</v>
      </c>
      <c r="W200" s="35">
        <v>172.85307536831561</v>
      </c>
      <c r="X200" s="35">
        <v>115.33336882947413</v>
      </c>
      <c r="Y200" s="35">
        <v>55.212638848876551</v>
      </c>
      <c r="Z200" s="35">
        <v>0</v>
      </c>
      <c r="AA200" s="35">
        <v>0</v>
      </c>
    </row>
    <row r="201" spans="1:27">
      <c r="A201" s="239" t="s">
        <v>785</v>
      </c>
      <c r="B201" s="35" t="s">
        <v>339</v>
      </c>
      <c r="C201" s="35" t="s">
        <v>88</v>
      </c>
      <c r="D201" s="35">
        <v>0</v>
      </c>
      <c r="E201" s="35">
        <v>0</v>
      </c>
      <c r="F201" s="35">
        <v>62.800430910623277</v>
      </c>
      <c r="G201" s="35">
        <v>124.02317541356908</v>
      </c>
      <c r="H201" s="35">
        <v>182.13018209036102</v>
      </c>
      <c r="I201" s="35">
        <v>235.66167378190178</v>
      </c>
      <c r="J201" s="35">
        <v>283.27282043527913</v>
      </c>
      <c r="K201" s="35">
        <v>323.76752422377785</v>
      </c>
      <c r="L201" s="35">
        <v>356.12846818279053</v>
      </c>
      <c r="M201" s="35">
        <v>379.5426734731048</v>
      </c>
      <c r="N201" s="35">
        <v>393.42192321630984</v>
      </c>
      <c r="O201" s="35">
        <v>397.4175398101807</v>
      </c>
      <c r="P201" s="35">
        <v>391.42914448503325</v>
      </c>
      <c r="Q201" s="35">
        <v>375.60717904152534</v>
      </c>
      <c r="R201" s="35">
        <v>350.34912641824525</v>
      </c>
      <c r="S201" s="35">
        <v>316.28952503683007</v>
      </c>
      <c r="T201" s="35">
        <v>274.28402778645892</v>
      </c>
      <c r="U201" s="35">
        <v>225.38790612146232</v>
      </c>
      <c r="V201" s="35">
        <v>170.82953929689356</v>
      </c>
      <c r="W201" s="35">
        <v>111.97955475138802</v>
      </c>
      <c r="X201" s="35">
        <v>50.316394899482383</v>
      </c>
      <c r="Y201" s="35">
        <v>0</v>
      </c>
      <c r="Z201" s="35">
        <v>0</v>
      </c>
      <c r="AA201" s="35">
        <v>0</v>
      </c>
    </row>
    <row r="202" spans="1:27">
      <c r="A202" s="239" t="s">
        <v>785</v>
      </c>
      <c r="B202" s="35" t="s">
        <v>339</v>
      </c>
      <c r="C202" s="35" t="s">
        <v>89</v>
      </c>
      <c r="D202" s="35">
        <v>0</v>
      </c>
      <c r="E202" s="35">
        <v>0</v>
      </c>
      <c r="F202" s="35">
        <v>0</v>
      </c>
      <c r="G202" s="35">
        <v>0</v>
      </c>
      <c r="H202" s="35">
        <v>66.39945760779483</v>
      </c>
      <c r="I202" s="35">
        <v>130.39906581554462</v>
      </c>
      <c r="J202" s="35">
        <v>189.68571203326849</v>
      </c>
      <c r="K202" s="35">
        <v>242.11662239680791</v>
      </c>
      <c r="L202" s="35">
        <v>285.79680719822005</v>
      </c>
      <c r="M202" s="35">
        <v>319.14755075117046</v>
      </c>
      <c r="N202" s="35">
        <v>340.96347028914067</v>
      </c>
      <c r="O202" s="35">
        <v>350.45608163920451</v>
      </c>
      <c r="P202" s="35">
        <v>347.28229709441314</v>
      </c>
      <c r="Q202" s="35">
        <v>331.55682549743017</v>
      </c>
      <c r="R202" s="35">
        <v>303.84802636408727</v>
      </c>
      <c r="S202" s="35">
        <v>265.15736788963534</v>
      </c>
      <c r="T202" s="35">
        <v>216.88323127886846</v>
      </c>
      <c r="U202" s="35">
        <v>160.77036960593608</v>
      </c>
      <c r="V202" s="35">
        <v>98.84684789233286</v>
      </c>
      <c r="W202" s="35">
        <v>33.350743552950455</v>
      </c>
      <c r="X202" s="35">
        <v>0</v>
      </c>
      <c r="Y202" s="35">
        <v>0</v>
      </c>
      <c r="Z202" s="35">
        <v>0</v>
      </c>
      <c r="AA202" s="35">
        <v>0</v>
      </c>
    </row>
    <row r="203" spans="1:27">
      <c r="A203" s="239" t="s">
        <v>785</v>
      </c>
      <c r="B203" s="35" t="s">
        <v>339</v>
      </c>
      <c r="C203" s="35" t="s">
        <v>90</v>
      </c>
      <c r="D203" s="35">
        <v>0</v>
      </c>
      <c r="E203" s="35">
        <v>0</v>
      </c>
      <c r="F203" s="35">
        <v>0</v>
      </c>
      <c r="G203" s="35">
        <v>0</v>
      </c>
      <c r="H203" s="35">
        <v>0</v>
      </c>
      <c r="I203" s="35">
        <v>63.694281018755845</v>
      </c>
      <c r="J203" s="35">
        <v>123.79767826015502</v>
      </c>
      <c r="K203" s="35">
        <v>176.92175071087311</v>
      </c>
      <c r="L203" s="35">
        <v>220.07152979760551</v>
      </c>
      <c r="M203" s="35">
        <v>250.81436632107099</v>
      </c>
      <c r="N203" s="35">
        <v>267.41707558750505</v>
      </c>
      <c r="O203" s="35">
        <v>268.94364892530581</v>
      </c>
      <c r="P203" s="35">
        <v>255.30802291800981</v>
      </c>
      <c r="Q203" s="35">
        <v>227.27893138976182</v>
      </c>
      <c r="R203" s="35">
        <v>186.43656660355637</v>
      </c>
      <c r="S203" s="35">
        <v>135.08349297795536</v>
      </c>
      <c r="T203" s="35">
        <v>76.114835727501301</v>
      </c>
      <c r="U203" s="35">
        <v>12.855062784108169</v>
      </c>
      <c r="V203" s="35">
        <v>0</v>
      </c>
      <c r="W203" s="35">
        <v>0</v>
      </c>
      <c r="X203" s="35">
        <v>0</v>
      </c>
      <c r="Y203" s="35">
        <v>0</v>
      </c>
      <c r="Z203" s="35">
        <v>0</v>
      </c>
      <c r="AA203" s="35">
        <v>0</v>
      </c>
    </row>
    <row r="204" spans="1:27">
      <c r="A204" s="239" t="s">
        <v>785</v>
      </c>
      <c r="B204" s="35" t="s">
        <v>339</v>
      </c>
      <c r="C204" s="35" t="s">
        <v>91</v>
      </c>
      <c r="D204" s="35">
        <v>0</v>
      </c>
      <c r="E204" s="35">
        <v>0</v>
      </c>
      <c r="F204" s="35">
        <v>0</v>
      </c>
      <c r="G204" s="35">
        <v>0</v>
      </c>
      <c r="H204" s="35">
        <v>0</v>
      </c>
      <c r="I204" s="35">
        <v>0</v>
      </c>
      <c r="J204" s="35">
        <v>0</v>
      </c>
      <c r="K204" s="35">
        <v>52.278481628385343</v>
      </c>
      <c r="L204" s="35">
        <v>99.439581229384714</v>
      </c>
      <c r="M204" s="35">
        <v>136.8668417833498</v>
      </c>
      <c r="N204" s="35">
        <v>160.89662225620052</v>
      </c>
      <c r="O204" s="35">
        <v>169.1767203099289</v>
      </c>
      <c r="P204" s="35">
        <v>160.89662225620054</v>
      </c>
      <c r="Q204" s="35">
        <v>136.8668417833498</v>
      </c>
      <c r="R204" s="35">
        <v>99.439581229384743</v>
      </c>
      <c r="S204" s="35">
        <v>52.278481628385364</v>
      </c>
      <c r="T204" s="35">
        <v>0</v>
      </c>
      <c r="U204" s="35">
        <v>0</v>
      </c>
      <c r="V204" s="35">
        <v>0</v>
      </c>
      <c r="W204" s="35">
        <v>0</v>
      </c>
      <c r="X204" s="35">
        <v>0</v>
      </c>
      <c r="Y204" s="35">
        <v>0</v>
      </c>
      <c r="Z204" s="35">
        <v>0</v>
      </c>
      <c r="AA204" s="35">
        <v>0</v>
      </c>
    </row>
    <row r="205" spans="1:27">
      <c r="A205" s="239" t="s">
        <v>785</v>
      </c>
      <c r="B205" s="35" t="s">
        <v>339</v>
      </c>
      <c r="C205" s="35" t="s">
        <v>92</v>
      </c>
      <c r="D205" s="35">
        <v>0</v>
      </c>
      <c r="E205" s="35">
        <v>0</v>
      </c>
      <c r="F205" s="35">
        <v>0</v>
      </c>
      <c r="G205" s="35">
        <v>0</v>
      </c>
      <c r="H205" s="35">
        <v>0</v>
      </c>
      <c r="I205" s="35">
        <v>0</v>
      </c>
      <c r="J205" s="35">
        <v>0</v>
      </c>
      <c r="K205" s="35">
        <v>0</v>
      </c>
      <c r="L205" s="35">
        <v>0</v>
      </c>
      <c r="M205" s="35">
        <v>35.774543584604821</v>
      </c>
      <c r="N205" s="35">
        <v>63.826682757439542</v>
      </c>
      <c r="O205" s="35">
        <v>78.100995377462155</v>
      </c>
      <c r="P205" s="35">
        <v>75.51618385966907</v>
      </c>
      <c r="Q205" s="35">
        <v>56.630213669682313</v>
      </c>
      <c r="R205" s="35">
        <v>25.51986916034198</v>
      </c>
      <c r="S205" s="35">
        <v>0</v>
      </c>
      <c r="T205" s="35">
        <v>0</v>
      </c>
      <c r="U205" s="35">
        <v>0</v>
      </c>
      <c r="V205" s="35">
        <v>0</v>
      </c>
      <c r="W205" s="35">
        <v>0</v>
      </c>
      <c r="X205" s="35">
        <v>0</v>
      </c>
      <c r="Y205" s="35">
        <v>0</v>
      </c>
      <c r="Z205" s="35">
        <v>0</v>
      </c>
      <c r="AA205" s="35">
        <v>0</v>
      </c>
    </row>
    <row r="206" spans="1:27">
      <c r="A206" s="239" t="s">
        <v>785</v>
      </c>
      <c r="B206" s="35" t="s">
        <v>339</v>
      </c>
      <c r="C206" s="35" t="s">
        <v>93</v>
      </c>
      <c r="D206" s="35">
        <v>0</v>
      </c>
      <c r="E206" s="35">
        <v>0</v>
      </c>
      <c r="F206" s="35">
        <v>0</v>
      </c>
      <c r="G206" s="35">
        <v>0</v>
      </c>
      <c r="H206" s="35">
        <v>0</v>
      </c>
      <c r="I206" s="35">
        <v>0</v>
      </c>
      <c r="J206" s="35">
        <v>0</v>
      </c>
      <c r="K206" s="35">
        <v>0</v>
      </c>
      <c r="L206" s="35">
        <v>0</v>
      </c>
      <c r="M206" s="35">
        <v>0</v>
      </c>
      <c r="N206" s="35">
        <v>20.197764273430611</v>
      </c>
      <c r="O206" s="35">
        <v>30.085465968934578</v>
      </c>
      <c r="P206" s="35">
        <v>24.615872043663742</v>
      </c>
      <c r="Q206" s="35">
        <v>6.5809675352675798</v>
      </c>
      <c r="R206" s="35">
        <v>0</v>
      </c>
      <c r="S206" s="35">
        <v>0</v>
      </c>
      <c r="T206" s="35">
        <v>0</v>
      </c>
      <c r="U206" s="35">
        <v>0</v>
      </c>
      <c r="V206" s="35">
        <v>0</v>
      </c>
      <c r="W206" s="35">
        <v>0</v>
      </c>
      <c r="X206" s="35">
        <v>0</v>
      </c>
      <c r="Y206" s="35">
        <v>0</v>
      </c>
      <c r="Z206" s="35">
        <v>0</v>
      </c>
      <c r="AA206" s="35">
        <v>0</v>
      </c>
    </row>
    <row r="207" spans="1:27">
      <c r="A207" s="239" t="s">
        <v>785</v>
      </c>
      <c r="B207" s="35" t="s">
        <v>338</v>
      </c>
      <c r="C207" s="35" t="s">
        <v>82</v>
      </c>
      <c r="D207" s="35">
        <v>0</v>
      </c>
      <c r="E207" s="35">
        <v>0</v>
      </c>
      <c r="F207" s="35">
        <v>0</v>
      </c>
      <c r="G207" s="35">
        <v>0</v>
      </c>
      <c r="H207" s="35">
        <v>0</v>
      </c>
      <c r="I207" s="35">
        <v>0</v>
      </c>
      <c r="J207" s="35">
        <v>0</v>
      </c>
      <c r="K207" s="35">
        <v>0</v>
      </c>
      <c r="L207" s="35">
        <v>0</v>
      </c>
      <c r="M207" s="35">
        <v>16.578681770740257</v>
      </c>
      <c r="N207" s="35">
        <v>27.702573097494646</v>
      </c>
      <c r="O207" s="35">
        <v>29.711642564725132</v>
      </c>
      <c r="P207" s="35">
        <v>21.944857342276645</v>
      </c>
      <c r="Q207" s="35">
        <v>6.9576791006105116</v>
      </c>
      <c r="R207" s="35">
        <v>0</v>
      </c>
      <c r="S207" s="35">
        <v>0</v>
      </c>
      <c r="T207" s="35">
        <v>0</v>
      </c>
      <c r="U207" s="35">
        <v>0</v>
      </c>
      <c r="V207" s="35">
        <v>0</v>
      </c>
      <c r="W207" s="35">
        <v>0</v>
      </c>
      <c r="X207" s="35">
        <v>0</v>
      </c>
      <c r="Y207" s="35">
        <v>0</v>
      </c>
      <c r="Z207" s="35">
        <v>0</v>
      </c>
      <c r="AA207" s="35">
        <v>0</v>
      </c>
    </row>
    <row r="208" spans="1:27">
      <c r="A208" s="239" t="s">
        <v>785</v>
      </c>
      <c r="B208" s="35" t="s">
        <v>338</v>
      </c>
      <c r="C208" s="35" t="s">
        <v>83</v>
      </c>
      <c r="D208" s="35">
        <v>0</v>
      </c>
      <c r="E208" s="35">
        <v>0</v>
      </c>
      <c r="F208" s="35">
        <v>0</v>
      </c>
      <c r="G208" s="35">
        <v>0</v>
      </c>
      <c r="H208" s="35">
        <v>0</v>
      </c>
      <c r="I208" s="35">
        <v>0</v>
      </c>
      <c r="J208" s="35">
        <v>0</v>
      </c>
      <c r="K208" s="35">
        <v>0</v>
      </c>
      <c r="L208" s="35">
        <v>28.46716337656591</v>
      </c>
      <c r="M208" s="35">
        <v>53.089678597128895</v>
      </c>
      <c r="N208" s="35">
        <v>70.542138543085073</v>
      </c>
      <c r="O208" s="35">
        <v>78.467491791314046</v>
      </c>
      <c r="P208" s="35">
        <v>75.79537546974413</v>
      </c>
      <c r="Q208" s="35">
        <v>62.886673694311021</v>
      </c>
      <c r="R208" s="35">
        <v>41.484778169372781</v>
      </c>
      <c r="S208" s="35">
        <v>14.480133477569328</v>
      </c>
      <c r="T208" s="35">
        <v>0</v>
      </c>
      <c r="U208" s="35">
        <v>0</v>
      </c>
      <c r="V208" s="35">
        <v>0</v>
      </c>
      <c r="W208" s="35">
        <v>0</v>
      </c>
      <c r="X208" s="35">
        <v>0</v>
      </c>
      <c r="Y208" s="35">
        <v>0</v>
      </c>
      <c r="Z208" s="35">
        <v>0</v>
      </c>
      <c r="AA208" s="35">
        <v>0</v>
      </c>
    </row>
    <row r="209" spans="1:27">
      <c r="A209" s="239" t="s">
        <v>785</v>
      </c>
      <c r="B209" s="35" t="s">
        <v>338</v>
      </c>
      <c r="C209" s="35" t="s">
        <v>84</v>
      </c>
      <c r="D209" s="35">
        <v>0</v>
      </c>
      <c r="E209" s="35">
        <v>0</v>
      </c>
      <c r="F209" s="35">
        <v>0</v>
      </c>
      <c r="G209" s="35">
        <v>0</v>
      </c>
      <c r="H209" s="35">
        <v>0</v>
      </c>
      <c r="I209" s="35">
        <v>0</v>
      </c>
      <c r="J209" s="35">
        <v>37.622381896387196</v>
      </c>
      <c r="K209" s="35">
        <v>72.502091589638468</v>
      </c>
      <c r="L209" s="35">
        <v>102.09639772126111</v>
      </c>
      <c r="M209" s="35">
        <v>124.24787493148307</v>
      </c>
      <c r="N209" s="35">
        <v>137.34168020025859</v>
      </c>
      <c r="O209" s="35">
        <v>140.42327492759028</v>
      </c>
      <c r="P209" s="35">
        <v>133.26801081175026</v>
      </c>
      <c r="Q209" s="35">
        <v>116.39750671383706</v>
      </c>
      <c r="R209" s="35">
        <v>91.041622634997566</v>
      </c>
      <c r="S209" s="35">
        <v>59.048802903942537</v>
      </c>
      <c r="T209" s="35">
        <v>22.751324557728353</v>
      </c>
      <c r="U209" s="35">
        <v>0</v>
      </c>
      <c r="V209" s="35">
        <v>0</v>
      </c>
      <c r="W209" s="35">
        <v>0</v>
      </c>
      <c r="X209" s="35">
        <v>0</v>
      </c>
      <c r="Y209" s="35">
        <v>0</v>
      </c>
      <c r="Z209" s="35">
        <v>0</v>
      </c>
      <c r="AA209" s="35">
        <v>0</v>
      </c>
    </row>
    <row r="210" spans="1:27">
      <c r="A210" s="239" t="s">
        <v>785</v>
      </c>
      <c r="B210" s="35" t="s">
        <v>338</v>
      </c>
      <c r="C210" s="35" t="s">
        <v>85</v>
      </c>
      <c r="D210" s="35">
        <v>0</v>
      </c>
      <c r="E210" s="35">
        <v>0</v>
      </c>
      <c r="F210" s="35">
        <v>0</v>
      </c>
      <c r="G210" s="35">
        <v>0</v>
      </c>
      <c r="H210" s="35">
        <v>0</v>
      </c>
      <c r="I210" s="35">
        <v>40.040548603599042</v>
      </c>
      <c r="J210" s="35">
        <v>78.307652196692075</v>
      </c>
      <c r="K210" s="35">
        <v>113.10641382355685</v>
      </c>
      <c r="L210" s="35">
        <v>142.89555364834709</v>
      </c>
      <c r="M210" s="35">
        <v>166.35567412952179</v>
      </c>
      <c r="N210" s="35">
        <v>182.44769775530409</v>
      </c>
      <c r="O210" s="35">
        <v>190.45888906118728</v>
      </c>
      <c r="P210" s="35">
        <v>190.03442255788349</v>
      </c>
      <c r="Q210" s="35">
        <v>181.19309838746528</v>
      </c>
      <c r="R210" s="35">
        <v>164.32650964201341</v>
      </c>
      <c r="S210" s="35">
        <v>140.18169822524925</v>
      </c>
      <c r="T210" s="35">
        <v>109.82806745031367</v>
      </c>
      <c r="U210" s="35">
        <v>74.610016855321646</v>
      </c>
      <c r="V210" s="35">
        <v>36.087397098808673</v>
      </c>
      <c r="W210" s="35">
        <v>0</v>
      </c>
      <c r="X210" s="35">
        <v>0</v>
      </c>
      <c r="Y210" s="35">
        <v>0</v>
      </c>
      <c r="Z210" s="35">
        <v>0</v>
      </c>
      <c r="AA210" s="35">
        <v>0</v>
      </c>
    </row>
    <row r="211" spans="1:27">
      <c r="A211" s="239" t="s">
        <v>785</v>
      </c>
      <c r="B211" s="35" t="s">
        <v>338</v>
      </c>
      <c r="C211" s="35" t="s">
        <v>86</v>
      </c>
      <c r="D211" s="35">
        <v>0</v>
      </c>
      <c r="E211" s="35">
        <v>0</v>
      </c>
      <c r="F211" s="35">
        <v>0</v>
      </c>
      <c r="G211" s="35">
        <v>36.600683022840983</v>
      </c>
      <c r="H211" s="35">
        <v>72.113519740897246</v>
      </c>
      <c r="I211" s="35">
        <v>105.48299684115078</v>
      </c>
      <c r="J211" s="35">
        <v>135.7173059922255</v>
      </c>
      <c r="K211" s="35">
        <v>161.91782239339869</v>
      </c>
      <c r="L211" s="35">
        <v>183.30581372066757</v>
      </c>
      <c r="M211" s="35">
        <v>199.24558562598898</v>
      </c>
      <c r="N211" s="35">
        <v>209.26337585865591</v>
      </c>
      <c r="O211" s="35">
        <v>213.06143543731974</v>
      </c>
      <c r="P211" s="35">
        <v>210.52687835175433</v>
      </c>
      <c r="Q211" s="35">
        <v>201.73503676333152</v>
      </c>
      <c r="R211" s="35">
        <v>186.9472219808662</v>
      </c>
      <c r="S211" s="35">
        <v>166.60295776015573</v>
      </c>
      <c r="T211" s="35">
        <v>141.30691676925537</v>
      </c>
      <c r="U211" s="35">
        <v>111.81094849415575</v>
      </c>
      <c r="V211" s="35">
        <v>78.991732751845319</v>
      </c>
      <c r="W211" s="35">
        <v>43.824722993532163</v>
      </c>
      <c r="X211" s="35">
        <v>7.3551538557404168</v>
      </c>
      <c r="Y211" s="35">
        <v>0</v>
      </c>
      <c r="Z211" s="35">
        <v>0</v>
      </c>
      <c r="AA211" s="35">
        <v>0</v>
      </c>
    </row>
    <row r="212" spans="1:27">
      <c r="A212" s="239" t="s">
        <v>785</v>
      </c>
      <c r="B212" s="35" t="s">
        <v>338</v>
      </c>
      <c r="C212" s="35" t="s">
        <v>87</v>
      </c>
      <c r="D212" s="35">
        <v>0</v>
      </c>
      <c r="E212" s="35">
        <v>0</v>
      </c>
      <c r="F212" s="35">
        <v>38.314648906532888</v>
      </c>
      <c r="G212" s="35">
        <v>75.765217443438374</v>
      </c>
      <c r="H212" s="35">
        <v>111.5071121711924</v>
      </c>
      <c r="I212" s="35">
        <v>144.73427403695382</v>
      </c>
      <c r="J212" s="35">
        <v>174.69735679519982</v>
      </c>
      <c r="K212" s="35">
        <v>200.7206264286859</v>
      </c>
      <c r="L212" s="35">
        <v>222.2172004502811</v>
      </c>
      <c r="M212" s="35">
        <v>238.70228340559896</v>
      </c>
      <c r="N212" s="35">
        <v>249.80410008646464</v>
      </c>
      <c r="O212" s="35">
        <v>255.27227988698959</v>
      </c>
      <c r="P212" s="35">
        <v>254.98350321641482</v>
      </c>
      <c r="Q212" s="35">
        <v>248.9442826295822</v>
      </c>
      <c r="R212" s="35">
        <v>237.29081595436847</v>
      </c>
      <c r="S212" s="35">
        <v>220.28591472838494</v>
      </c>
      <c r="T212" s="35">
        <v>198.31307721551144</v>
      </c>
      <c r="U212" s="35">
        <v>171.86783966889763</v>
      </c>
      <c r="V212" s="35">
        <v>141.54660088864492</v>
      </c>
      <c r="W212" s="35">
        <v>108.03317210519727</v>
      </c>
      <c r="X212" s="35">
        <v>72.083355518421328</v>
      </c>
      <c r="Y212" s="35">
        <v>34.507899280547846</v>
      </c>
      <c r="Z212" s="35">
        <v>0</v>
      </c>
      <c r="AA212" s="35">
        <v>0</v>
      </c>
    </row>
    <row r="213" spans="1:27">
      <c r="A213" s="239" t="s">
        <v>785</v>
      </c>
      <c r="B213" s="35" t="s">
        <v>338</v>
      </c>
      <c r="C213" s="35" t="s">
        <v>88</v>
      </c>
      <c r="D213" s="35">
        <v>0</v>
      </c>
      <c r="E213" s="35">
        <v>0</v>
      </c>
      <c r="F213" s="35">
        <v>39.250269319139548</v>
      </c>
      <c r="G213" s="35">
        <v>77.514484633480663</v>
      </c>
      <c r="H213" s="35">
        <v>113.83136380647562</v>
      </c>
      <c r="I213" s="35">
        <v>147.2885461136886</v>
      </c>
      <c r="J213" s="35">
        <v>177.04551277204945</v>
      </c>
      <c r="K213" s="35">
        <v>202.35470263986116</v>
      </c>
      <c r="L213" s="35">
        <v>222.58029261424406</v>
      </c>
      <c r="M213" s="35">
        <v>237.21417092069046</v>
      </c>
      <c r="N213" s="35">
        <v>245.88870201019361</v>
      </c>
      <c r="O213" s="35">
        <v>248.38596238136293</v>
      </c>
      <c r="P213" s="35">
        <v>244.64321530314578</v>
      </c>
      <c r="Q213" s="35">
        <v>234.75448690095334</v>
      </c>
      <c r="R213" s="35">
        <v>218.96820401140326</v>
      </c>
      <c r="S213" s="35">
        <v>197.68095314801877</v>
      </c>
      <c r="T213" s="35">
        <v>171.42751736653679</v>
      </c>
      <c r="U213" s="35">
        <v>140.86744132591394</v>
      </c>
      <c r="V213" s="35">
        <v>106.76846206055846</v>
      </c>
      <c r="W213" s="35">
        <v>69.987221719617509</v>
      </c>
      <c r="X213" s="35">
        <v>31.447746812176486</v>
      </c>
      <c r="Y213" s="35">
        <v>0</v>
      </c>
      <c r="Z213" s="35">
        <v>0</v>
      </c>
      <c r="AA213" s="35">
        <v>0</v>
      </c>
    </row>
    <row r="214" spans="1:27">
      <c r="A214" s="239" t="s">
        <v>785</v>
      </c>
      <c r="B214" s="35" t="s">
        <v>338</v>
      </c>
      <c r="C214" s="35" t="s">
        <v>89</v>
      </c>
      <c r="D214" s="35">
        <v>0</v>
      </c>
      <c r="E214" s="35">
        <v>0</v>
      </c>
      <c r="F214" s="35">
        <v>0</v>
      </c>
      <c r="G214" s="35">
        <v>0</v>
      </c>
      <c r="H214" s="35">
        <v>41.499661004871768</v>
      </c>
      <c r="I214" s="35">
        <v>81.499416134715375</v>
      </c>
      <c r="J214" s="35">
        <v>118.55357002079279</v>
      </c>
      <c r="K214" s="35">
        <v>151.32288899800491</v>
      </c>
      <c r="L214" s="35">
        <v>178.62300449888752</v>
      </c>
      <c r="M214" s="35">
        <v>199.46721921948151</v>
      </c>
      <c r="N214" s="35">
        <v>213.10216893071288</v>
      </c>
      <c r="O214" s="35">
        <v>219.03505102450282</v>
      </c>
      <c r="P214" s="35">
        <v>217.0514356840082</v>
      </c>
      <c r="Q214" s="35">
        <v>207.22301593589384</v>
      </c>
      <c r="R214" s="35">
        <v>189.90501647755454</v>
      </c>
      <c r="S214" s="35">
        <v>165.72335493102207</v>
      </c>
      <c r="T214" s="35">
        <v>135.55201954929279</v>
      </c>
      <c r="U214" s="35">
        <v>100.48148100371004</v>
      </c>
      <c r="V214" s="35">
        <v>61.779279932708036</v>
      </c>
      <c r="W214" s="35">
        <v>20.844214720594032</v>
      </c>
      <c r="X214" s="35">
        <v>0</v>
      </c>
      <c r="Y214" s="35">
        <v>0</v>
      </c>
      <c r="Z214" s="35">
        <v>0</v>
      </c>
      <c r="AA214" s="35">
        <v>0</v>
      </c>
    </row>
    <row r="215" spans="1:27">
      <c r="A215" s="239" t="s">
        <v>785</v>
      </c>
      <c r="B215" s="35" t="s">
        <v>338</v>
      </c>
      <c r="C215" s="35" t="s">
        <v>90</v>
      </c>
      <c r="D215" s="35">
        <v>0</v>
      </c>
      <c r="E215" s="35">
        <v>0</v>
      </c>
      <c r="F215" s="35">
        <v>0</v>
      </c>
      <c r="G215" s="35">
        <v>0</v>
      </c>
      <c r="H215" s="35">
        <v>0</v>
      </c>
      <c r="I215" s="35">
        <v>39.808925636722407</v>
      </c>
      <c r="J215" s="35">
        <v>77.373548912596888</v>
      </c>
      <c r="K215" s="35">
        <v>110.57609419429571</v>
      </c>
      <c r="L215" s="35">
        <v>137.54470612350346</v>
      </c>
      <c r="M215" s="35">
        <v>156.75897895066936</v>
      </c>
      <c r="N215" s="35">
        <v>167.13567224219068</v>
      </c>
      <c r="O215" s="35">
        <v>168.08978057831615</v>
      </c>
      <c r="P215" s="35">
        <v>159.56751432375614</v>
      </c>
      <c r="Q215" s="35">
        <v>142.04933211860114</v>
      </c>
      <c r="R215" s="35">
        <v>116.52285412722273</v>
      </c>
      <c r="S215" s="35">
        <v>84.427183111222107</v>
      </c>
      <c r="T215" s="35">
        <v>47.571772329688315</v>
      </c>
      <c r="U215" s="35">
        <v>8.0344142400676049</v>
      </c>
      <c r="V215" s="35">
        <v>0</v>
      </c>
      <c r="W215" s="35">
        <v>0</v>
      </c>
      <c r="X215" s="35">
        <v>0</v>
      </c>
      <c r="Y215" s="35">
        <v>0</v>
      </c>
      <c r="Z215" s="35">
        <v>0</v>
      </c>
      <c r="AA215" s="35">
        <v>0</v>
      </c>
    </row>
    <row r="216" spans="1:27">
      <c r="A216" s="239" t="s">
        <v>785</v>
      </c>
      <c r="B216" s="35" t="s">
        <v>338</v>
      </c>
      <c r="C216" s="35" t="s">
        <v>91</v>
      </c>
      <c r="D216" s="35">
        <v>0</v>
      </c>
      <c r="E216" s="35">
        <v>0</v>
      </c>
      <c r="F216" s="35">
        <v>0</v>
      </c>
      <c r="G216" s="35">
        <v>0</v>
      </c>
      <c r="H216" s="35">
        <v>0</v>
      </c>
      <c r="I216" s="35">
        <v>0</v>
      </c>
      <c r="J216" s="35">
        <v>0</v>
      </c>
      <c r="K216" s="35">
        <v>32.674051017740837</v>
      </c>
      <c r="L216" s="35">
        <v>62.149738268365439</v>
      </c>
      <c r="M216" s="35">
        <v>85.541776114593617</v>
      </c>
      <c r="N216" s="35">
        <v>100.56038891012531</v>
      </c>
      <c r="O216" s="35">
        <v>105.73545019370555</v>
      </c>
      <c r="P216" s="35">
        <v>100.56038891012533</v>
      </c>
      <c r="Q216" s="35">
        <v>85.541776114593617</v>
      </c>
      <c r="R216" s="35">
        <v>62.149738268365454</v>
      </c>
      <c r="S216" s="35">
        <v>32.674051017740851</v>
      </c>
      <c r="T216" s="35">
        <v>0</v>
      </c>
      <c r="U216" s="35">
        <v>0</v>
      </c>
      <c r="V216" s="35">
        <v>0</v>
      </c>
      <c r="W216" s="35">
        <v>0</v>
      </c>
      <c r="X216" s="35">
        <v>0</v>
      </c>
      <c r="Y216" s="35">
        <v>0</v>
      </c>
      <c r="Z216" s="35">
        <v>0</v>
      </c>
      <c r="AA216" s="35">
        <v>0</v>
      </c>
    </row>
    <row r="217" spans="1:27">
      <c r="A217" s="239" t="s">
        <v>785</v>
      </c>
      <c r="B217" s="35" t="s">
        <v>338</v>
      </c>
      <c r="C217" s="35" t="s">
        <v>92</v>
      </c>
      <c r="D217" s="35">
        <v>0</v>
      </c>
      <c r="E217" s="35">
        <v>0</v>
      </c>
      <c r="F217" s="35">
        <v>0</v>
      </c>
      <c r="G217" s="35">
        <v>0</v>
      </c>
      <c r="H217" s="35">
        <v>0</v>
      </c>
      <c r="I217" s="35">
        <v>0</v>
      </c>
      <c r="J217" s="35">
        <v>0</v>
      </c>
      <c r="K217" s="35">
        <v>0</v>
      </c>
      <c r="L217" s="35">
        <v>0</v>
      </c>
      <c r="M217" s="35">
        <v>22.359089740378014</v>
      </c>
      <c r="N217" s="35">
        <v>39.891676723399712</v>
      </c>
      <c r="O217" s="35">
        <v>48.813122110913838</v>
      </c>
      <c r="P217" s="35">
        <v>47.197614912293162</v>
      </c>
      <c r="Q217" s="35">
        <v>35.393883543551446</v>
      </c>
      <c r="R217" s="35">
        <v>15.949918225213736</v>
      </c>
      <c r="S217" s="35">
        <v>0</v>
      </c>
      <c r="T217" s="35">
        <v>0</v>
      </c>
      <c r="U217" s="35">
        <v>0</v>
      </c>
      <c r="V217" s="35">
        <v>0</v>
      </c>
      <c r="W217" s="35">
        <v>0</v>
      </c>
      <c r="X217" s="35">
        <v>0</v>
      </c>
      <c r="Y217" s="35">
        <v>0</v>
      </c>
      <c r="Z217" s="35">
        <v>0</v>
      </c>
      <c r="AA217" s="35">
        <v>0</v>
      </c>
    </row>
    <row r="218" spans="1:27">
      <c r="A218" s="239" t="s">
        <v>785</v>
      </c>
      <c r="B218" s="35" t="s">
        <v>338</v>
      </c>
      <c r="C218" s="35" t="s">
        <v>93</v>
      </c>
      <c r="D218" s="35">
        <v>0</v>
      </c>
      <c r="E218" s="35">
        <v>0</v>
      </c>
      <c r="F218" s="35">
        <v>0</v>
      </c>
      <c r="G218" s="35">
        <v>0</v>
      </c>
      <c r="H218" s="35">
        <v>0</v>
      </c>
      <c r="I218" s="35">
        <v>0</v>
      </c>
      <c r="J218" s="35">
        <v>0</v>
      </c>
      <c r="K218" s="35">
        <v>0</v>
      </c>
      <c r="L218" s="35">
        <v>0</v>
      </c>
      <c r="M218" s="35">
        <v>0</v>
      </c>
      <c r="N218" s="35">
        <v>12.623602670894131</v>
      </c>
      <c r="O218" s="35">
        <v>18.803416230584112</v>
      </c>
      <c r="P218" s="35">
        <v>15.384920027289839</v>
      </c>
      <c r="Q218" s="35">
        <v>4.1131047095422373</v>
      </c>
      <c r="R218" s="35">
        <v>0</v>
      </c>
      <c r="S218" s="35">
        <v>0</v>
      </c>
      <c r="T218" s="35">
        <v>0</v>
      </c>
      <c r="U218" s="35">
        <v>0</v>
      </c>
      <c r="V218" s="35">
        <v>0</v>
      </c>
      <c r="W218" s="35">
        <v>0</v>
      </c>
      <c r="X218" s="35">
        <v>0</v>
      </c>
      <c r="Y218" s="35">
        <v>0</v>
      </c>
      <c r="Z218" s="35">
        <v>0</v>
      </c>
      <c r="AA218" s="35">
        <v>0</v>
      </c>
    </row>
    <row r="219" spans="1:27">
      <c r="A219" s="239" t="s">
        <v>764</v>
      </c>
      <c r="B219" s="35" t="s">
        <v>79</v>
      </c>
      <c r="C219" s="35" t="s">
        <v>82</v>
      </c>
      <c r="D219" s="35">
        <v>0</v>
      </c>
      <c r="E219" s="35">
        <v>0</v>
      </c>
      <c r="F219" s="35">
        <v>0</v>
      </c>
      <c r="G219" s="35">
        <v>0</v>
      </c>
      <c r="H219" s="35">
        <v>0</v>
      </c>
      <c r="I219" s="35">
        <v>0</v>
      </c>
      <c r="J219" s="35">
        <v>0</v>
      </c>
      <c r="K219" s="35">
        <v>192.74742953376142</v>
      </c>
      <c r="L219" s="35">
        <v>367.702055205531</v>
      </c>
      <c r="M219" s="35">
        <v>508.71355352276782</v>
      </c>
      <c r="N219" s="35">
        <v>602.76494190929327</v>
      </c>
      <c r="O219" s="35">
        <v>641.17419585999539</v>
      </c>
      <c r="P219" s="35">
        <v>620.39569962433791</v>
      </c>
      <c r="Q219" s="35">
        <v>542.34754730589702</v>
      </c>
      <c r="R219" s="35">
        <v>414.23448072329018</v>
      </c>
      <c r="S219" s="35">
        <v>247.88280890370643</v>
      </c>
      <c r="T219" s="35">
        <v>58.648703786558499</v>
      </c>
      <c r="U219" s="35">
        <v>0</v>
      </c>
      <c r="V219" s="35">
        <v>0</v>
      </c>
      <c r="W219" s="35">
        <v>0</v>
      </c>
      <c r="X219" s="35">
        <v>0</v>
      </c>
      <c r="Y219" s="35">
        <v>0</v>
      </c>
      <c r="Z219" s="35">
        <v>0</v>
      </c>
      <c r="AA219" s="35">
        <v>0</v>
      </c>
    </row>
    <row r="220" spans="1:27">
      <c r="A220" s="239" t="s">
        <v>764</v>
      </c>
      <c r="B220" s="35" t="s">
        <v>79</v>
      </c>
      <c r="C220" s="35" t="s">
        <v>83</v>
      </c>
      <c r="D220" s="35">
        <v>0</v>
      </c>
      <c r="E220" s="35">
        <v>0</v>
      </c>
      <c r="F220" s="35">
        <v>0</v>
      </c>
      <c r="G220" s="35">
        <v>0</v>
      </c>
      <c r="H220" s="35">
        <v>0</v>
      </c>
      <c r="I220" s="35">
        <v>0</v>
      </c>
      <c r="J220" s="35">
        <v>0</v>
      </c>
      <c r="K220" s="35">
        <v>211.58075758445622</v>
      </c>
      <c r="L220" s="35">
        <v>406.02050050863608</v>
      </c>
      <c r="M220" s="35">
        <v>567.56687717849934</v>
      </c>
      <c r="N220" s="35">
        <v>683.13236090954899</v>
      </c>
      <c r="O220" s="35">
        <v>743.35452350429102</v>
      </c>
      <c r="P220" s="35">
        <v>743.35452350429114</v>
      </c>
      <c r="Q220" s="35">
        <v>683.13236090954899</v>
      </c>
      <c r="R220" s="35">
        <v>567.56687717849934</v>
      </c>
      <c r="S220" s="35">
        <v>406.02050050863619</v>
      </c>
      <c r="T220" s="35">
        <v>211.58075758445622</v>
      </c>
      <c r="U220" s="35">
        <v>0</v>
      </c>
      <c r="V220" s="35">
        <v>0</v>
      </c>
      <c r="W220" s="35">
        <v>0</v>
      </c>
      <c r="X220" s="35">
        <v>0</v>
      </c>
      <c r="Y220" s="35">
        <v>0</v>
      </c>
      <c r="Z220" s="35">
        <v>0</v>
      </c>
      <c r="AA220" s="35">
        <v>0</v>
      </c>
    </row>
    <row r="221" spans="1:27">
      <c r="A221" s="239" t="s">
        <v>764</v>
      </c>
      <c r="B221" s="35" t="s">
        <v>79</v>
      </c>
      <c r="C221" s="35" t="s">
        <v>84</v>
      </c>
      <c r="D221" s="35">
        <v>0</v>
      </c>
      <c r="E221" s="35">
        <v>0</v>
      </c>
      <c r="F221" s="35">
        <v>0</v>
      </c>
      <c r="G221" s="35">
        <v>0</v>
      </c>
      <c r="H221" s="35">
        <v>0</v>
      </c>
      <c r="I221" s="35">
        <v>0</v>
      </c>
      <c r="J221" s="35">
        <v>226.46962679218385</v>
      </c>
      <c r="K221" s="35">
        <v>437.24676035867191</v>
      </c>
      <c r="L221" s="35">
        <v>617.72626893202039</v>
      </c>
      <c r="M221" s="35">
        <v>755.40239840391735</v>
      </c>
      <c r="N221" s="35">
        <v>840.73531882153543</v>
      </c>
      <c r="O221" s="35">
        <v>867.81215659317161</v>
      </c>
      <c r="P221" s="35">
        <v>834.75670827678766</v>
      </c>
      <c r="Q221" s="35">
        <v>743.85944613625634</v>
      </c>
      <c r="R221" s="35">
        <v>601.41880714336435</v>
      </c>
      <c r="S221" s="35">
        <v>417.30476279990103</v>
      </c>
      <c r="T221" s="35">
        <v>204.27491082234323</v>
      </c>
      <c r="U221" s="35">
        <v>0</v>
      </c>
      <c r="V221" s="35">
        <v>0</v>
      </c>
      <c r="W221" s="35">
        <v>0</v>
      </c>
      <c r="X221" s="35">
        <v>0</v>
      </c>
      <c r="Y221" s="35">
        <v>0</v>
      </c>
      <c r="Z221" s="35">
        <v>0</v>
      </c>
      <c r="AA221" s="35">
        <v>0</v>
      </c>
    </row>
    <row r="222" spans="1:27">
      <c r="A222" s="239" t="s">
        <v>764</v>
      </c>
      <c r="B222" s="35" t="s">
        <v>79</v>
      </c>
      <c r="C222" s="35" t="s">
        <v>85</v>
      </c>
      <c r="D222" s="35">
        <v>0</v>
      </c>
      <c r="E222" s="35">
        <v>0</v>
      </c>
      <c r="F222" s="35">
        <v>0</v>
      </c>
      <c r="G222" s="35">
        <v>0</v>
      </c>
      <c r="H222" s="35">
        <v>0</v>
      </c>
      <c r="I222" s="35">
        <v>0</v>
      </c>
      <c r="J222" s="35">
        <v>227.70340849883613</v>
      </c>
      <c r="K222" s="35">
        <v>441.96857889958414</v>
      </c>
      <c r="L222" s="35">
        <v>630.15034969607609</v>
      </c>
      <c r="M222" s="35">
        <v>781.14290803133861</v>
      </c>
      <c r="N222" s="35">
        <v>886.03521492125742</v>
      </c>
      <c r="O222" s="35">
        <v>938.63690279980813</v>
      </c>
      <c r="P222" s="35">
        <v>935.84360879981443</v>
      </c>
      <c r="Q222" s="35">
        <v>877.82018310993737</v>
      </c>
      <c r="R222" s="35">
        <v>767.99096010807625</v>
      </c>
      <c r="S222" s="35">
        <v>612.83766643397303</v>
      </c>
      <c r="T222" s="35">
        <v>421.51689274141171</v>
      </c>
      <c r="U222" s="35">
        <v>205.31970457456117</v>
      </c>
      <c r="V222" s="35">
        <v>0</v>
      </c>
      <c r="W222" s="35">
        <v>0</v>
      </c>
      <c r="X222" s="35">
        <v>0</v>
      </c>
      <c r="Y222" s="35">
        <v>0</v>
      </c>
      <c r="Z222" s="35">
        <v>0</v>
      </c>
      <c r="AA222" s="35">
        <v>0</v>
      </c>
    </row>
    <row r="223" spans="1:27">
      <c r="A223" s="239" t="s">
        <v>764</v>
      </c>
      <c r="B223" s="35" t="s">
        <v>79</v>
      </c>
      <c r="C223" s="35" t="s">
        <v>86</v>
      </c>
      <c r="D223" s="35">
        <v>0</v>
      </c>
      <c r="E223" s="35">
        <v>0</v>
      </c>
      <c r="F223" s="35">
        <v>0</v>
      </c>
      <c r="G223" s="35">
        <v>0</v>
      </c>
      <c r="H223" s="35">
        <v>0</v>
      </c>
      <c r="I223" s="35">
        <v>199.17444031208495</v>
      </c>
      <c r="J223" s="35">
        <v>388.07111408807356</v>
      </c>
      <c r="K223" s="35">
        <v>556.94260640126754</v>
      </c>
      <c r="L223" s="35">
        <v>697.07483842770921</v>
      </c>
      <c r="M223" s="35">
        <v>801.23672990080831</v>
      </c>
      <c r="N223" s="35">
        <v>864.0533361196218</v>
      </c>
      <c r="O223" s="35">
        <v>882.28320495658147</v>
      </c>
      <c r="P223" s="35">
        <v>854.98564173421573</v>
      </c>
      <c r="Q223" s="35">
        <v>783.56925079635596</v>
      </c>
      <c r="R223" s="35">
        <v>671.71924893969481</v>
      </c>
      <c r="S223" s="35">
        <v>525.20730146598225</v>
      </c>
      <c r="T223" s="35">
        <v>351.5936936634514</v>
      </c>
      <c r="U223" s="35">
        <v>159.8372062154466</v>
      </c>
      <c r="V223" s="35">
        <v>0</v>
      </c>
      <c r="W223" s="35">
        <v>0</v>
      </c>
      <c r="X223" s="35">
        <v>0</v>
      </c>
      <c r="Y223" s="35">
        <v>0</v>
      </c>
      <c r="Z223" s="35">
        <v>0</v>
      </c>
      <c r="AA223" s="35">
        <v>0</v>
      </c>
    </row>
    <row r="224" spans="1:27">
      <c r="A224" s="239" t="s">
        <v>764</v>
      </c>
      <c r="B224" s="35" t="s">
        <v>79</v>
      </c>
      <c r="C224" s="35" t="s">
        <v>87</v>
      </c>
      <c r="D224" s="35">
        <v>0</v>
      </c>
      <c r="E224" s="35">
        <v>0</v>
      </c>
      <c r="F224" s="35">
        <v>0</v>
      </c>
      <c r="G224" s="35">
        <v>0</v>
      </c>
      <c r="H224" s="35">
        <v>0</v>
      </c>
      <c r="I224" s="35">
        <v>219.55428352312376</v>
      </c>
      <c r="J224" s="35">
        <v>428.40588042060847</v>
      </c>
      <c r="K224" s="35">
        <v>616.37383153743644</v>
      </c>
      <c r="L224" s="35">
        <v>774.29519983505543</v>
      </c>
      <c r="M224" s="35">
        <v>894.47173917014425</v>
      </c>
      <c r="N224" s="35">
        <v>971.04516329286162</v>
      </c>
      <c r="O224" s="35">
        <v>1000.2827217002947</v>
      </c>
      <c r="P224" s="35">
        <v>980.7591612827697</v>
      </c>
      <c r="Q224" s="35">
        <v>913.42620361734919</v>
      </c>
      <c r="R224" s="35">
        <v>801.56615107548544</v>
      </c>
      <c r="S224" s="35">
        <v>650.6318833235274</v>
      </c>
      <c r="T224" s="35">
        <v>467.98104396057772</v>
      </c>
      <c r="U224" s="35">
        <v>262.51737498721417</v>
      </c>
      <c r="V224" s="35">
        <v>44.256683094561822</v>
      </c>
      <c r="W224" s="35">
        <v>0</v>
      </c>
      <c r="X224" s="35">
        <v>0</v>
      </c>
      <c r="Y224" s="35">
        <v>0</v>
      </c>
      <c r="Z224" s="35">
        <v>0</v>
      </c>
      <c r="AA224" s="35">
        <v>0</v>
      </c>
    </row>
    <row r="225" spans="1:27">
      <c r="A225" s="239" t="s">
        <v>764</v>
      </c>
      <c r="B225" s="35" t="s">
        <v>79</v>
      </c>
      <c r="C225" s="35" t="s">
        <v>88</v>
      </c>
      <c r="D225" s="35">
        <v>0</v>
      </c>
      <c r="E225" s="35">
        <v>0</v>
      </c>
      <c r="F225" s="35">
        <v>0</v>
      </c>
      <c r="G225" s="35">
        <v>0</v>
      </c>
      <c r="H225" s="35">
        <v>0</v>
      </c>
      <c r="I225" s="35">
        <v>218.65039172186076</v>
      </c>
      <c r="J225" s="35">
        <v>426.49106502024091</v>
      </c>
      <c r="K225" s="35">
        <v>613.24671630382522</v>
      </c>
      <c r="L225" s="35">
        <v>769.68445104875036</v>
      </c>
      <c r="M225" s="35">
        <v>888.07024303131368</v>
      </c>
      <c r="N225" s="35">
        <v>962.55129195879874</v>
      </c>
      <c r="O225" s="35">
        <v>989.4453763613451</v>
      </c>
      <c r="P225" s="35">
        <v>967.4228966102512</v>
      </c>
      <c r="Q225" s="35">
        <v>897.57260815306722</v>
      </c>
      <c r="R225" s="35">
        <v>783.34779522164365</v>
      </c>
      <c r="S225" s="35">
        <v>630.39554609714003</v>
      </c>
      <c r="T225" s="35">
        <v>446.27757028418426</v>
      </c>
      <c r="U225" s="35">
        <v>240.09635993733531</v>
      </c>
      <c r="V225" s="35">
        <v>22.045177508630896</v>
      </c>
      <c r="W225" s="35">
        <v>0</v>
      </c>
      <c r="X225" s="35">
        <v>0</v>
      </c>
      <c r="Y225" s="35">
        <v>0</v>
      </c>
      <c r="Z225" s="35">
        <v>0</v>
      </c>
      <c r="AA225" s="35">
        <v>0</v>
      </c>
    </row>
    <row r="226" spans="1:27">
      <c r="A226" s="239" t="s">
        <v>764</v>
      </c>
      <c r="B226" s="35" t="s">
        <v>79</v>
      </c>
      <c r="C226" s="35" t="s">
        <v>89</v>
      </c>
      <c r="D226" s="35">
        <v>0</v>
      </c>
      <c r="E226" s="35">
        <v>0</v>
      </c>
      <c r="F226" s="35">
        <v>0</v>
      </c>
      <c r="G226" s="35">
        <v>0</v>
      </c>
      <c r="H226" s="35">
        <v>0</v>
      </c>
      <c r="I226" s="35">
        <v>223.8459102215638</v>
      </c>
      <c r="J226" s="35">
        <v>435.44427292595816</v>
      </c>
      <c r="K226" s="35">
        <v>623.21765522994576</v>
      </c>
      <c r="L226" s="35">
        <v>776.89218873918617</v>
      </c>
      <c r="M226" s="35">
        <v>888.05969592892416</v>
      </c>
      <c r="N226" s="35">
        <v>950.63773676117171</v>
      </c>
      <c r="O226" s="35">
        <v>961.20240446065748</v>
      </c>
      <c r="P226" s="35">
        <v>919.17566179844835</v>
      </c>
      <c r="Q226" s="35">
        <v>826.85696793034356</v>
      </c>
      <c r="R226" s="35">
        <v>689.29746535322192</v>
      </c>
      <c r="S226" s="35">
        <v>514.02361073803149</v>
      </c>
      <c r="T226" s="35">
        <v>310.62537095435727</v>
      </c>
      <c r="U226" s="35">
        <v>90.231515807256173</v>
      </c>
      <c r="V226" s="35">
        <v>0</v>
      </c>
      <c r="W226" s="35">
        <v>0</v>
      </c>
      <c r="X226" s="35">
        <v>0</v>
      </c>
      <c r="Y226" s="35">
        <v>0</v>
      </c>
      <c r="Z226" s="35">
        <v>0</v>
      </c>
      <c r="AA226" s="35">
        <v>0</v>
      </c>
    </row>
    <row r="227" spans="1:27">
      <c r="A227" s="239" t="s">
        <v>764</v>
      </c>
      <c r="B227" s="35" t="s">
        <v>79</v>
      </c>
      <c r="C227" s="35" t="s">
        <v>90</v>
      </c>
      <c r="D227" s="35">
        <v>0</v>
      </c>
      <c r="E227" s="35">
        <v>0</v>
      </c>
      <c r="F227" s="35">
        <v>0</v>
      </c>
      <c r="G227" s="35">
        <v>0</v>
      </c>
      <c r="H227" s="35">
        <v>0</v>
      </c>
      <c r="I227" s="35">
        <v>0</v>
      </c>
      <c r="J227" s="35">
        <v>225.67214640371071</v>
      </c>
      <c r="K227" s="35">
        <v>436.9360825977131</v>
      </c>
      <c r="L227" s="35">
        <v>620.30350153604911</v>
      </c>
      <c r="M227" s="35">
        <v>764.06717058156005</v>
      </c>
      <c r="N227" s="35">
        <v>859.04838869764956</v>
      </c>
      <c r="O227" s="35">
        <v>899.18300761259138</v>
      </c>
      <c r="P227" s="35">
        <v>881.908601988442</v>
      </c>
      <c r="Q227" s="35">
        <v>808.32806941999456</v>
      </c>
      <c r="R227" s="35">
        <v>683.13921509713725</v>
      </c>
      <c r="S227" s="35">
        <v>514.33481685151901</v>
      </c>
      <c r="T227" s="35">
        <v>312.69232016325367</v>
      </c>
      <c r="U227" s="35">
        <v>91.085743938943381</v>
      </c>
      <c r="V227" s="35">
        <v>0</v>
      </c>
      <c r="W227" s="35">
        <v>0</v>
      </c>
      <c r="X227" s="35">
        <v>0</v>
      </c>
      <c r="Y227" s="35">
        <v>0</v>
      </c>
      <c r="Z227" s="35">
        <v>0</v>
      </c>
      <c r="AA227" s="35">
        <v>0</v>
      </c>
    </row>
    <row r="228" spans="1:27">
      <c r="A228" s="239" t="s">
        <v>764</v>
      </c>
      <c r="B228" s="35" t="s">
        <v>79</v>
      </c>
      <c r="C228" s="35" t="s">
        <v>91</v>
      </c>
      <c r="D228" s="35">
        <v>0</v>
      </c>
      <c r="E228" s="35">
        <v>0</v>
      </c>
      <c r="F228" s="35">
        <v>0</v>
      </c>
      <c r="G228" s="35">
        <v>0</v>
      </c>
      <c r="H228" s="35">
        <v>0</v>
      </c>
      <c r="I228" s="35">
        <v>0</v>
      </c>
      <c r="J228" s="35">
        <v>215.69764280971427</v>
      </c>
      <c r="K228" s="35">
        <v>415.11787883584543</v>
      </c>
      <c r="L228" s="35">
        <v>583.2116595102591</v>
      </c>
      <c r="M228" s="35">
        <v>707.2939558721074</v>
      </c>
      <c r="N228" s="35">
        <v>778.00102158548498</v>
      </c>
      <c r="O228" s="35">
        <v>789.99701868712975</v>
      </c>
      <c r="P228" s="35">
        <v>742.37668125918276</v>
      </c>
      <c r="Q228" s="35">
        <v>638.73363041585344</v>
      </c>
      <c r="R228" s="35">
        <v>486.88918528187935</v>
      </c>
      <c r="S228" s="35">
        <v>298.3021349709349</v>
      </c>
      <c r="T228" s="35">
        <v>87.204012531044242</v>
      </c>
      <c r="U228" s="35">
        <v>0</v>
      </c>
      <c r="V228" s="35">
        <v>0</v>
      </c>
      <c r="W228" s="35">
        <v>0</v>
      </c>
      <c r="X228" s="35">
        <v>0</v>
      </c>
      <c r="Y228" s="35">
        <v>0</v>
      </c>
      <c r="Z228" s="35">
        <v>0</v>
      </c>
      <c r="AA228" s="35">
        <v>0</v>
      </c>
    </row>
    <row r="229" spans="1:27">
      <c r="A229" s="239" t="s">
        <v>764</v>
      </c>
      <c r="B229" s="35" t="s">
        <v>79</v>
      </c>
      <c r="C229" s="35" t="s">
        <v>92</v>
      </c>
      <c r="D229" s="35">
        <v>0</v>
      </c>
      <c r="E229" s="35">
        <v>0</v>
      </c>
      <c r="F229" s="35">
        <v>0</v>
      </c>
      <c r="G229" s="35">
        <v>0</v>
      </c>
      <c r="H229" s="35">
        <v>0</v>
      </c>
      <c r="I229" s="35">
        <v>0</v>
      </c>
      <c r="J229" s="35">
        <v>0</v>
      </c>
      <c r="K229" s="35">
        <v>198.74641088659737</v>
      </c>
      <c r="L229" s="35">
        <v>380.16252598673572</v>
      </c>
      <c r="M229" s="35">
        <v>528.42921719092885</v>
      </c>
      <c r="N229" s="35">
        <v>630.61792089701737</v>
      </c>
      <c r="O229" s="35">
        <v>677.81798330571439</v>
      </c>
      <c r="P229" s="35">
        <v>665.91365189080796</v>
      </c>
      <c r="Q229" s="35">
        <v>595.94296091737021</v>
      </c>
      <c r="R229" s="35">
        <v>474.00721689726799</v>
      </c>
      <c r="S229" s="35">
        <v>310.73897667207416</v>
      </c>
      <c r="T229" s="35">
        <v>120.3749093872341</v>
      </c>
      <c r="U229" s="35">
        <v>0</v>
      </c>
      <c r="V229" s="35">
        <v>0</v>
      </c>
      <c r="W229" s="35">
        <v>0</v>
      </c>
      <c r="X229" s="35">
        <v>0</v>
      </c>
      <c r="Y229" s="35">
        <v>0</v>
      </c>
      <c r="Z229" s="35">
        <v>0</v>
      </c>
      <c r="AA229" s="35">
        <v>0</v>
      </c>
    </row>
    <row r="230" spans="1:27">
      <c r="A230" s="239" t="s">
        <v>764</v>
      </c>
      <c r="B230" s="35" t="s">
        <v>79</v>
      </c>
      <c r="C230" s="35" t="s">
        <v>93</v>
      </c>
      <c r="D230" s="35">
        <v>0</v>
      </c>
      <c r="E230" s="35">
        <v>0</v>
      </c>
      <c r="F230" s="35">
        <v>0</v>
      </c>
      <c r="G230" s="35">
        <v>0</v>
      </c>
      <c r="H230" s="35">
        <v>0</v>
      </c>
      <c r="I230" s="35">
        <v>0</v>
      </c>
      <c r="J230" s="35">
        <v>0</v>
      </c>
      <c r="K230" s="35">
        <v>187.90342136053704</v>
      </c>
      <c r="L230" s="35">
        <v>357.77304017095355</v>
      </c>
      <c r="M230" s="35">
        <v>493.30582616862637</v>
      </c>
      <c r="N230" s="35">
        <v>581.49418489863581</v>
      </c>
      <c r="O230" s="35">
        <v>613.87434578649777</v>
      </c>
      <c r="P230" s="35">
        <v>587.33866223501479</v>
      </c>
      <c r="Q230" s="35">
        <v>504.43386423044808</v>
      </c>
      <c r="R230" s="35">
        <v>373.11663902652907</v>
      </c>
      <c r="S230" s="35">
        <v>205.98999775317969</v>
      </c>
      <c r="T230" s="35">
        <v>19.093716736800001</v>
      </c>
      <c r="U230" s="35">
        <v>0</v>
      </c>
      <c r="V230" s="35">
        <v>0</v>
      </c>
      <c r="W230" s="35">
        <v>0</v>
      </c>
      <c r="X230" s="35">
        <v>0</v>
      </c>
      <c r="Y230" s="35">
        <v>0</v>
      </c>
      <c r="Z230" s="35">
        <v>0</v>
      </c>
      <c r="AA230" s="35">
        <v>0</v>
      </c>
    </row>
    <row r="231" spans="1:27">
      <c r="A231" s="239" t="s">
        <v>764</v>
      </c>
      <c r="B231" s="35" t="s">
        <v>339</v>
      </c>
      <c r="C231" s="35" t="s">
        <v>82</v>
      </c>
      <c r="D231" s="35">
        <v>0</v>
      </c>
      <c r="E231" s="35">
        <v>0</v>
      </c>
      <c r="F231" s="35">
        <v>0</v>
      </c>
      <c r="G231" s="35">
        <v>0</v>
      </c>
      <c r="H231" s="35">
        <v>0</v>
      </c>
      <c r="I231" s="35">
        <v>0</v>
      </c>
      <c r="J231" s="35">
        <v>0</v>
      </c>
      <c r="K231" s="35">
        <v>102.79862908467277</v>
      </c>
      <c r="L231" s="35">
        <v>196.10776277628324</v>
      </c>
      <c r="M231" s="35">
        <v>271.31389521214282</v>
      </c>
      <c r="N231" s="35">
        <v>321.47463568495647</v>
      </c>
      <c r="O231" s="35">
        <v>341.95957112533091</v>
      </c>
      <c r="P231" s="35">
        <v>330.87770646631355</v>
      </c>
      <c r="Q231" s="35">
        <v>289.25202522981175</v>
      </c>
      <c r="R231" s="35">
        <v>220.92505638575477</v>
      </c>
      <c r="S231" s="35">
        <v>132.20416474864345</v>
      </c>
      <c r="T231" s="35">
        <v>31.279308686164537</v>
      </c>
      <c r="U231" s="35">
        <v>0</v>
      </c>
      <c r="V231" s="35">
        <v>0</v>
      </c>
      <c r="W231" s="35">
        <v>0</v>
      </c>
      <c r="X231" s="35">
        <v>0</v>
      </c>
      <c r="Y231" s="35">
        <v>0</v>
      </c>
      <c r="Z231" s="35">
        <v>0</v>
      </c>
      <c r="AA231" s="35">
        <v>0</v>
      </c>
    </row>
    <row r="232" spans="1:27">
      <c r="A232" s="239" t="s">
        <v>764</v>
      </c>
      <c r="B232" s="35" t="s">
        <v>339</v>
      </c>
      <c r="C232" s="35" t="s">
        <v>83</v>
      </c>
      <c r="D232" s="35">
        <v>0</v>
      </c>
      <c r="E232" s="35">
        <v>0</v>
      </c>
      <c r="F232" s="35">
        <v>0</v>
      </c>
      <c r="G232" s="35">
        <v>0</v>
      </c>
      <c r="H232" s="35">
        <v>0</v>
      </c>
      <c r="I232" s="35">
        <v>0</v>
      </c>
      <c r="J232" s="35">
        <v>0</v>
      </c>
      <c r="K232" s="35">
        <v>112.84307071170998</v>
      </c>
      <c r="L232" s="35">
        <v>216.54426693793923</v>
      </c>
      <c r="M232" s="35">
        <v>302.70233449519964</v>
      </c>
      <c r="N232" s="35">
        <v>364.33725915175944</v>
      </c>
      <c r="O232" s="35">
        <v>396.4557458689552</v>
      </c>
      <c r="P232" s="35">
        <v>396.45574586895526</v>
      </c>
      <c r="Q232" s="35">
        <v>364.3372591517595</v>
      </c>
      <c r="R232" s="35">
        <v>302.70233449519964</v>
      </c>
      <c r="S232" s="35">
        <v>216.54426693793934</v>
      </c>
      <c r="T232" s="35">
        <v>112.84307071170998</v>
      </c>
      <c r="U232" s="35">
        <v>0</v>
      </c>
      <c r="V232" s="35">
        <v>0</v>
      </c>
      <c r="W232" s="35">
        <v>0</v>
      </c>
      <c r="X232" s="35">
        <v>0</v>
      </c>
      <c r="Y232" s="35">
        <v>0</v>
      </c>
      <c r="Z232" s="35">
        <v>0</v>
      </c>
      <c r="AA232" s="35">
        <v>0</v>
      </c>
    </row>
    <row r="233" spans="1:27">
      <c r="A233" s="239" t="s">
        <v>764</v>
      </c>
      <c r="B233" s="35" t="s">
        <v>339</v>
      </c>
      <c r="C233" s="35" t="s">
        <v>84</v>
      </c>
      <c r="D233" s="35">
        <v>0</v>
      </c>
      <c r="E233" s="35">
        <v>0</v>
      </c>
      <c r="F233" s="35">
        <v>0</v>
      </c>
      <c r="G233" s="35">
        <v>0</v>
      </c>
      <c r="H233" s="35">
        <v>0</v>
      </c>
      <c r="I233" s="35">
        <v>0</v>
      </c>
      <c r="J233" s="35">
        <v>120.7838009558314</v>
      </c>
      <c r="K233" s="35">
        <v>233.19827219129169</v>
      </c>
      <c r="L233" s="35">
        <v>329.45401009707757</v>
      </c>
      <c r="M233" s="35">
        <v>402.88127914875594</v>
      </c>
      <c r="N233" s="35">
        <v>448.39217003815224</v>
      </c>
      <c r="O233" s="35">
        <v>462.83315018302494</v>
      </c>
      <c r="P233" s="35">
        <v>445.2035777476201</v>
      </c>
      <c r="Q233" s="35">
        <v>396.72503793933674</v>
      </c>
      <c r="R233" s="35">
        <v>320.75669714312767</v>
      </c>
      <c r="S233" s="35">
        <v>222.56254015994722</v>
      </c>
      <c r="T233" s="35">
        <v>108.94661910524974</v>
      </c>
      <c r="U233" s="35">
        <v>0</v>
      </c>
      <c r="V233" s="35">
        <v>0</v>
      </c>
      <c r="W233" s="35">
        <v>0</v>
      </c>
      <c r="X233" s="35">
        <v>0</v>
      </c>
      <c r="Y233" s="35">
        <v>0</v>
      </c>
      <c r="Z233" s="35">
        <v>0</v>
      </c>
      <c r="AA233" s="35">
        <v>0</v>
      </c>
    </row>
    <row r="234" spans="1:27">
      <c r="A234" s="239" t="s">
        <v>764</v>
      </c>
      <c r="B234" s="35" t="s">
        <v>339</v>
      </c>
      <c r="C234" s="35" t="s">
        <v>85</v>
      </c>
      <c r="D234" s="35">
        <v>0</v>
      </c>
      <c r="E234" s="35">
        <v>0</v>
      </c>
      <c r="F234" s="35">
        <v>0</v>
      </c>
      <c r="G234" s="35">
        <v>0</v>
      </c>
      <c r="H234" s="35">
        <v>0</v>
      </c>
      <c r="I234" s="35">
        <v>0</v>
      </c>
      <c r="J234" s="35">
        <v>121.44181786604594</v>
      </c>
      <c r="K234" s="35">
        <v>235.71657541311154</v>
      </c>
      <c r="L234" s="35">
        <v>336.08018650457393</v>
      </c>
      <c r="M234" s="35">
        <v>416.60955095004721</v>
      </c>
      <c r="N234" s="35">
        <v>472.55211462467059</v>
      </c>
      <c r="O234" s="35">
        <v>500.60634815989766</v>
      </c>
      <c r="P234" s="35">
        <v>499.11659135990101</v>
      </c>
      <c r="Q234" s="35">
        <v>468.17076432529996</v>
      </c>
      <c r="R234" s="35">
        <v>409.59517872430729</v>
      </c>
      <c r="S234" s="35">
        <v>326.84675543145227</v>
      </c>
      <c r="T234" s="35">
        <v>224.80900946208624</v>
      </c>
      <c r="U234" s="35">
        <v>109.50384243976595</v>
      </c>
      <c r="V234" s="35">
        <v>0</v>
      </c>
      <c r="W234" s="35">
        <v>0</v>
      </c>
      <c r="X234" s="35">
        <v>0</v>
      </c>
      <c r="Y234" s="35">
        <v>0</v>
      </c>
      <c r="Z234" s="35">
        <v>0</v>
      </c>
      <c r="AA234" s="35">
        <v>0</v>
      </c>
    </row>
    <row r="235" spans="1:27">
      <c r="A235" s="239" t="s">
        <v>764</v>
      </c>
      <c r="B235" s="35" t="s">
        <v>339</v>
      </c>
      <c r="C235" s="35" t="s">
        <v>86</v>
      </c>
      <c r="D235" s="35">
        <v>0</v>
      </c>
      <c r="E235" s="35">
        <v>0</v>
      </c>
      <c r="F235" s="35">
        <v>0</v>
      </c>
      <c r="G235" s="35">
        <v>0</v>
      </c>
      <c r="H235" s="35">
        <v>0</v>
      </c>
      <c r="I235" s="35">
        <v>106.22636816644531</v>
      </c>
      <c r="J235" s="35">
        <v>206.97126084697257</v>
      </c>
      <c r="K235" s="35">
        <v>297.03605674734274</v>
      </c>
      <c r="L235" s="35">
        <v>371.77324716144494</v>
      </c>
      <c r="M235" s="35">
        <v>427.32625594709782</v>
      </c>
      <c r="N235" s="35">
        <v>460.82844593046502</v>
      </c>
      <c r="O235" s="35">
        <v>470.55104264351019</v>
      </c>
      <c r="P235" s="35">
        <v>455.99234225824841</v>
      </c>
      <c r="Q235" s="35">
        <v>417.90360042472321</v>
      </c>
      <c r="R235" s="35">
        <v>358.25026610117055</v>
      </c>
      <c r="S235" s="35">
        <v>280.1105607818572</v>
      </c>
      <c r="T235" s="35">
        <v>187.51663662050743</v>
      </c>
      <c r="U235" s="35">
        <v>85.246509981571521</v>
      </c>
      <c r="V235" s="35">
        <v>0</v>
      </c>
      <c r="W235" s="35">
        <v>0</v>
      </c>
      <c r="X235" s="35">
        <v>0</v>
      </c>
      <c r="Y235" s="35">
        <v>0</v>
      </c>
      <c r="Z235" s="35">
        <v>0</v>
      </c>
      <c r="AA235" s="35">
        <v>0</v>
      </c>
    </row>
    <row r="236" spans="1:27">
      <c r="A236" s="239" t="s">
        <v>764</v>
      </c>
      <c r="B236" s="35" t="s">
        <v>339</v>
      </c>
      <c r="C236" s="35" t="s">
        <v>87</v>
      </c>
      <c r="D236" s="35">
        <v>0</v>
      </c>
      <c r="E236" s="35">
        <v>0</v>
      </c>
      <c r="F236" s="35">
        <v>0</v>
      </c>
      <c r="G236" s="35">
        <v>0</v>
      </c>
      <c r="H236" s="35">
        <v>0</v>
      </c>
      <c r="I236" s="35">
        <v>117.09561787899935</v>
      </c>
      <c r="J236" s="35">
        <v>228.48313622432451</v>
      </c>
      <c r="K236" s="35">
        <v>328.73271015329942</v>
      </c>
      <c r="L236" s="35">
        <v>412.9574399120296</v>
      </c>
      <c r="M236" s="35">
        <v>477.05159422407695</v>
      </c>
      <c r="N236" s="35">
        <v>517.89075375619291</v>
      </c>
      <c r="O236" s="35">
        <v>533.48411824015727</v>
      </c>
      <c r="P236" s="35">
        <v>523.07155268414385</v>
      </c>
      <c r="Q236" s="35">
        <v>487.1606419292529</v>
      </c>
      <c r="R236" s="35">
        <v>427.50194724025891</v>
      </c>
      <c r="S236" s="35">
        <v>347.00367110588132</v>
      </c>
      <c r="T236" s="35">
        <v>249.5898901123081</v>
      </c>
      <c r="U236" s="35">
        <v>140.00926665984755</v>
      </c>
      <c r="V236" s="35">
        <v>23.603564317099639</v>
      </c>
      <c r="W236" s="35">
        <v>0</v>
      </c>
      <c r="X236" s="35">
        <v>0</v>
      </c>
      <c r="Y236" s="35">
        <v>0</v>
      </c>
      <c r="Z236" s="35">
        <v>0</v>
      </c>
      <c r="AA236" s="35">
        <v>0</v>
      </c>
    </row>
    <row r="237" spans="1:27">
      <c r="A237" s="239" t="s">
        <v>764</v>
      </c>
      <c r="B237" s="35" t="s">
        <v>339</v>
      </c>
      <c r="C237" s="35" t="s">
        <v>88</v>
      </c>
      <c r="D237" s="35">
        <v>0</v>
      </c>
      <c r="E237" s="35">
        <v>0</v>
      </c>
      <c r="F237" s="35">
        <v>0</v>
      </c>
      <c r="G237" s="35">
        <v>0</v>
      </c>
      <c r="H237" s="35">
        <v>0</v>
      </c>
      <c r="I237" s="35">
        <v>116.61354225165907</v>
      </c>
      <c r="J237" s="35">
        <v>227.46190134412848</v>
      </c>
      <c r="K237" s="35">
        <v>327.0649153620401</v>
      </c>
      <c r="L237" s="35">
        <v>410.49837389266685</v>
      </c>
      <c r="M237" s="35">
        <v>473.63746295003398</v>
      </c>
      <c r="N237" s="35">
        <v>513.36068904469266</v>
      </c>
      <c r="O237" s="35">
        <v>527.70420072605066</v>
      </c>
      <c r="P237" s="35">
        <v>515.95887819213397</v>
      </c>
      <c r="Q237" s="35">
        <v>478.70539101496917</v>
      </c>
      <c r="R237" s="35">
        <v>417.78549078487663</v>
      </c>
      <c r="S237" s="35">
        <v>336.21095791847466</v>
      </c>
      <c r="T237" s="35">
        <v>238.01470415156496</v>
      </c>
      <c r="U237" s="35">
        <v>128.05139196657885</v>
      </c>
      <c r="V237" s="35">
        <v>11.757428004603144</v>
      </c>
      <c r="W237" s="35">
        <v>0</v>
      </c>
      <c r="X237" s="35">
        <v>0</v>
      </c>
      <c r="Y237" s="35">
        <v>0</v>
      </c>
      <c r="Z237" s="35">
        <v>0</v>
      </c>
      <c r="AA237" s="35">
        <v>0</v>
      </c>
    </row>
    <row r="238" spans="1:27">
      <c r="A238" s="239" t="s">
        <v>764</v>
      </c>
      <c r="B238" s="35" t="s">
        <v>339</v>
      </c>
      <c r="C238" s="35" t="s">
        <v>89</v>
      </c>
      <c r="D238" s="35">
        <v>0</v>
      </c>
      <c r="E238" s="35">
        <v>0</v>
      </c>
      <c r="F238" s="35">
        <v>0</v>
      </c>
      <c r="G238" s="35">
        <v>0</v>
      </c>
      <c r="H238" s="35">
        <v>0</v>
      </c>
      <c r="I238" s="35">
        <v>119.38448545150069</v>
      </c>
      <c r="J238" s="35">
        <v>232.236945560511</v>
      </c>
      <c r="K238" s="35">
        <v>332.38274945597107</v>
      </c>
      <c r="L238" s="35">
        <v>414.34250066089925</v>
      </c>
      <c r="M238" s="35">
        <v>473.63183782875956</v>
      </c>
      <c r="N238" s="35">
        <v>507.00679293929153</v>
      </c>
      <c r="O238" s="35">
        <v>512.6412823790173</v>
      </c>
      <c r="P238" s="35">
        <v>490.22701962583909</v>
      </c>
      <c r="Q238" s="35">
        <v>440.99038289618318</v>
      </c>
      <c r="R238" s="35">
        <v>367.62531485505167</v>
      </c>
      <c r="S238" s="35">
        <v>274.14592572695011</v>
      </c>
      <c r="T238" s="35">
        <v>165.66686450899053</v>
      </c>
      <c r="U238" s="35">
        <v>48.12347509720329</v>
      </c>
      <c r="V238" s="35">
        <v>0</v>
      </c>
      <c r="W238" s="35">
        <v>0</v>
      </c>
      <c r="X238" s="35">
        <v>0</v>
      </c>
      <c r="Y238" s="35">
        <v>0</v>
      </c>
      <c r="Z238" s="35">
        <v>0</v>
      </c>
      <c r="AA238" s="35">
        <v>0</v>
      </c>
    </row>
    <row r="239" spans="1:27">
      <c r="A239" s="239" t="s">
        <v>764</v>
      </c>
      <c r="B239" s="35" t="s">
        <v>339</v>
      </c>
      <c r="C239" s="35" t="s">
        <v>90</v>
      </c>
      <c r="D239" s="35">
        <v>0</v>
      </c>
      <c r="E239" s="35">
        <v>0</v>
      </c>
      <c r="F239" s="35">
        <v>0</v>
      </c>
      <c r="G239" s="35">
        <v>0</v>
      </c>
      <c r="H239" s="35">
        <v>0</v>
      </c>
      <c r="I239" s="35">
        <v>0</v>
      </c>
      <c r="J239" s="35">
        <v>120.35847808197906</v>
      </c>
      <c r="K239" s="35">
        <v>233.03257738544698</v>
      </c>
      <c r="L239" s="35">
        <v>330.82853415255954</v>
      </c>
      <c r="M239" s="35">
        <v>407.50249097683206</v>
      </c>
      <c r="N239" s="35">
        <v>458.15914063874646</v>
      </c>
      <c r="O239" s="35">
        <v>479.56427072671545</v>
      </c>
      <c r="P239" s="35">
        <v>470.3512543938358</v>
      </c>
      <c r="Q239" s="35">
        <v>431.10830369066383</v>
      </c>
      <c r="R239" s="35">
        <v>364.34091471847324</v>
      </c>
      <c r="S239" s="35">
        <v>274.31190232081013</v>
      </c>
      <c r="T239" s="35">
        <v>166.76923742040199</v>
      </c>
      <c r="U239" s="35">
        <v>48.579063434103141</v>
      </c>
      <c r="V239" s="35">
        <v>0</v>
      </c>
      <c r="W239" s="35">
        <v>0</v>
      </c>
      <c r="X239" s="35">
        <v>0</v>
      </c>
      <c r="Y239" s="35">
        <v>0</v>
      </c>
      <c r="Z239" s="35">
        <v>0</v>
      </c>
      <c r="AA239" s="35">
        <v>0</v>
      </c>
    </row>
    <row r="240" spans="1:27">
      <c r="A240" s="239" t="s">
        <v>764</v>
      </c>
      <c r="B240" s="35" t="s">
        <v>339</v>
      </c>
      <c r="C240" s="35" t="s">
        <v>91</v>
      </c>
      <c r="D240" s="35">
        <v>0</v>
      </c>
      <c r="E240" s="35">
        <v>0</v>
      </c>
      <c r="F240" s="35">
        <v>0</v>
      </c>
      <c r="G240" s="35">
        <v>0</v>
      </c>
      <c r="H240" s="35">
        <v>0</v>
      </c>
      <c r="I240" s="35">
        <v>0</v>
      </c>
      <c r="J240" s="35">
        <v>115.03874283184761</v>
      </c>
      <c r="K240" s="35">
        <v>221.39620204578424</v>
      </c>
      <c r="L240" s="35">
        <v>311.04621840547151</v>
      </c>
      <c r="M240" s="35">
        <v>377.22344313179065</v>
      </c>
      <c r="N240" s="35">
        <v>414.93387817892534</v>
      </c>
      <c r="O240" s="35">
        <v>421.33174329980255</v>
      </c>
      <c r="P240" s="35">
        <v>395.93423000489747</v>
      </c>
      <c r="Q240" s="35">
        <v>340.65793622178853</v>
      </c>
      <c r="R240" s="35">
        <v>259.67423215033568</v>
      </c>
      <c r="S240" s="35">
        <v>159.0944719844986</v>
      </c>
      <c r="T240" s="35">
        <v>46.508806683223597</v>
      </c>
      <c r="U240" s="35">
        <v>0</v>
      </c>
      <c r="V240" s="35">
        <v>0</v>
      </c>
      <c r="W240" s="35">
        <v>0</v>
      </c>
      <c r="X240" s="35">
        <v>0</v>
      </c>
      <c r="Y240" s="35">
        <v>0</v>
      </c>
      <c r="Z240" s="35">
        <v>0</v>
      </c>
      <c r="AA240" s="35">
        <v>0</v>
      </c>
    </row>
    <row r="241" spans="1:27">
      <c r="A241" s="239" t="s">
        <v>764</v>
      </c>
      <c r="B241" s="35" t="s">
        <v>339</v>
      </c>
      <c r="C241" s="35" t="s">
        <v>92</v>
      </c>
      <c r="D241" s="35">
        <v>0</v>
      </c>
      <c r="E241" s="35">
        <v>0</v>
      </c>
      <c r="F241" s="35">
        <v>0</v>
      </c>
      <c r="G241" s="35">
        <v>0</v>
      </c>
      <c r="H241" s="35">
        <v>0</v>
      </c>
      <c r="I241" s="35">
        <v>0</v>
      </c>
      <c r="J241" s="35">
        <v>0</v>
      </c>
      <c r="K241" s="35">
        <v>105.99808580618526</v>
      </c>
      <c r="L241" s="35">
        <v>202.75334719292573</v>
      </c>
      <c r="M241" s="35">
        <v>281.82891583516204</v>
      </c>
      <c r="N241" s="35">
        <v>336.32955781174257</v>
      </c>
      <c r="O241" s="35">
        <v>361.50292442971431</v>
      </c>
      <c r="P241" s="35">
        <v>355.15394767509758</v>
      </c>
      <c r="Q241" s="35">
        <v>317.83624582259745</v>
      </c>
      <c r="R241" s="35">
        <v>252.80384901187625</v>
      </c>
      <c r="S241" s="35">
        <v>165.72745422510621</v>
      </c>
      <c r="T241" s="35">
        <v>64.199951673191521</v>
      </c>
      <c r="U241" s="35">
        <v>0</v>
      </c>
      <c r="V241" s="35">
        <v>0</v>
      </c>
      <c r="W241" s="35">
        <v>0</v>
      </c>
      <c r="X241" s="35">
        <v>0</v>
      </c>
      <c r="Y241" s="35">
        <v>0</v>
      </c>
      <c r="Z241" s="35">
        <v>0</v>
      </c>
      <c r="AA241" s="35">
        <v>0</v>
      </c>
    </row>
    <row r="242" spans="1:27">
      <c r="A242" s="239" t="s">
        <v>764</v>
      </c>
      <c r="B242" s="35" t="s">
        <v>339</v>
      </c>
      <c r="C242" s="35" t="s">
        <v>93</v>
      </c>
      <c r="D242" s="35">
        <v>0</v>
      </c>
      <c r="E242" s="35">
        <v>0</v>
      </c>
      <c r="F242" s="35">
        <v>0</v>
      </c>
      <c r="G242" s="35">
        <v>0</v>
      </c>
      <c r="H242" s="35">
        <v>0</v>
      </c>
      <c r="I242" s="35">
        <v>0</v>
      </c>
      <c r="J242" s="35">
        <v>0</v>
      </c>
      <c r="K242" s="35">
        <v>100.21515805895311</v>
      </c>
      <c r="L242" s="35">
        <v>190.81228809117528</v>
      </c>
      <c r="M242" s="35">
        <v>263.09644062326743</v>
      </c>
      <c r="N242" s="35">
        <v>310.13023194593916</v>
      </c>
      <c r="O242" s="35">
        <v>327.39965108613222</v>
      </c>
      <c r="P242" s="35">
        <v>313.24728652534128</v>
      </c>
      <c r="Q242" s="35">
        <v>269.03139425623903</v>
      </c>
      <c r="R242" s="35">
        <v>198.99554081414888</v>
      </c>
      <c r="S242" s="35">
        <v>109.86133213502919</v>
      </c>
      <c r="T242" s="35">
        <v>10.183315592960001</v>
      </c>
      <c r="U242" s="35">
        <v>0</v>
      </c>
      <c r="V242" s="35">
        <v>0</v>
      </c>
      <c r="W242" s="35">
        <v>0</v>
      </c>
      <c r="X242" s="35">
        <v>0</v>
      </c>
      <c r="Y242" s="35">
        <v>0</v>
      </c>
      <c r="Z242" s="35">
        <v>0</v>
      </c>
      <c r="AA242" s="35">
        <v>0</v>
      </c>
    </row>
    <row r="243" spans="1:27">
      <c r="A243" s="239" t="s">
        <v>764</v>
      </c>
      <c r="B243" s="35" t="s">
        <v>338</v>
      </c>
      <c r="C243" s="35" t="s">
        <v>82</v>
      </c>
      <c r="D243" s="35">
        <v>0</v>
      </c>
      <c r="E243" s="35">
        <v>0</v>
      </c>
      <c r="F243" s="35">
        <v>0</v>
      </c>
      <c r="G243" s="35">
        <v>0</v>
      </c>
      <c r="H243" s="35">
        <v>0</v>
      </c>
      <c r="I243" s="35">
        <v>0</v>
      </c>
      <c r="J243" s="35">
        <v>0</v>
      </c>
      <c r="K243" s="35">
        <v>64.249143177920473</v>
      </c>
      <c r="L243" s="35">
        <v>122.56735173517701</v>
      </c>
      <c r="M243" s="35">
        <v>169.57118450758927</v>
      </c>
      <c r="N243" s="35">
        <v>200.92164730309779</v>
      </c>
      <c r="O243" s="35">
        <v>213.7247319533318</v>
      </c>
      <c r="P243" s="35">
        <v>206.79856654144595</v>
      </c>
      <c r="Q243" s="35">
        <v>180.78251576863235</v>
      </c>
      <c r="R243" s="35">
        <v>138.07816024109673</v>
      </c>
      <c r="S243" s="35">
        <v>82.627602967902149</v>
      </c>
      <c r="T243" s="35">
        <v>19.549567928852834</v>
      </c>
      <c r="U243" s="35">
        <v>0</v>
      </c>
      <c r="V243" s="35">
        <v>0</v>
      </c>
      <c r="W243" s="35">
        <v>0</v>
      </c>
      <c r="X243" s="35">
        <v>0</v>
      </c>
      <c r="Y243" s="35">
        <v>0</v>
      </c>
      <c r="Z243" s="35">
        <v>0</v>
      </c>
      <c r="AA243" s="35">
        <v>0</v>
      </c>
    </row>
    <row r="244" spans="1:27">
      <c r="A244" s="239" t="s">
        <v>764</v>
      </c>
      <c r="B244" s="35" t="s">
        <v>338</v>
      </c>
      <c r="C244" s="35" t="s">
        <v>83</v>
      </c>
      <c r="D244" s="35">
        <v>0</v>
      </c>
      <c r="E244" s="35">
        <v>0</v>
      </c>
      <c r="F244" s="35">
        <v>0</v>
      </c>
      <c r="G244" s="35">
        <v>0</v>
      </c>
      <c r="H244" s="35">
        <v>0</v>
      </c>
      <c r="I244" s="35">
        <v>0</v>
      </c>
      <c r="J244" s="35">
        <v>0</v>
      </c>
      <c r="K244" s="35">
        <v>70.526919194818745</v>
      </c>
      <c r="L244" s="35">
        <v>135.34016683621203</v>
      </c>
      <c r="M244" s="35">
        <v>189.18895905949978</v>
      </c>
      <c r="N244" s="35">
        <v>227.71078696984966</v>
      </c>
      <c r="O244" s="35">
        <v>247.78484116809702</v>
      </c>
      <c r="P244" s="35">
        <v>247.78484116809705</v>
      </c>
      <c r="Q244" s="35">
        <v>227.71078696984969</v>
      </c>
      <c r="R244" s="35">
        <v>189.18895905949978</v>
      </c>
      <c r="S244" s="35">
        <v>135.34016683621206</v>
      </c>
      <c r="T244" s="35">
        <v>70.526919194818745</v>
      </c>
      <c r="U244" s="35">
        <v>0</v>
      </c>
      <c r="V244" s="35">
        <v>0</v>
      </c>
      <c r="W244" s="35">
        <v>0</v>
      </c>
      <c r="X244" s="35">
        <v>0</v>
      </c>
      <c r="Y244" s="35">
        <v>0</v>
      </c>
      <c r="Z244" s="35">
        <v>0</v>
      </c>
      <c r="AA244" s="35">
        <v>0</v>
      </c>
    </row>
    <row r="245" spans="1:27">
      <c r="A245" s="239" t="s">
        <v>764</v>
      </c>
      <c r="B245" s="35" t="s">
        <v>338</v>
      </c>
      <c r="C245" s="35" t="s">
        <v>84</v>
      </c>
      <c r="D245" s="35">
        <v>0</v>
      </c>
      <c r="E245" s="35">
        <v>0</v>
      </c>
      <c r="F245" s="35">
        <v>0</v>
      </c>
      <c r="G245" s="35">
        <v>0</v>
      </c>
      <c r="H245" s="35">
        <v>0</v>
      </c>
      <c r="I245" s="35">
        <v>0</v>
      </c>
      <c r="J245" s="35">
        <v>75.489875597394615</v>
      </c>
      <c r="K245" s="35">
        <v>145.74892011955731</v>
      </c>
      <c r="L245" s="35">
        <v>205.90875631067348</v>
      </c>
      <c r="M245" s="35">
        <v>251.80079946797244</v>
      </c>
      <c r="N245" s="35">
        <v>280.24510627384512</v>
      </c>
      <c r="O245" s="35">
        <v>289.27071886439057</v>
      </c>
      <c r="P245" s="35">
        <v>278.25223609226254</v>
      </c>
      <c r="Q245" s="35">
        <v>247.95314871208544</v>
      </c>
      <c r="R245" s="35">
        <v>200.47293571445479</v>
      </c>
      <c r="S245" s="35">
        <v>139.10158759996699</v>
      </c>
      <c r="T245" s="35">
        <v>68.091636940781086</v>
      </c>
      <c r="U245" s="35">
        <v>0</v>
      </c>
      <c r="V245" s="35">
        <v>0</v>
      </c>
      <c r="W245" s="35">
        <v>0</v>
      </c>
      <c r="X245" s="35">
        <v>0</v>
      </c>
      <c r="Y245" s="35">
        <v>0</v>
      </c>
      <c r="Z245" s="35">
        <v>0</v>
      </c>
      <c r="AA245" s="35">
        <v>0</v>
      </c>
    </row>
    <row r="246" spans="1:27">
      <c r="A246" s="239" t="s">
        <v>764</v>
      </c>
      <c r="B246" s="35" t="s">
        <v>338</v>
      </c>
      <c r="C246" s="35" t="s">
        <v>85</v>
      </c>
      <c r="D246" s="35">
        <v>0</v>
      </c>
      <c r="E246" s="35">
        <v>0</v>
      </c>
      <c r="F246" s="35">
        <v>0</v>
      </c>
      <c r="G246" s="35">
        <v>0</v>
      </c>
      <c r="H246" s="35">
        <v>0</v>
      </c>
      <c r="I246" s="35">
        <v>0</v>
      </c>
      <c r="J246" s="35">
        <v>75.901136166278704</v>
      </c>
      <c r="K246" s="35">
        <v>147.3228596331947</v>
      </c>
      <c r="L246" s="35">
        <v>210.05011656535868</v>
      </c>
      <c r="M246" s="35">
        <v>260.3809693437795</v>
      </c>
      <c r="N246" s="35">
        <v>295.34507164041912</v>
      </c>
      <c r="O246" s="35">
        <v>312.87896759993606</v>
      </c>
      <c r="P246" s="35">
        <v>311.94786959993814</v>
      </c>
      <c r="Q246" s="35">
        <v>292.60672770331246</v>
      </c>
      <c r="R246" s="35">
        <v>255.99698670269206</v>
      </c>
      <c r="S246" s="35">
        <v>204.27922214465764</v>
      </c>
      <c r="T246" s="35">
        <v>140.50563091380391</v>
      </c>
      <c r="U246" s="35">
        <v>68.43990152485371</v>
      </c>
      <c r="V246" s="35">
        <v>0</v>
      </c>
      <c r="W246" s="35">
        <v>0</v>
      </c>
      <c r="X246" s="35">
        <v>0</v>
      </c>
      <c r="Y246" s="35">
        <v>0</v>
      </c>
      <c r="Z246" s="35">
        <v>0</v>
      </c>
      <c r="AA246" s="35">
        <v>0</v>
      </c>
    </row>
    <row r="247" spans="1:27">
      <c r="A247" s="239" t="s">
        <v>764</v>
      </c>
      <c r="B247" s="35" t="s">
        <v>338</v>
      </c>
      <c r="C247" s="35" t="s">
        <v>86</v>
      </c>
      <c r="D247" s="35">
        <v>0</v>
      </c>
      <c r="E247" s="35">
        <v>0</v>
      </c>
      <c r="F247" s="35">
        <v>0</v>
      </c>
      <c r="G247" s="35">
        <v>0</v>
      </c>
      <c r="H247" s="35">
        <v>0</v>
      </c>
      <c r="I247" s="35">
        <v>66.391480104028318</v>
      </c>
      <c r="J247" s="35">
        <v>129.35703802935785</v>
      </c>
      <c r="K247" s="35">
        <v>185.6475354670892</v>
      </c>
      <c r="L247" s="35">
        <v>232.35827947590309</v>
      </c>
      <c r="M247" s="35">
        <v>267.07890996693612</v>
      </c>
      <c r="N247" s="35">
        <v>288.01777870654064</v>
      </c>
      <c r="O247" s="35">
        <v>294.09440165219382</v>
      </c>
      <c r="P247" s="35">
        <v>284.99521391140524</v>
      </c>
      <c r="Q247" s="35">
        <v>261.18975026545201</v>
      </c>
      <c r="R247" s="35">
        <v>223.9064163132316</v>
      </c>
      <c r="S247" s="35">
        <v>175.06910048866075</v>
      </c>
      <c r="T247" s="35">
        <v>117.19789788781713</v>
      </c>
      <c r="U247" s="35">
        <v>53.279068738482195</v>
      </c>
      <c r="V247" s="35">
        <v>0</v>
      </c>
      <c r="W247" s="35">
        <v>0</v>
      </c>
      <c r="X247" s="35">
        <v>0</v>
      </c>
      <c r="Y247" s="35">
        <v>0</v>
      </c>
      <c r="Z247" s="35">
        <v>0</v>
      </c>
      <c r="AA247" s="35">
        <v>0</v>
      </c>
    </row>
    <row r="248" spans="1:27">
      <c r="A248" s="239" t="s">
        <v>764</v>
      </c>
      <c r="B248" s="35" t="s">
        <v>338</v>
      </c>
      <c r="C248" s="35" t="s">
        <v>87</v>
      </c>
      <c r="D248" s="35">
        <v>0</v>
      </c>
      <c r="E248" s="35">
        <v>0</v>
      </c>
      <c r="F248" s="35">
        <v>0</v>
      </c>
      <c r="G248" s="35">
        <v>0</v>
      </c>
      <c r="H248" s="35">
        <v>0</v>
      </c>
      <c r="I248" s="35">
        <v>73.184761174374586</v>
      </c>
      <c r="J248" s="35">
        <v>142.80196014020279</v>
      </c>
      <c r="K248" s="35">
        <v>205.45794384581214</v>
      </c>
      <c r="L248" s="35">
        <v>258.09839994501846</v>
      </c>
      <c r="M248" s="35">
        <v>298.1572463900481</v>
      </c>
      <c r="N248" s="35">
        <v>323.68172109762054</v>
      </c>
      <c r="O248" s="35">
        <v>333.42757390009825</v>
      </c>
      <c r="P248" s="35">
        <v>326.91972042758988</v>
      </c>
      <c r="Q248" s="35">
        <v>304.47540120578304</v>
      </c>
      <c r="R248" s="35">
        <v>267.18871702516179</v>
      </c>
      <c r="S248" s="35">
        <v>216.87729444117579</v>
      </c>
      <c r="T248" s="35">
        <v>155.99368132019256</v>
      </c>
      <c r="U248" s="35">
        <v>87.505791662404704</v>
      </c>
      <c r="V248" s="35">
        <v>14.752227698187275</v>
      </c>
      <c r="W248" s="35">
        <v>0</v>
      </c>
      <c r="X248" s="35">
        <v>0</v>
      </c>
      <c r="Y248" s="35">
        <v>0</v>
      </c>
      <c r="Z248" s="35">
        <v>0</v>
      </c>
      <c r="AA248" s="35">
        <v>0</v>
      </c>
    </row>
    <row r="249" spans="1:27">
      <c r="A249" s="239" t="s">
        <v>764</v>
      </c>
      <c r="B249" s="35" t="s">
        <v>338</v>
      </c>
      <c r="C249" s="35" t="s">
        <v>88</v>
      </c>
      <c r="D249" s="35">
        <v>0</v>
      </c>
      <c r="E249" s="35">
        <v>0</v>
      </c>
      <c r="F249" s="35">
        <v>0</v>
      </c>
      <c r="G249" s="35">
        <v>0</v>
      </c>
      <c r="H249" s="35">
        <v>0</v>
      </c>
      <c r="I249" s="35">
        <v>72.883463907286909</v>
      </c>
      <c r="J249" s="35">
        <v>142.16368834008028</v>
      </c>
      <c r="K249" s="35">
        <v>204.41557210127507</v>
      </c>
      <c r="L249" s="35">
        <v>256.56148368291679</v>
      </c>
      <c r="M249" s="35">
        <v>296.02341434377121</v>
      </c>
      <c r="N249" s="35">
        <v>320.85043065293291</v>
      </c>
      <c r="O249" s="35">
        <v>329.81512545378166</v>
      </c>
      <c r="P249" s="35">
        <v>322.47429887008371</v>
      </c>
      <c r="Q249" s="35">
        <v>299.19086938435572</v>
      </c>
      <c r="R249" s="35">
        <v>261.11593174054786</v>
      </c>
      <c r="S249" s="35">
        <v>210.13184869904666</v>
      </c>
      <c r="T249" s="35">
        <v>148.7591900947281</v>
      </c>
      <c r="U249" s="35">
        <v>80.032119979111769</v>
      </c>
      <c r="V249" s="35">
        <v>7.3483925028769654</v>
      </c>
      <c r="W249" s="35">
        <v>0</v>
      </c>
      <c r="X249" s="35">
        <v>0</v>
      </c>
      <c r="Y249" s="35">
        <v>0</v>
      </c>
      <c r="Z249" s="35">
        <v>0</v>
      </c>
      <c r="AA249" s="35">
        <v>0</v>
      </c>
    </row>
    <row r="250" spans="1:27">
      <c r="A250" s="239" t="s">
        <v>764</v>
      </c>
      <c r="B250" s="35" t="s">
        <v>338</v>
      </c>
      <c r="C250" s="35" t="s">
        <v>89</v>
      </c>
      <c r="D250" s="35">
        <v>0</v>
      </c>
      <c r="E250" s="35">
        <v>0</v>
      </c>
      <c r="F250" s="35">
        <v>0</v>
      </c>
      <c r="G250" s="35">
        <v>0</v>
      </c>
      <c r="H250" s="35">
        <v>0</v>
      </c>
      <c r="I250" s="35">
        <v>74.615303407187938</v>
      </c>
      <c r="J250" s="35">
        <v>145.14809097531938</v>
      </c>
      <c r="K250" s="35">
        <v>207.73921840998193</v>
      </c>
      <c r="L250" s="35">
        <v>258.96406291306204</v>
      </c>
      <c r="M250" s="35">
        <v>296.01989864297474</v>
      </c>
      <c r="N250" s="35">
        <v>316.87924558705726</v>
      </c>
      <c r="O250" s="35">
        <v>320.40080148688583</v>
      </c>
      <c r="P250" s="35">
        <v>306.39188726614941</v>
      </c>
      <c r="Q250" s="35">
        <v>275.6189893101145</v>
      </c>
      <c r="R250" s="35">
        <v>229.76582178440731</v>
      </c>
      <c r="S250" s="35">
        <v>171.34120357934381</v>
      </c>
      <c r="T250" s="35">
        <v>103.54179031811908</v>
      </c>
      <c r="U250" s="35">
        <v>30.077171935752059</v>
      </c>
      <c r="V250" s="35">
        <v>0</v>
      </c>
      <c r="W250" s="35">
        <v>0</v>
      </c>
      <c r="X250" s="35">
        <v>0</v>
      </c>
      <c r="Y250" s="35">
        <v>0</v>
      </c>
      <c r="Z250" s="35">
        <v>0</v>
      </c>
      <c r="AA250" s="35">
        <v>0</v>
      </c>
    </row>
    <row r="251" spans="1:27">
      <c r="A251" s="239" t="s">
        <v>764</v>
      </c>
      <c r="B251" s="35" t="s">
        <v>338</v>
      </c>
      <c r="C251" s="35" t="s">
        <v>90</v>
      </c>
      <c r="D251" s="35">
        <v>0</v>
      </c>
      <c r="E251" s="35">
        <v>0</v>
      </c>
      <c r="F251" s="35">
        <v>0</v>
      </c>
      <c r="G251" s="35">
        <v>0</v>
      </c>
      <c r="H251" s="35">
        <v>0</v>
      </c>
      <c r="I251" s="35">
        <v>0</v>
      </c>
      <c r="J251" s="35">
        <v>75.224048801236904</v>
      </c>
      <c r="K251" s="35">
        <v>145.64536086590437</v>
      </c>
      <c r="L251" s="35">
        <v>206.76783384534968</v>
      </c>
      <c r="M251" s="35">
        <v>254.68905686052003</v>
      </c>
      <c r="N251" s="35">
        <v>286.34946289921652</v>
      </c>
      <c r="O251" s="35">
        <v>299.72766920419713</v>
      </c>
      <c r="P251" s="35">
        <v>293.96953399614733</v>
      </c>
      <c r="Q251" s="35">
        <v>269.44268980666487</v>
      </c>
      <c r="R251" s="35">
        <v>227.71307169904577</v>
      </c>
      <c r="S251" s="35">
        <v>171.44493895050633</v>
      </c>
      <c r="T251" s="35">
        <v>104.23077338775123</v>
      </c>
      <c r="U251" s="35">
        <v>30.36191464631446</v>
      </c>
      <c r="V251" s="35">
        <v>0</v>
      </c>
      <c r="W251" s="35">
        <v>0</v>
      </c>
      <c r="X251" s="35">
        <v>0</v>
      </c>
      <c r="Y251" s="35">
        <v>0</v>
      </c>
      <c r="Z251" s="35">
        <v>0</v>
      </c>
      <c r="AA251" s="35">
        <v>0</v>
      </c>
    </row>
    <row r="252" spans="1:27">
      <c r="A252" s="239" t="s">
        <v>764</v>
      </c>
      <c r="B252" s="35" t="s">
        <v>338</v>
      </c>
      <c r="C252" s="35" t="s">
        <v>91</v>
      </c>
      <c r="D252" s="35">
        <v>0</v>
      </c>
      <c r="E252" s="35">
        <v>0</v>
      </c>
      <c r="F252" s="35">
        <v>0</v>
      </c>
      <c r="G252" s="35">
        <v>0</v>
      </c>
      <c r="H252" s="35">
        <v>0</v>
      </c>
      <c r="I252" s="35">
        <v>0</v>
      </c>
      <c r="J252" s="35">
        <v>71.89921426990476</v>
      </c>
      <c r="K252" s="35">
        <v>138.37262627861514</v>
      </c>
      <c r="L252" s="35">
        <v>194.4038865034197</v>
      </c>
      <c r="M252" s="35">
        <v>235.76465195736913</v>
      </c>
      <c r="N252" s="35">
        <v>259.33367386182834</v>
      </c>
      <c r="O252" s="35">
        <v>263.3323395623766</v>
      </c>
      <c r="P252" s="35">
        <v>247.45889375306089</v>
      </c>
      <c r="Q252" s="35">
        <v>212.9112101386178</v>
      </c>
      <c r="R252" s="35">
        <v>162.29639509395977</v>
      </c>
      <c r="S252" s="35">
        <v>99.434044990311619</v>
      </c>
      <c r="T252" s="35">
        <v>29.068004177014746</v>
      </c>
      <c r="U252" s="35">
        <v>0</v>
      </c>
      <c r="V252" s="35">
        <v>0</v>
      </c>
      <c r="W252" s="35">
        <v>0</v>
      </c>
      <c r="X252" s="35">
        <v>0</v>
      </c>
      <c r="Y252" s="35">
        <v>0</v>
      </c>
      <c r="Z252" s="35">
        <v>0</v>
      </c>
      <c r="AA252" s="35">
        <v>0</v>
      </c>
    </row>
    <row r="253" spans="1:27">
      <c r="A253" s="239" t="s">
        <v>764</v>
      </c>
      <c r="B253" s="35" t="s">
        <v>338</v>
      </c>
      <c r="C253" s="35" t="s">
        <v>92</v>
      </c>
      <c r="D253" s="35">
        <v>0</v>
      </c>
      <c r="E253" s="35">
        <v>0</v>
      </c>
      <c r="F253" s="35">
        <v>0</v>
      </c>
      <c r="G253" s="35">
        <v>0</v>
      </c>
      <c r="H253" s="35">
        <v>0</v>
      </c>
      <c r="I253" s="35">
        <v>0</v>
      </c>
      <c r="J253" s="35">
        <v>0</v>
      </c>
      <c r="K253" s="35">
        <v>66.248803628865787</v>
      </c>
      <c r="L253" s="35">
        <v>126.72084199557858</v>
      </c>
      <c r="M253" s="35">
        <v>176.14307239697627</v>
      </c>
      <c r="N253" s="35">
        <v>210.20597363233912</v>
      </c>
      <c r="O253" s="35">
        <v>225.93932776857145</v>
      </c>
      <c r="P253" s="35">
        <v>221.971217296936</v>
      </c>
      <c r="Q253" s="35">
        <v>198.64765363912338</v>
      </c>
      <c r="R253" s="35">
        <v>158.00240563242266</v>
      </c>
      <c r="S253" s="35">
        <v>103.57965889069138</v>
      </c>
      <c r="T253" s="35">
        <v>40.124969795744697</v>
      </c>
      <c r="U253" s="35">
        <v>0</v>
      </c>
      <c r="V253" s="35">
        <v>0</v>
      </c>
      <c r="W253" s="35">
        <v>0</v>
      </c>
      <c r="X253" s="35">
        <v>0</v>
      </c>
      <c r="Y253" s="35">
        <v>0</v>
      </c>
      <c r="Z253" s="35">
        <v>0</v>
      </c>
      <c r="AA253" s="35">
        <v>0</v>
      </c>
    </row>
    <row r="254" spans="1:27">
      <c r="A254" s="239" t="s">
        <v>764</v>
      </c>
      <c r="B254" s="35" t="s">
        <v>338</v>
      </c>
      <c r="C254" s="35" t="s">
        <v>93</v>
      </c>
      <c r="D254" s="35">
        <v>0</v>
      </c>
      <c r="E254" s="35">
        <v>0</v>
      </c>
      <c r="F254" s="35">
        <v>0</v>
      </c>
      <c r="G254" s="35">
        <v>0</v>
      </c>
      <c r="H254" s="35">
        <v>0</v>
      </c>
      <c r="I254" s="35">
        <v>0</v>
      </c>
      <c r="J254" s="35">
        <v>0</v>
      </c>
      <c r="K254" s="35">
        <v>62.634473786845682</v>
      </c>
      <c r="L254" s="35">
        <v>119.25768005698453</v>
      </c>
      <c r="M254" s="35">
        <v>164.43527538954214</v>
      </c>
      <c r="N254" s="35">
        <v>193.83139496621195</v>
      </c>
      <c r="O254" s="35">
        <v>204.62478192883262</v>
      </c>
      <c r="P254" s="35">
        <v>195.77955407833829</v>
      </c>
      <c r="Q254" s="35">
        <v>168.14462141014937</v>
      </c>
      <c r="R254" s="35">
        <v>124.37221300884303</v>
      </c>
      <c r="S254" s="35">
        <v>68.663332584393231</v>
      </c>
      <c r="T254" s="35">
        <v>6.3645722456000007</v>
      </c>
      <c r="U254" s="35">
        <v>0</v>
      </c>
      <c r="V254" s="35">
        <v>0</v>
      </c>
      <c r="W254" s="35">
        <v>0</v>
      </c>
      <c r="X254" s="35">
        <v>0</v>
      </c>
      <c r="Y254" s="35">
        <v>0</v>
      </c>
      <c r="Z254" s="35">
        <v>0</v>
      </c>
      <c r="AA254" s="35">
        <v>0</v>
      </c>
    </row>
    <row r="255" spans="1:27">
      <c r="A255" s="239" t="s">
        <v>793</v>
      </c>
      <c r="B255" s="35" t="s">
        <v>79</v>
      </c>
      <c r="C255" s="35" t="s">
        <v>82</v>
      </c>
      <c r="D255" s="35">
        <v>0</v>
      </c>
      <c r="E255" s="35">
        <v>0</v>
      </c>
      <c r="F255" s="35">
        <v>0</v>
      </c>
      <c r="G255" s="35">
        <v>0</v>
      </c>
      <c r="H255" s="35">
        <v>0</v>
      </c>
      <c r="I255" s="35">
        <v>0</v>
      </c>
      <c r="J255" s="35">
        <v>257.78401826074133</v>
      </c>
      <c r="K255" s="35">
        <v>498.84237725230417</v>
      </c>
      <c r="L255" s="35">
        <v>707.53461949527264</v>
      </c>
      <c r="M255" s="35">
        <v>870.32028053639158</v>
      </c>
      <c r="N255" s="35">
        <v>976.63742748761183</v>
      </c>
      <c r="O255" s="35">
        <v>1019.5879431329206</v>
      </c>
      <c r="P255" s="35">
        <v>996.38509268958865</v>
      </c>
      <c r="Q255" s="35">
        <v>908.53433399479013</v>
      </c>
      <c r="R255" s="35">
        <v>761.73563970928865</v>
      </c>
      <c r="S255" s="35">
        <v>565.51366911314892</v>
      </c>
      <c r="T255" s="35">
        <v>332.59978485430014</v>
      </c>
      <c r="U255" s="35">
        <v>78.10601091878263</v>
      </c>
      <c r="V255" s="35">
        <v>0</v>
      </c>
      <c r="W255" s="35">
        <v>0</v>
      </c>
      <c r="X255" s="35">
        <v>0</v>
      </c>
      <c r="Y255" s="35">
        <v>0</v>
      </c>
      <c r="Z255" s="35">
        <v>0</v>
      </c>
      <c r="AA255" s="35">
        <v>0</v>
      </c>
    </row>
    <row r="256" spans="1:27">
      <c r="A256" s="239" t="s">
        <v>793</v>
      </c>
      <c r="B256" s="35" t="s">
        <v>79</v>
      </c>
      <c r="C256" s="35" t="s">
        <v>83</v>
      </c>
      <c r="D256" s="35">
        <v>0</v>
      </c>
      <c r="E256" s="35">
        <v>0</v>
      </c>
      <c r="F256" s="35">
        <v>0</v>
      </c>
      <c r="G256" s="35">
        <v>0</v>
      </c>
      <c r="H256" s="35">
        <v>0</v>
      </c>
      <c r="I256" s="35">
        <v>0</v>
      </c>
      <c r="J256" s="35">
        <v>268.60368393088822</v>
      </c>
      <c r="K256" s="35">
        <v>519.49441868450754</v>
      </c>
      <c r="L256" s="35">
        <v>736.12732755364971</v>
      </c>
      <c r="M256" s="35">
        <v>904.21665075733404</v>
      </c>
      <c r="N256" s="35">
        <v>1012.6778134469357</v>
      </c>
      <c r="O256" s="35">
        <v>1054.3583930111447</v>
      </c>
      <c r="P256" s="35">
        <v>1026.5097823694643</v>
      </c>
      <c r="Q256" s="35">
        <v>930.96844563040838</v>
      </c>
      <c r="R256" s="35">
        <v>774.03481329150736</v>
      </c>
      <c r="S256" s="35">
        <v>566.05780318271309</v>
      </c>
      <c r="T256" s="35">
        <v>320.75236573279699</v>
      </c>
      <c r="U256" s="35">
        <v>54.295057729326629</v>
      </c>
      <c r="V256" s="35">
        <v>0</v>
      </c>
      <c r="W256" s="35">
        <v>0</v>
      </c>
      <c r="X256" s="35">
        <v>0</v>
      </c>
      <c r="Y256" s="35">
        <v>0</v>
      </c>
      <c r="Z256" s="35">
        <v>0</v>
      </c>
      <c r="AA256" s="35">
        <v>0</v>
      </c>
    </row>
    <row r="257" spans="1:27">
      <c r="A257" s="239" t="s">
        <v>793</v>
      </c>
      <c r="B257" s="35" t="s">
        <v>79</v>
      </c>
      <c r="C257" s="35" t="s">
        <v>84</v>
      </c>
      <c r="D257" s="35">
        <v>0</v>
      </c>
      <c r="E257" s="35">
        <v>0</v>
      </c>
      <c r="F257" s="35">
        <v>0</v>
      </c>
      <c r="G257" s="35">
        <v>0</v>
      </c>
      <c r="H257" s="35">
        <v>0</v>
      </c>
      <c r="I257" s="35">
        <v>0</v>
      </c>
      <c r="J257" s="35">
        <v>276.77445241974038</v>
      </c>
      <c r="K257" s="35">
        <v>534.68718329848423</v>
      </c>
      <c r="L257" s="35">
        <v>756.1618662477855</v>
      </c>
      <c r="M257" s="35">
        <v>926.10536762886807</v>
      </c>
      <c r="N257" s="35">
        <v>1032.9363186675259</v>
      </c>
      <c r="O257" s="35">
        <v>1069.3743665969687</v>
      </c>
      <c r="P257" s="35">
        <v>1032.9363186675259</v>
      </c>
      <c r="Q257" s="35">
        <v>926.10536762886818</v>
      </c>
      <c r="R257" s="35">
        <v>756.16186624778561</v>
      </c>
      <c r="S257" s="35">
        <v>534.68718329848423</v>
      </c>
      <c r="T257" s="35">
        <v>276.77445241974067</v>
      </c>
      <c r="U257" s="35">
        <v>0</v>
      </c>
      <c r="V257" s="35">
        <v>0</v>
      </c>
      <c r="W257" s="35">
        <v>0</v>
      </c>
      <c r="X257" s="35">
        <v>0</v>
      </c>
      <c r="Y257" s="35">
        <v>0</v>
      </c>
      <c r="Z257" s="35">
        <v>0</v>
      </c>
      <c r="AA257" s="35">
        <v>0</v>
      </c>
    </row>
    <row r="258" spans="1:27">
      <c r="A258" s="239" t="s">
        <v>793</v>
      </c>
      <c r="B258" s="35" t="s">
        <v>79</v>
      </c>
      <c r="C258" s="35" t="s">
        <v>85</v>
      </c>
      <c r="D258" s="35">
        <v>0</v>
      </c>
      <c r="E258" s="35">
        <v>0</v>
      </c>
      <c r="F258" s="35">
        <v>0</v>
      </c>
      <c r="G258" s="35">
        <v>0</v>
      </c>
      <c r="H258" s="35">
        <v>0</v>
      </c>
      <c r="I258" s="35">
        <v>0</v>
      </c>
      <c r="J258" s="35">
        <v>273.79194708719467</v>
      </c>
      <c r="K258" s="35">
        <v>528.612351121252</v>
      </c>
      <c r="L258" s="35">
        <v>746.80424184654089</v>
      </c>
      <c r="M258" s="35">
        <v>913.24870545723604</v>
      </c>
      <c r="N258" s="35">
        <v>1016.4125016921076</v>
      </c>
      <c r="O258" s="35">
        <v>1049.1472230738107</v>
      </c>
      <c r="P258" s="35">
        <v>1009.1846210923635</v>
      </c>
      <c r="Q258" s="35">
        <v>899.29377727873236</v>
      </c>
      <c r="R258" s="35">
        <v>727.08922849835676</v>
      </c>
      <c r="S258" s="35">
        <v>504.50334181275775</v>
      </c>
      <c r="T258" s="35">
        <v>246.95949901676917</v>
      </c>
      <c r="U258" s="35">
        <v>0</v>
      </c>
      <c r="V258" s="35">
        <v>0</v>
      </c>
      <c r="W258" s="35">
        <v>0</v>
      </c>
      <c r="X258" s="35">
        <v>0</v>
      </c>
      <c r="Y258" s="35">
        <v>0</v>
      </c>
      <c r="Z258" s="35">
        <v>0</v>
      </c>
      <c r="AA258" s="35">
        <v>0</v>
      </c>
    </row>
    <row r="259" spans="1:27">
      <c r="A259" s="239" t="s">
        <v>793</v>
      </c>
      <c r="B259" s="35" t="s">
        <v>79</v>
      </c>
      <c r="C259" s="35" t="s">
        <v>86</v>
      </c>
      <c r="D259" s="35">
        <v>0</v>
      </c>
      <c r="E259" s="35">
        <v>0</v>
      </c>
      <c r="F259" s="35">
        <v>0</v>
      </c>
      <c r="G259" s="35">
        <v>0</v>
      </c>
      <c r="H259" s="35">
        <v>0</v>
      </c>
      <c r="I259" s="35">
        <v>0</v>
      </c>
      <c r="J259" s="35">
        <v>259.91841318939811</v>
      </c>
      <c r="K259" s="35">
        <v>501.52186711677263</v>
      </c>
      <c r="L259" s="35">
        <v>707.78595261485316</v>
      </c>
      <c r="M259" s="35">
        <v>864.17642304539515</v>
      </c>
      <c r="N259" s="35">
        <v>959.67333926766173</v>
      </c>
      <c r="O259" s="35">
        <v>987.54758152134866</v>
      </c>
      <c r="P259" s="35">
        <v>945.83501188690025</v>
      </c>
      <c r="Q259" s="35">
        <v>837.47487581520556</v>
      </c>
      <c r="R259" s="35">
        <v>670.10269036497436</v>
      </c>
      <c r="S259" s="35">
        <v>455.5122131253741</v>
      </c>
      <c r="T259" s="35">
        <v>208.82440378692718</v>
      </c>
      <c r="U259" s="35">
        <v>0</v>
      </c>
      <c r="V259" s="35">
        <v>0</v>
      </c>
      <c r="W259" s="35">
        <v>0</v>
      </c>
      <c r="X259" s="35">
        <v>0</v>
      </c>
      <c r="Y259" s="35">
        <v>0</v>
      </c>
      <c r="Z259" s="35">
        <v>0</v>
      </c>
      <c r="AA259" s="35">
        <v>0</v>
      </c>
    </row>
    <row r="260" spans="1:27">
      <c r="A260" s="239" t="s">
        <v>793</v>
      </c>
      <c r="B260" s="35" t="s">
        <v>79</v>
      </c>
      <c r="C260" s="35" t="s">
        <v>87</v>
      </c>
      <c r="D260" s="35">
        <v>0</v>
      </c>
      <c r="E260" s="35">
        <v>0</v>
      </c>
      <c r="F260" s="35">
        <v>0</v>
      </c>
      <c r="G260" s="35">
        <v>0</v>
      </c>
      <c r="H260" s="35">
        <v>0</v>
      </c>
      <c r="I260" s="35">
        <v>0</v>
      </c>
      <c r="J260" s="35">
        <v>252.62180407103597</v>
      </c>
      <c r="K260" s="35">
        <v>487.13904949167977</v>
      </c>
      <c r="L260" s="35">
        <v>686.74467069663069</v>
      </c>
      <c r="M260" s="35">
        <v>837.13360130675392</v>
      </c>
      <c r="N260" s="35">
        <v>927.52797032784508</v>
      </c>
      <c r="O260" s="35">
        <v>951.44951606897246</v>
      </c>
      <c r="P260" s="35">
        <v>907.18386146173157</v>
      </c>
      <c r="Q260" s="35">
        <v>797.90337772317503</v>
      </c>
      <c r="R260" s="35">
        <v>631.43983113516958</v>
      </c>
      <c r="S260" s="35">
        <v>419.72310658408617</v>
      </c>
      <c r="T260" s="35">
        <v>177.92623266497955</v>
      </c>
      <c r="U260" s="35">
        <v>0</v>
      </c>
      <c r="V260" s="35">
        <v>0</v>
      </c>
      <c r="W260" s="35">
        <v>0</v>
      </c>
      <c r="X260" s="35">
        <v>0</v>
      </c>
      <c r="Y260" s="35">
        <v>0</v>
      </c>
      <c r="Z260" s="35">
        <v>0</v>
      </c>
      <c r="AA260" s="35">
        <v>0</v>
      </c>
    </row>
    <row r="261" spans="1:27">
      <c r="A261" s="239" t="s">
        <v>793</v>
      </c>
      <c r="B261" s="35" t="s">
        <v>79</v>
      </c>
      <c r="C261" s="35" t="s">
        <v>88</v>
      </c>
      <c r="D261" s="35">
        <v>0</v>
      </c>
      <c r="E261" s="35">
        <v>0</v>
      </c>
      <c r="F261" s="35">
        <v>0</v>
      </c>
      <c r="G261" s="35">
        <v>0</v>
      </c>
      <c r="H261" s="35">
        <v>0</v>
      </c>
      <c r="I261" s="35">
        <v>0</v>
      </c>
      <c r="J261" s="35">
        <v>255.94475516885495</v>
      </c>
      <c r="K261" s="35">
        <v>493.54680691092335</v>
      </c>
      <c r="L261" s="35">
        <v>695.7780119230714</v>
      </c>
      <c r="M261" s="35">
        <v>848.14513702795887</v>
      </c>
      <c r="N261" s="35">
        <v>939.7285406570478</v>
      </c>
      <c r="O261" s="35">
        <v>963.9647469912079</v>
      </c>
      <c r="P261" s="35">
        <v>919.11682829115171</v>
      </c>
      <c r="Q261" s="35">
        <v>808.39888469142215</v>
      </c>
      <c r="R261" s="35">
        <v>639.74570040798676</v>
      </c>
      <c r="S261" s="35">
        <v>425.2440843276043</v>
      </c>
      <c r="T261" s="35">
        <v>180.26664889444578</v>
      </c>
      <c r="U261" s="35">
        <v>0</v>
      </c>
      <c r="V261" s="35">
        <v>0</v>
      </c>
      <c r="W261" s="35">
        <v>0</v>
      </c>
      <c r="X261" s="35">
        <v>0</v>
      </c>
      <c r="Y261" s="35">
        <v>0</v>
      </c>
      <c r="Z261" s="35">
        <v>0</v>
      </c>
      <c r="AA261" s="35">
        <v>0</v>
      </c>
    </row>
    <row r="262" spans="1:27">
      <c r="A262" s="239" t="s">
        <v>793</v>
      </c>
      <c r="B262" s="35" t="s">
        <v>79</v>
      </c>
      <c r="C262" s="35" t="s">
        <v>89</v>
      </c>
      <c r="D262" s="35">
        <v>0</v>
      </c>
      <c r="E262" s="35">
        <v>0</v>
      </c>
      <c r="F262" s="35">
        <v>0</v>
      </c>
      <c r="G262" s="35">
        <v>0</v>
      </c>
      <c r="H262" s="35">
        <v>0</v>
      </c>
      <c r="I262" s="35">
        <v>0</v>
      </c>
      <c r="J262" s="35">
        <v>267.18998841327726</v>
      </c>
      <c r="K262" s="35">
        <v>515.55263138010537</v>
      </c>
      <c r="L262" s="35">
        <v>727.58723846332282</v>
      </c>
      <c r="M262" s="35">
        <v>888.35294747769251</v>
      </c>
      <c r="N262" s="35">
        <v>986.52152132297124</v>
      </c>
      <c r="O262" s="35">
        <v>1015.1755838551416</v>
      </c>
      <c r="P262" s="35">
        <v>972.29604769394246</v>
      </c>
      <c r="Q262" s="35">
        <v>860.90438772578204</v>
      </c>
      <c r="R262" s="35">
        <v>688.84973510459452</v>
      </c>
      <c r="S262" s="35">
        <v>468.25579401482514</v>
      </c>
      <c r="T262" s="35">
        <v>214.66655379886907</v>
      </c>
      <c r="U262" s="35">
        <v>0</v>
      </c>
      <c r="V262" s="35">
        <v>0</v>
      </c>
      <c r="W262" s="35">
        <v>0</v>
      </c>
      <c r="X262" s="35">
        <v>0</v>
      </c>
      <c r="Y262" s="35">
        <v>0</v>
      </c>
      <c r="Z262" s="35">
        <v>0</v>
      </c>
      <c r="AA262" s="35">
        <v>0</v>
      </c>
    </row>
    <row r="263" spans="1:27">
      <c r="A263" s="239" t="s">
        <v>793</v>
      </c>
      <c r="B263" s="35" t="s">
        <v>79</v>
      </c>
      <c r="C263" s="35" t="s">
        <v>90</v>
      </c>
      <c r="D263" s="35">
        <v>0</v>
      </c>
      <c r="E263" s="35">
        <v>0</v>
      </c>
      <c r="F263" s="35">
        <v>0</v>
      </c>
      <c r="G263" s="35">
        <v>0</v>
      </c>
      <c r="H263" s="35">
        <v>0</v>
      </c>
      <c r="I263" s="35">
        <v>0</v>
      </c>
      <c r="J263" s="35">
        <v>274.60860391455037</v>
      </c>
      <c r="K263" s="35">
        <v>530.50308528449898</v>
      </c>
      <c r="L263" s="35">
        <v>750.24465809010928</v>
      </c>
      <c r="M263" s="35">
        <v>918.85829728479757</v>
      </c>
      <c r="N263" s="35">
        <v>1024.8532620046597</v>
      </c>
      <c r="O263" s="35">
        <v>1061.0061705689982</v>
      </c>
      <c r="P263" s="35">
        <v>1024.8532620046597</v>
      </c>
      <c r="Q263" s="35">
        <v>918.85829728479769</v>
      </c>
      <c r="R263" s="35">
        <v>750.2446580901094</v>
      </c>
      <c r="S263" s="35">
        <v>530.50308528449898</v>
      </c>
      <c r="T263" s="35">
        <v>274.60860391455066</v>
      </c>
      <c r="U263" s="35">
        <v>0</v>
      </c>
      <c r="V263" s="35">
        <v>0</v>
      </c>
      <c r="W263" s="35">
        <v>0</v>
      </c>
      <c r="X263" s="35">
        <v>0</v>
      </c>
      <c r="Y263" s="35">
        <v>0</v>
      </c>
      <c r="Z263" s="35">
        <v>0</v>
      </c>
      <c r="AA263" s="35">
        <v>0</v>
      </c>
    </row>
    <row r="264" spans="1:27">
      <c r="A264" s="239" t="s">
        <v>793</v>
      </c>
      <c r="B264" s="35" t="s">
        <v>79</v>
      </c>
      <c r="C264" s="35" t="s">
        <v>91</v>
      </c>
      <c r="D264" s="35">
        <v>0</v>
      </c>
      <c r="E264" s="35">
        <v>0</v>
      </c>
      <c r="F264" s="35">
        <v>0</v>
      </c>
      <c r="G264" s="35">
        <v>0</v>
      </c>
      <c r="H264" s="35">
        <v>0</v>
      </c>
      <c r="I264" s="35">
        <v>0</v>
      </c>
      <c r="J264" s="35">
        <v>273.7099489144598</v>
      </c>
      <c r="K264" s="35">
        <v>529.07232835479908</v>
      </c>
      <c r="L264" s="35">
        <v>748.96945949187693</v>
      </c>
      <c r="M264" s="35">
        <v>918.66100165960268</v>
      </c>
      <c r="N264" s="35">
        <v>1026.7720400204234</v>
      </c>
      <c r="O264" s="35">
        <v>1066.0555790043522</v>
      </c>
      <c r="P264" s="35">
        <v>1033.8783293811089</v>
      </c>
      <c r="Q264" s="35">
        <v>932.3972252529793</v>
      </c>
      <c r="R264" s="35">
        <v>768.41483852385602</v>
      </c>
      <c r="S264" s="35">
        <v>552.92338283075583</v>
      </c>
      <c r="T264" s="35">
        <v>300.36787367307613</v>
      </c>
      <c r="U264" s="35">
        <v>27.677837247141458</v>
      </c>
      <c r="V264" s="35">
        <v>0</v>
      </c>
      <c r="W264" s="35">
        <v>0</v>
      </c>
      <c r="X264" s="35">
        <v>0</v>
      </c>
      <c r="Y264" s="35">
        <v>0</v>
      </c>
      <c r="Z264" s="35">
        <v>0</v>
      </c>
      <c r="AA264" s="35">
        <v>0</v>
      </c>
    </row>
    <row r="265" spans="1:27">
      <c r="A265" s="239" t="s">
        <v>793</v>
      </c>
      <c r="B265" s="35" t="s">
        <v>79</v>
      </c>
      <c r="C265" s="35" t="s">
        <v>92</v>
      </c>
      <c r="D265" s="35">
        <v>0</v>
      </c>
      <c r="E265" s="35">
        <v>0</v>
      </c>
      <c r="F265" s="35">
        <v>0</v>
      </c>
      <c r="G265" s="35">
        <v>0</v>
      </c>
      <c r="H265" s="35">
        <v>0</v>
      </c>
      <c r="I265" s="35">
        <v>0</v>
      </c>
      <c r="J265" s="35">
        <v>263.97635305948194</v>
      </c>
      <c r="K265" s="35">
        <v>510.54490419564223</v>
      </c>
      <c r="L265" s="35">
        <v>723.44580115674717</v>
      </c>
      <c r="M265" s="35">
        <v>888.63939000924404</v>
      </c>
      <c r="N265" s="35">
        <v>995.23205380442494</v>
      </c>
      <c r="O265" s="35">
        <v>1036.1945872505278</v>
      </c>
      <c r="P265" s="35">
        <v>1008.8257344954935</v>
      </c>
      <c r="Q265" s="35">
        <v>914.93032222969168</v>
      </c>
      <c r="R265" s="35">
        <v>760.7002412012431</v>
      </c>
      <c r="S265" s="35">
        <v>556.30612476440172</v>
      </c>
      <c r="T265" s="35">
        <v>315.22665103554857</v>
      </c>
      <c r="U265" s="35">
        <v>53.35969752458594</v>
      </c>
      <c r="V265" s="35">
        <v>0</v>
      </c>
      <c r="W265" s="35">
        <v>0</v>
      </c>
      <c r="X265" s="35">
        <v>0</v>
      </c>
      <c r="Y265" s="35">
        <v>0</v>
      </c>
      <c r="Z265" s="35">
        <v>0</v>
      </c>
      <c r="AA265" s="35">
        <v>0</v>
      </c>
    </row>
    <row r="266" spans="1:27">
      <c r="A266" s="239" t="s">
        <v>793</v>
      </c>
      <c r="B266" s="35" t="s">
        <v>79</v>
      </c>
      <c r="C266" s="35" t="s">
        <v>93</v>
      </c>
      <c r="D266" s="35">
        <v>0</v>
      </c>
      <c r="E266" s="35">
        <v>0</v>
      </c>
      <c r="F266" s="35">
        <v>0</v>
      </c>
      <c r="G266" s="35">
        <v>0</v>
      </c>
      <c r="H266" s="35">
        <v>0</v>
      </c>
      <c r="I266" s="35">
        <v>0</v>
      </c>
      <c r="J266" s="35">
        <v>255.15160209898019</v>
      </c>
      <c r="K266" s="35">
        <v>493.74834254483801</v>
      </c>
      <c r="L266" s="35">
        <v>700.30947970603643</v>
      </c>
      <c r="M266" s="35">
        <v>861.43282045314027</v>
      </c>
      <c r="N266" s="35">
        <v>966.66428731528822</v>
      </c>
      <c r="O266" s="35">
        <v>1009.1762046630628</v>
      </c>
      <c r="P266" s="35">
        <v>986.21029504685453</v>
      </c>
      <c r="Q266" s="35">
        <v>899.25664300192307</v>
      </c>
      <c r="R266" s="35">
        <v>753.95701470961171</v>
      </c>
      <c r="S266" s="35">
        <v>559.7388063721836</v>
      </c>
      <c r="T266" s="35">
        <v>329.20337162839121</v>
      </c>
      <c r="U266" s="35">
        <v>77.308414827060105</v>
      </c>
      <c r="V266" s="35">
        <v>0</v>
      </c>
      <c r="W266" s="35">
        <v>0</v>
      </c>
      <c r="X266" s="35">
        <v>0</v>
      </c>
      <c r="Y266" s="35">
        <v>0</v>
      </c>
      <c r="Z266" s="35">
        <v>0</v>
      </c>
      <c r="AA266" s="35">
        <v>0</v>
      </c>
    </row>
    <row r="267" spans="1:27">
      <c r="A267" s="239" t="s">
        <v>793</v>
      </c>
      <c r="B267" s="35" t="s">
        <v>339</v>
      </c>
      <c r="C267" s="35" t="s">
        <v>82</v>
      </c>
      <c r="D267" s="35">
        <v>0</v>
      </c>
      <c r="E267" s="35">
        <v>0</v>
      </c>
      <c r="F267" s="35">
        <v>0</v>
      </c>
      <c r="G267" s="35">
        <v>0</v>
      </c>
      <c r="H267" s="35">
        <v>0</v>
      </c>
      <c r="I267" s="35">
        <v>0</v>
      </c>
      <c r="J267" s="35">
        <v>137.48480973906206</v>
      </c>
      <c r="K267" s="35">
        <v>266.04926786789559</v>
      </c>
      <c r="L267" s="35">
        <v>377.35179706414544</v>
      </c>
      <c r="M267" s="35">
        <v>464.17081628607554</v>
      </c>
      <c r="N267" s="35">
        <v>520.87329466005974</v>
      </c>
      <c r="O267" s="35">
        <v>543.78023633755765</v>
      </c>
      <c r="P267" s="35">
        <v>531.40538276778068</v>
      </c>
      <c r="Q267" s="35">
        <v>484.55164479722146</v>
      </c>
      <c r="R267" s="35">
        <v>406.259007844954</v>
      </c>
      <c r="S267" s="35">
        <v>301.60729019367943</v>
      </c>
      <c r="T267" s="35">
        <v>177.38655192229342</v>
      </c>
      <c r="U267" s="35">
        <v>41.656539156684069</v>
      </c>
      <c r="V267" s="35">
        <v>0</v>
      </c>
      <c r="W267" s="35">
        <v>0</v>
      </c>
      <c r="X267" s="35">
        <v>0</v>
      </c>
      <c r="Y267" s="35">
        <v>0</v>
      </c>
      <c r="Z267" s="35">
        <v>0</v>
      </c>
      <c r="AA267" s="35">
        <v>0</v>
      </c>
    </row>
    <row r="268" spans="1:27">
      <c r="A268" s="239" t="s">
        <v>793</v>
      </c>
      <c r="B268" s="35" t="s">
        <v>339</v>
      </c>
      <c r="C268" s="35" t="s">
        <v>83</v>
      </c>
      <c r="D268" s="35">
        <v>0</v>
      </c>
      <c r="E268" s="35">
        <v>0</v>
      </c>
      <c r="F268" s="35">
        <v>0</v>
      </c>
      <c r="G268" s="35">
        <v>0</v>
      </c>
      <c r="H268" s="35">
        <v>0</v>
      </c>
      <c r="I268" s="35">
        <v>0</v>
      </c>
      <c r="J268" s="35">
        <v>143.25529809647372</v>
      </c>
      <c r="K268" s="35">
        <v>277.06368996507069</v>
      </c>
      <c r="L268" s="35">
        <v>392.60124136194656</v>
      </c>
      <c r="M268" s="35">
        <v>482.24888040391153</v>
      </c>
      <c r="N268" s="35">
        <v>540.09483383836573</v>
      </c>
      <c r="O268" s="35">
        <v>562.32447627261058</v>
      </c>
      <c r="P268" s="35">
        <v>547.47188393038107</v>
      </c>
      <c r="Q268" s="35">
        <v>496.51650433621785</v>
      </c>
      <c r="R268" s="35">
        <v>412.81856708880395</v>
      </c>
      <c r="S268" s="35">
        <v>301.89749503078036</v>
      </c>
      <c r="T268" s="35">
        <v>171.06792839082507</v>
      </c>
      <c r="U268" s="35">
        <v>28.957364122307538</v>
      </c>
      <c r="V268" s="35">
        <v>0</v>
      </c>
      <c r="W268" s="35">
        <v>0</v>
      </c>
      <c r="X268" s="35">
        <v>0</v>
      </c>
      <c r="Y268" s="35">
        <v>0</v>
      </c>
      <c r="Z268" s="35">
        <v>0</v>
      </c>
      <c r="AA268" s="35">
        <v>0</v>
      </c>
    </row>
    <row r="269" spans="1:27">
      <c r="A269" s="239" t="s">
        <v>793</v>
      </c>
      <c r="B269" s="35" t="s">
        <v>339</v>
      </c>
      <c r="C269" s="35" t="s">
        <v>84</v>
      </c>
      <c r="D269" s="35">
        <v>0</v>
      </c>
      <c r="E269" s="35">
        <v>0</v>
      </c>
      <c r="F269" s="35">
        <v>0</v>
      </c>
      <c r="G269" s="35">
        <v>0</v>
      </c>
      <c r="H269" s="35">
        <v>0</v>
      </c>
      <c r="I269" s="35">
        <v>0</v>
      </c>
      <c r="J269" s="35">
        <v>147.61304129052823</v>
      </c>
      <c r="K269" s="35">
        <v>285.16649775919166</v>
      </c>
      <c r="L269" s="35">
        <v>403.28632866548571</v>
      </c>
      <c r="M269" s="35">
        <v>493.92286273539639</v>
      </c>
      <c r="N269" s="35">
        <v>550.89936995601397</v>
      </c>
      <c r="O269" s="35">
        <v>570.33299551838343</v>
      </c>
      <c r="P269" s="35">
        <v>550.89936995601397</v>
      </c>
      <c r="Q269" s="35">
        <v>493.92286273539651</v>
      </c>
      <c r="R269" s="35">
        <v>403.28632866548577</v>
      </c>
      <c r="S269" s="35">
        <v>285.16649775919166</v>
      </c>
      <c r="T269" s="35">
        <v>147.6130412905284</v>
      </c>
      <c r="U269" s="35">
        <v>0</v>
      </c>
      <c r="V269" s="35">
        <v>0</v>
      </c>
      <c r="W269" s="35">
        <v>0</v>
      </c>
      <c r="X269" s="35">
        <v>0</v>
      </c>
      <c r="Y269" s="35">
        <v>0</v>
      </c>
      <c r="Z269" s="35">
        <v>0</v>
      </c>
      <c r="AA269" s="35">
        <v>0</v>
      </c>
    </row>
    <row r="270" spans="1:27">
      <c r="A270" s="239" t="s">
        <v>793</v>
      </c>
      <c r="B270" s="35" t="s">
        <v>339</v>
      </c>
      <c r="C270" s="35" t="s">
        <v>85</v>
      </c>
      <c r="D270" s="35">
        <v>0</v>
      </c>
      <c r="E270" s="35">
        <v>0</v>
      </c>
      <c r="F270" s="35">
        <v>0</v>
      </c>
      <c r="G270" s="35">
        <v>0</v>
      </c>
      <c r="H270" s="35">
        <v>0</v>
      </c>
      <c r="I270" s="35">
        <v>0</v>
      </c>
      <c r="J270" s="35">
        <v>146.02237177983716</v>
      </c>
      <c r="K270" s="35">
        <v>281.92658726466777</v>
      </c>
      <c r="L270" s="35">
        <v>398.2955956514885</v>
      </c>
      <c r="M270" s="35">
        <v>487.06597624385927</v>
      </c>
      <c r="N270" s="35">
        <v>542.08666756912419</v>
      </c>
      <c r="O270" s="35">
        <v>559.54518563936574</v>
      </c>
      <c r="P270" s="35">
        <v>538.23179791592725</v>
      </c>
      <c r="Q270" s="35">
        <v>479.62334788199064</v>
      </c>
      <c r="R270" s="35">
        <v>387.78092186579033</v>
      </c>
      <c r="S270" s="35">
        <v>269.06844896680417</v>
      </c>
      <c r="T270" s="35">
        <v>131.71173280894357</v>
      </c>
      <c r="U270" s="35">
        <v>0</v>
      </c>
      <c r="V270" s="35">
        <v>0</v>
      </c>
      <c r="W270" s="35">
        <v>0</v>
      </c>
      <c r="X270" s="35">
        <v>0</v>
      </c>
      <c r="Y270" s="35">
        <v>0</v>
      </c>
      <c r="Z270" s="35">
        <v>0</v>
      </c>
      <c r="AA270" s="35">
        <v>0</v>
      </c>
    </row>
    <row r="271" spans="1:27">
      <c r="A271" s="239" t="s">
        <v>793</v>
      </c>
      <c r="B271" s="35" t="s">
        <v>339</v>
      </c>
      <c r="C271" s="35" t="s">
        <v>86</v>
      </c>
      <c r="D271" s="35">
        <v>0</v>
      </c>
      <c r="E271" s="35">
        <v>0</v>
      </c>
      <c r="F271" s="35">
        <v>0</v>
      </c>
      <c r="G271" s="35">
        <v>0</v>
      </c>
      <c r="H271" s="35">
        <v>0</v>
      </c>
      <c r="I271" s="35">
        <v>0</v>
      </c>
      <c r="J271" s="35">
        <v>138.62315370101231</v>
      </c>
      <c r="K271" s="35">
        <v>267.4783291289454</v>
      </c>
      <c r="L271" s="35">
        <v>377.48584139458842</v>
      </c>
      <c r="M271" s="35">
        <v>460.89409229087744</v>
      </c>
      <c r="N271" s="35">
        <v>511.82578094275294</v>
      </c>
      <c r="O271" s="35">
        <v>526.6920434780526</v>
      </c>
      <c r="P271" s="35">
        <v>504.44533967301351</v>
      </c>
      <c r="Q271" s="35">
        <v>446.65326710144296</v>
      </c>
      <c r="R271" s="35">
        <v>357.38810152798635</v>
      </c>
      <c r="S271" s="35">
        <v>242.93984700019953</v>
      </c>
      <c r="T271" s="35">
        <v>111.37301535302782</v>
      </c>
      <c r="U271" s="35">
        <v>0</v>
      </c>
      <c r="V271" s="35">
        <v>0</v>
      </c>
      <c r="W271" s="35">
        <v>0</v>
      </c>
      <c r="X271" s="35">
        <v>0</v>
      </c>
      <c r="Y271" s="35">
        <v>0</v>
      </c>
      <c r="Z271" s="35">
        <v>0</v>
      </c>
      <c r="AA271" s="35">
        <v>0</v>
      </c>
    </row>
    <row r="272" spans="1:27">
      <c r="A272" s="239" t="s">
        <v>793</v>
      </c>
      <c r="B272" s="35" t="s">
        <v>339</v>
      </c>
      <c r="C272" s="35" t="s">
        <v>87</v>
      </c>
      <c r="D272" s="35">
        <v>0</v>
      </c>
      <c r="E272" s="35">
        <v>0</v>
      </c>
      <c r="F272" s="35">
        <v>0</v>
      </c>
      <c r="G272" s="35">
        <v>0</v>
      </c>
      <c r="H272" s="35">
        <v>0</v>
      </c>
      <c r="I272" s="35">
        <v>0</v>
      </c>
      <c r="J272" s="35">
        <v>134.73162883788586</v>
      </c>
      <c r="K272" s="35">
        <v>259.80749306222918</v>
      </c>
      <c r="L272" s="35">
        <v>366.26382437153637</v>
      </c>
      <c r="M272" s="35">
        <v>446.47125403026877</v>
      </c>
      <c r="N272" s="35">
        <v>494.68158417485074</v>
      </c>
      <c r="O272" s="35">
        <v>507.43974190345193</v>
      </c>
      <c r="P272" s="35">
        <v>483.8313927795902</v>
      </c>
      <c r="Q272" s="35">
        <v>425.54846811902667</v>
      </c>
      <c r="R272" s="35">
        <v>336.7679099387571</v>
      </c>
      <c r="S272" s="35">
        <v>223.85232351151262</v>
      </c>
      <c r="T272" s="35">
        <v>94.893990754655761</v>
      </c>
      <c r="U272" s="35">
        <v>0</v>
      </c>
      <c r="V272" s="35">
        <v>0</v>
      </c>
      <c r="W272" s="35">
        <v>0</v>
      </c>
      <c r="X272" s="35">
        <v>0</v>
      </c>
      <c r="Y272" s="35">
        <v>0</v>
      </c>
      <c r="Z272" s="35">
        <v>0</v>
      </c>
      <c r="AA272" s="35">
        <v>0</v>
      </c>
    </row>
    <row r="273" spans="1:27">
      <c r="A273" s="239" t="s">
        <v>793</v>
      </c>
      <c r="B273" s="35" t="s">
        <v>339</v>
      </c>
      <c r="C273" s="35" t="s">
        <v>88</v>
      </c>
      <c r="D273" s="35">
        <v>0</v>
      </c>
      <c r="E273" s="35">
        <v>0</v>
      </c>
      <c r="F273" s="35">
        <v>0</v>
      </c>
      <c r="G273" s="35">
        <v>0</v>
      </c>
      <c r="H273" s="35">
        <v>0</v>
      </c>
      <c r="I273" s="35">
        <v>0</v>
      </c>
      <c r="J273" s="35">
        <v>136.50386942338932</v>
      </c>
      <c r="K273" s="35">
        <v>263.2249636858258</v>
      </c>
      <c r="L273" s="35">
        <v>371.08160635897144</v>
      </c>
      <c r="M273" s="35">
        <v>452.34407308157807</v>
      </c>
      <c r="N273" s="35">
        <v>501.1885550170922</v>
      </c>
      <c r="O273" s="35">
        <v>514.11453172864424</v>
      </c>
      <c r="P273" s="35">
        <v>490.19564175528092</v>
      </c>
      <c r="Q273" s="35">
        <v>431.14607183542512</v>
      </c>
      <c r="R273" s="35">
        <v>341.19770688425962</v>
      </c>
      <c r="S273" s="35">
        <v>226.79684497472229</v>
      </c>
      <c r="T273" s="35">
        <v>96.14221274370442</v>
      </c>
      <c r="U273" s="35">
        <v>0</v>
      </c>
      <c r="V273" s="35">
        <v>0</v>
      </c>
      <c r="W273" s="35">
        <v>0</v>
      </c>
      <c r="X273" s="35">
        <v>0</v>
      </c>
      <c r="Y273" s="35">
        <v>0</v>
      </c>
      <c r="Z273" s="35">
        <v>0</v>
      </c>
      <c r="AA273" s="35">
        <v>0</v>
      </c>
    </row>
    <row r="274" spans="1:27">
      <c r="A274" s="239" t="s">
        <v>793</v>
      </c>
      <c r="B274" s="35" t="s">
        <v>339</v>
      </c>
      <c r="C274" s="35" t="s">
        <v>89</v>
      </c>
      <c r="D274" s="35">
        <v>0</v>
      </c>
      <c r="E274" s="35">
        <v>0</v>
      </c>
      <c r="F274" s="35">
        <v>0</v>
      </c>
      <c r="G274" s="35">
        <v>0</v>
      </c>
      <c r="H274" s="35">
        <v>0</v>
      </c>
      <c r="I274" s="35">
        <v>0</v>
      </c>
      <c r="J274" s="35">
        <v>142.50132715374789</v>
      </c>
      <c r="K274" s="35">
        <v>274.96140340272291</v>
      </c>
      <c r="L274" s="35">
        <v>388.04652718043883</v>
      </c>
      <c r="M274" s="35">
        <v>473.78823865476937</v>
      </c>
      <c r="N274" s="35">
        <v>526.14481137225141</v>
      </c>
      <c r="O274" s="35">
        <v>541.42697805607554</v>
      </c>
      <c r="P274" s="35">
        <v>518.55789210343607</v>
      </c>
      <c r="Q274" s="35">
        <v>459.14900678708381</v>
      </c>
      <c r="R274" s="35">
        <v>367.38652538911708</v>
      </c>
      <c r="S274" s="35">
        <v>249.73642347457343</v>
      </c>
      <c r="T274" s="35">
        <v>114.48882869273018</v>
      </c>
      <c r="U274" s="35">
        <v>0</v>
      </c>
      <c r="V274" s="35">
        <v>0</v>
      </c>
      <c r="W274" s="35">
        <v>0</v>
      </c>
      <c r="X274" s="35">
        <v>0</v>
      </c>
      <c r="Y274" s="35">
        <v>0</v>
      </c>
      <c r="Z274" s="35">
        <v>0</v>
      </c>
      <c r="AA274" s="35">
        <v>0</v>
      </c>
    </row>
    <row r="275" spans="1:27">
      <c r="A275" s="239" t="s">
        <v>793</v>
      </c>
      <c r="B275" s="35" t="s">
        <v>339</v>
      </c>
      <c r="C275" s="35" t="s">
        <v>90</v>
      </c>
      <c r="D275" s="35">
        <v>0</v>
      </c>
      <c r="E275" s="35">
        <v>0</v>
      </c>
      <c r="F275" s="35">
        <v>0</v>
      </c>
      <c r="G275" s="35">
        <v>0</v>
      </c>
      <c r="H275" s="35">
        <v>0</v>
      </c>
      <c r="I275" s="35">
        <v>0</v>
      </c>
      <c r="J275" s="35">
        <v>146.45792208776021</v>
      </c>
      <c r="K275" s="35">
        <v>282.93497881839949</v>
      </c>
      <c r="L275" s="35">
        <v>400.13048431472498</v>
      </c>
      <c r="M275" s="35">
        <v>490.05775855189211</v>
      </c>
      <c r="N275" s="35">
        <v>546.58840640248525</v>
      </c>
      <c r="O275" s="35">
        <v>565.86995763679909</v>
      </c>
      <c r="P275" s="35">
        <v>546.58840640248525</v>
      </c>
      <c r="Q275" s="35">
        <v>490.05775855189216</v>
      </c>
      <c r="R275" s="35">
        <v>400.13048431472504</v>
      </c>
      <c r="S275" s="35">
        <v>282.93497881839949</v>
      </c>
      <c r="T275" s="35">
        <v>146.45792208776035</v>
      </c>
      <c r="U275" s="35">
        <v>0</v>
      </c>
      <c r="V275" s="35">
        <v>0</v>
      </c>
      <c r="W275" s="35">
        <v>0</v>
      </c>
      <c r="X275" s="35">
        <v>0</v>
      </c>
      <c r="Y275" s="35">
        <v>0</v>
      </c>
      <c r="Z275" s="35">
        <v>0</v>
      </c>
      <c r="AA275" s="35">
        <v>0</v>
      </c>
    </row>
    <row r="276" spans="1:27">
      <c r="A276" s="239" t="s">
        <v>793</v>
      </c>
      <c r="B276" s="35" t="s">
        <v>339</v>
      </c>
      <c r="C276" s="35" t="s">
        <v>91</v>
      </c>
      <c r="D276" s="35">
        <v>0</v>
      </c>
      <c r="E276" s="35">
        <v>0</v>
      </c>
      <c r="F276" s="35">
        <v>0</v>
      </c>
      <c r="G276" s="35">
        <v>0</v>
      </c>
      <c r="H276" s="35">
        <v>0</v>
      </c>
      <c r="I276" s="35">
        <v>0</v>
      </c>
      <c r="J276" s="35">
        <v>145.97863942104524</v>
      </c>
      <c r="K276" s="35">
        <v>282.17190845589289</v>
      </c>
      <c r="L276" s="35">
        <v>399.45037839566771</v>
      </c>
      <c r="M276" s="35">
        <v>489.95253421845479</v>
      </c>
      <c r="N276" s="35">
        <v>547.61175467755925</v>
      </c>
      <c r="O276" s="35">
        <v>568.56297546898782</v>
      </c>
      <c r="P276" s="35">
        <v>551.40177566992475</v>
      </c>
      <c r="Q276" s="35">
        <v>497.2785201349223</v>
      </c>
      <c r="R276" s="35">
        <v>409.82124721272322</v>
      </c>
      <c r="S276" s="35">
        <v>294.89247084306982</v>
      </c>
      <c r="T276" s="35">
        <v>160.19619929230728</v>
      </c>
      <c r="U276" s="35">
        <v>14.761513198475445</v>
      </c>
      <c r="V276" s="35">
        <v>0</v>
      </c>
      <c r="W276" s="35">
        <v>0</v>
      </c>
      <c r="X276" s="35">
        <v>0</v>
      </c>
      <c r="Y276" s="35">
        <v>0</v>
      </c>
      <c r="Z276" s="35">
        <v>0</v>
      </c>
      <c r="AA276" s="35">
        <v>0</v>
      </c>
    </row>
    <row r="277" spans="1:27">
      <c r="A277" s="239" t="s">
        <v>793</v>
      </c>
      <c r="B277" s="35" t="s">
        <v>339</v>
      </c>
      <c r="C277" s="35" t="s">
        <v>92</v>
      </c>
      <c r="D277" s="35">
        <v>0</v>
      </c>
      <c r="E277" s="35">
        <v>0</v>
      </c>
      <c r="F277" s="35">
        <v>0</v>
      </c>
      <c r="G277" s="35">
        <v>0</v>
      </c>
      <c r="H277" s="35">
        <v>0</v>
      </c>
      <c r="I277" s="35">
        <v>0</v>
      </c>
      <c r="J277" s="35">
        <v>140.78738829839034</v>
      </c>
      <c r="K277" s="35">
        <v>272.29061557100914</v>
      </c>
      <c r="L277" s="35">
        <v>385.8377606169318</v>
      </c>
      <c r="M277" s="35">
        <v>473.9410080049301</v>
      </c>
      <c r="N277" s="35">
        <v>530.79042869569321</v>
      </c>
      <c r="O277" s="35">
        <v>552.63711320028142</v>
      </c>
      <c r="P277" s="35">
        <v>538.04039173092974</v>
      </c>
      <c r="Q277" s="35">
        <v>487.96283852250212</v>
      </c>
      <c r="R277" s="35">
        <v>405.70679530732957</v>
      </c>
      <c r="S277" s="35">
        <v>296.69659987434756</v>
      </c>
      <c r="T277" s="35">
        <v>168.12088055229256</v>
      </c>
      <c r="U277" s="35">
        <v>28.458505346445833</v>
      </c>
      <c r="V277" s="35">
        <v>0</v>
      </c>
      <c r="W277" s="35">
        <v>0</v>
      </c>
      <c r="X277" s="35">
        <v>0</v>
      </c>
      <c r="Y277" s="35">
        <v>0</v>
      </c>
      <c r="Z277" s="35">
        <v>0</v>
      </c>
      <c r="AA277" s="35">
        <v>0</v>
      </c>
    </row>
    <row r="278" spans="1:27">
      <c r="A278" s="239" t="s">
        <v>793</v>
      </c>
      <c r="B278" s="35" t="s">
        <v>339</v>
      </c>
      <c r="C278" s="35" t="s">
        <v>93</v>
      </c>
      <c r="D278" s="35">
        <v>0</v>
      </c>
      <c r="E278" s="35">
        <v>0</v>
      </c>
      <c r="F278" s="35">
        <v>0</v>
      </c>
      <c r="G278" s="35">
        <v>0</v>
      </c>
      <c r="H278" s="35">
        <v>0</v>
      </c>
      <c r="I278" s="35">
        <v>0</v>
      </c>
      <c r="J278" s="35">
        <v>136.08085445278942</v>
      </c>
      <c r="K278" s="35">
        <v>263.3324493572469</v>
      </c>
      <c r="L278" s="35">
        <v>373.49838917655273</v>
      </c>
      <c r="M278" s="35">
        <v>459.43083757500807</v>
      </c>
      <c r="N278" s="35">
        <v>515.55428656815366</v>
      </c>
      <c r="O278" s="35">
        <v>538.22730915363343</v>
      </c>
      <c r="P278" s="35">
        <v>525.97882402498908</v>
      </c>
      <c r="Q278" s="35">
        <v>479.60354293435893</v>
      </c>
      <c r="R278" s="35">
        <v>402.11040784512619</v>
      </c>
      <c r="S278" s="35">
        <v>298.52736339849787</v>
      </c>
      <c r="T278" s="35">
        <v>175.57513153514196</v>
      </c>
      <c r="U278" s="35">
        <v>41.231154574432054</v>
      </c>
      <c r="V278" s="35">
        <v>0</v>
      </c>
      <c r="W278" s="35">
        <v>0</v>
      </c>
      <c r="X278" s="35">
        <v>0</v>
      </c>
      <c r="Y278" s="35">
        <v>0</v>
      </c>
      <c r="Z278" s="35">
        <v>0</v>
      </c>
      <c r="AA278" s="35">
        <v>0</v>
      </c>
    </row>
    <row r="279" spans="1:27">
      <c r="A279" s="239" t="s">
        <v>793</v>
      </c>
      <c r="B279" s="35" t="s">
        <v>338</v>
      </c>
      <c r="C279" s="35" t="s">
        <v>82</v>
      </c>
      <c r="D279" s="35">
        <v>0</v>
      </c>
      <c r="E279" s="35">
        <v>0</v>
      </c>
      <c r="F279" s="35">
        <v>0</v>
      </c>
      <c r="G279" s="35">
        <v>0</v>
      </c>
      <c r="H279" s="35">
        <v>0</v>
      </c>
      <c r="I279" s="35">
        <v>0</v>
      </c>
      <c r="J279" s="35">
        <v>85.928006086913769</v>
      </c>
      <c r="K279" s="35">
        <v>166.28079241743472</v>
      </c>
      <c r="L279" s="35">
        <v>235.84487316509086</v>
      </c>
      <c r="M279" s="35">
        <v>290.10676017879717</v>
      </c>
      <c r="N279" s="35">
        <v>325.54580916253724</v>
      </c>
      <c r="O279" s="35">
        <v>339.86264771097353</v>
      </c>
      <c r="P279" s="35">
        <v>332.12836422986288</v>
      </c>
      <c r="Q279" s="35">
        <v>302.8447779982634</v>
      </c>
      <c r="R279" s="35">
        <v>253.91187990309621</v>
      </c>
      <c r="S279" s="35">
        <v>188.50455637104963</v>
      </c>
      <c r="T279" s="35">
        <v>110.86659495143338</v>
      </c>
      <c r="U279" s="35">
        <v>26.035336972927542</v>
      </c>
      <c r="V279" s="35">
        <v>0</v>
      </c>
      <c r="W279" s="35">
        <v>0</v>
      </c>
      <c r="X279" s="35">
        <v>0</v>
      </c>
      <c r="Y279" s="35">
        <v>0</v>
      </c>
      <c r="Z279" s="35">
        <v>0</v>
      </c>
      <c r="AA279" s="35">
        <v>0</v>
      </c>
    </row>
    <row r="280" spans="1:27">
      <c r="A280" s="239" t="s">
        <v>793</v>
      </c>
      <c r="B280" s="35" t="s">
        <v>338</v>
      </c>
      <c r="C280" s="35" t="s">
        <v>83</v>
      </c>
      <c r="D280" s="35">
        <v>0</v>
      </c>
      <c r="E280" s="35">
        <v>0</v>
      </c>
      <c r="F280" s="35">
        <v>0</v>
      </c>
      <c r="G280" s="35">
        <v>0</v>
      </c>
      <c r="H280" s="35">
        <v>0</v>
      </c>
      <c r="I280" s="35">
        <v>0</v>
      </c>
      <c r="J280" s="35">
        <v>89.53456131029607</v>
      </c>
      <c r="K280" s="35">
        <v>173.1648062281692</v>
      </c>
      <c r="L280" s="35">
        <v>245.37577585121659</v>
      </c>
      <c r="M280" s="35">
        <v>301.4055502524447</v>
      </c>
      <c r="N280" s="35">
        <v>337.55927114897861</v>
      </c>
      <c r="O280" s="35">
        <v>351.45279767038159</v>
      </c>
      <c r="P280" s="35">
        <v>342.16992745648815</v>
      </c>
      <c r="Q280" s="35">
        <v>310.32281521013613</v>
      </c>
      <c r="R280" s="35">
        <v>258.01160443050247</v>
      </c>
      <c r="S280" s="35">
        <v>188.68593439423773</v>
      </c>
      <c r="T280" s="35">
        <v>106.91745524426567</v>
      </c>
      <c r="U280" s="35">
        <v>18.09835257644221</v>
      </c>
      <c r="V280" s="35">
        <v>0</v>
      </c>
      <c r="W280" s="35">
        <v>0</v>
      </c>
      <c r="X280" s="35">
        <v>0</v>
      </c>
      <c r="Y280" s="35">
        <v>0</v>
      </c>
      <c r="Z280" s="35">
        <v>0</v>
      </c>
      <c r="AA280" s="35">
        <v>0</v>
      </c>
    </row>
    <row r="281" spans="1:27">
      <c r="A281" s="239" t="s">
        <v>793</v>
      </c>
      <c r="B281" s="35" t="s">
        <v>338</v>
      </c>
      <c r="C281" s="35" t="s">
        <v>84</v>
      </c>
      <c r="D281" s="35">
        <v>0</v>
      </c>
      <c r="E281" s="35">
        <v>0</v>
      </c>
      <c r="F281" s="35">
        <v>0</v>
      </c>
      <c r="G281" s="35">
        <v>0</v>
      </c>
      <c r="H281" s="35">
        <v>0</v>
      </c>
      <c r="I281" s="35">
        <v>0</v>
      </c>
      <c r="J281" s="35">
        <v>92.258150806580133</v>
      </c>
      <c r="K281" s="35">
        <v>178.22906109949477</v>
      </c>
      <c r="L281" s="35">
        <v>252.05395541592853</v>
      </c>
      <c r="M281" s="35">
        <v>308.70178920962275</v>
      </c>
      <c r="N281" s="35">
        <v>344.3121062225087</v>
      </c>
      <c r="O281" s="35">
        <v>356.4581221989896</v>
      </c>
      <c r="P281" s="35">
        <v>344.3121062225087</v>
      </c>
      <c r="Q281" s="35">
        <v>308.70178920962275</v>
      </c>
      <c r="R281" s="35">
        <v>252.05395541592858</v>
      </c>
      <c r="S281" s="35">
        <v>178.22906109949477</v>
      </c>
      <c r="T281" s="35">
        <v>92.258150806580232</v>
      </c>
      <c r="U281" s="35">
        <v>0</v>
      </c>
      <c r="V281" s="35">
        <v>0</v>
      </c>
      <c r="W281" s="35">
        <v>0</v>
      </c>
      <c r="X281" s="35">
        <v>0</v>
      </c>
      <c r="Y281" s="35">
        <v>0</v>
      </c>
      <c r="Z281" s="35">
        <v>0</v>
      </c>
      <c r="AA281" s="35">
        <v>0</v>
      </c>
    </row>
    <row r="282" spans="1:27">
      <c r="A282" s="239" t="s">
        <v>793</v>
      </c>
      <c r="B282" s="35" t="s">
        <v>338</v>
      </c>
      <c r="C282" s="35" t="s">
        <v>85</v>
      </c>
      <c r="D282" s="35">
        <v>0</v>
      </c>
      <c r="E282" s="35">
        <v>0</v>
      </c>
      <c r="F282" s="35">
        <v>0</v>
      </c>
      <c r="G282" s="35">
        <v>0</v>
      </c>
      <c r="H282" s="35">
        <v>0</v>
      </c>
      <c r="I282" s="35">
        <v>0</v>
      </c>
      <c r="J282" s="35">
        <v>91.263982362398224</v>
      </c>
      <c r="K282" s="35">
        <v>176.20411704041732</v>
      </c>
      <c r="L282" s="35">
        <v>248.9347472821803</v>
      </c>
      <c r="M282" s="35">
        <v>304.41623515241201</v>
      </c>
      <c r="N282" s="35">
        <v>338.80416723070255</v>
      </c>
      <c r="O282" s="35">
        <v>349.71574102460352</v>
      </c>
      <c r="P282" s="35">
        <v>336.3948736974545</v>
      </c>
      <c r="Q282" s="35">
        <v>299.76459242624412</v>
      </c>
      <c r="R282" s="35">
        <v>242.36307616611893</v>
      </c>
      <c r="S282" s="35">
        <v>168.16778060425258</v>
      </c>
      <c r="T282" s="35">
        <v>82.319833005589729</v>
      </c>
      <c r="U282" s="35">
        <v>0</v>
      </c>
      <c r="V282" s="35">
        <v>0</v>
      </c>
      <c r="W282" s="35">
        <v>0</v>
      </c>
      <c r="X282" s="35">
        <v>0</v>
      </c>
      <c r="Y282" s="35">
        <v>0</v>
      </c>
      <c r="Z282" s="35">
        <v>0</v>
      </c>
      <c r="AA282" s="35">
        <v>0</v>
      </c>
    </row>
    <row r="283" spans="1:27">
      <c r="A283" s="239" t="s">
        <v>793</v>
      </c>
      <c r="B283" s="35" t="s">
        <v>338</v>
      </c>
      <c r="C283" s="35" t="s">
        <v>86</v>
      </c>
      <c r="D283" s="35">
        <v>0</v>
      </c>
      <c r="E283" s="35">
        <v>0</v>
      </c>
      <c r="F283" s="35">
        <v>0</v>
      </c>
      <c r="G283" s="35">
        <v>0</v>
      </c>
      <c r="H283" s="35">
        <v>0</v>
      </c>
      <c r="I283" s="35">
        <v>0</v>
      </c>
      <c r="J283" s="35">
        <v>86.639471063132703</v>
      </c>
      <c r="K283" s="35">
        <v>167.17395570559088</v>
      </c>
      <c r="L283" s="35">
        <v>235.92865087161775</v>
      </c>
      <c r="M283" s="35">
        <v>288.05880768179838</v>
      </c>
      <c r="N283" s="35">
        <v>319.8911130892206</v>
      </c>
      <c r="O283" s="35">
        <v>329.18252717378289</v>
      </c>
      <c r="P283" s="35">
        <v>315.27833729563343</v>
      </c>
      <c r="Q283" s="35">
        <v>279.15829193840187</v>
      </c>
      <c r="R283" s="35">
        <v>223.36756345499145</v>
      </c>
      <c r="S283" s="35">
        <v>151.83740437512469</v>
      </c>
      <c r="T283" s="35">
        <v>69.608134595642383</v>
      </c>
      <c r="U283" s="35">
        <v>0</v>
      </c>
      <c r="V283" s="35">
        <v>0</v>
      </c>
      <c r="W283" s="35">
        <v>0</v>
      </c>
      <c r="X283" s="35">
        <v>0</v>
      </c>
      <c r="Y283" s="35">
        <v>0</v>
      </c>
      <c r="Z283" s="35">
        <v>0</v>
      </c>
      <c r="AA283" s="35">
        <v>0</v>
      </c>
    </row>
    <row r="284" spans="1:27">
      <c r="A284" s="239" t="s">
        <v>793</v>
      </c>
      <c r="B284" s="35" t="s">
        <v>338</v>
      </c>
      <c r="C284" s="35" t="s">
        <v>87</v>
      </c>
      <c r="D284" s="35">
        <v>0</v>
      </c>
      <c r="E284" s="35">
        <v>0</v>
      </c>
      <c r="F284" s="35">
        <v>0</v>
      </c>
      <c r="G284" s="35">
        <v>0</v>
      </c>
      <c r="H284" s="35">
        <v>0</v>
      </c>
      <c r="I284" s="35">
        <v>0</v>
      </c>
      <c r="J284" s="35">
        <v>84.207268023678665</v>
      </c>
      <c r="K284" s="35">
        <v>162.37968316389325</v>
      </c>
      <c r="L284" s="35">
        <v>228.91489023221024</v>
      </c>
      <c r="M284" s="35">
        <v>279.04453376891797</v>
      </c>
      <c r="N284" s="35">
        <v>309.17599010928171</v>
      </c>
      <c r="O284" s="35">
        <v>317.14983868965749</v>
      </c>
      <c r="P284" s="35">
        <v>302.39462048724386</v>
      </c>
      <c r="Q284" s="35">
        <v>265.96779257439169</v>
      </c>
      <c r="R284" s="35">
        <v>210.47994371172319</v>
      </c>
      <c r="S284" s="35">
        <v>139.90770219469539</v>
      </c>
      <c r="T284" s="35">
        <v>59.308744221659857</v>
      </c>
      <c r="U284" s="35">
        <v>0</v>
      </c>
      <c r="V284" s="35">
        <v>0</v>
      </c>
      <c r="W284" s="35">
        <v>0</v>
      </c>
      <c r="X284" s="35">
        <v>0</v>
      </c>
      <c r="Y284" s="35">
        <v>0</v>
      </c>
      <c r="Z284" s="35">
        <v>0</v>
      </c>
      <c r="AA284" s="35">
        <v>0</v>
      </c>
    </row>
    <row r="285" spans="1:27">
      <c r="A285" s="239" t="s">
        <v>793</v>
      </c>
      <c r="B285" s="35" t="s">
        <v>338</v>
      </c>
      <c r="C285" s="35" t="s">
        <v>88</v>
      </c>
      <c r="D285" s="35">
        <v>0</v>
      </c>
      <c r="E285" s="35">
        <v>0</v>
      </c>
      <c r="F285" s="35">
        <v>0</v>
      </c>
      <c r="G285" s="35">
        <v>0</v>
      </c>
      <c r="H285" s="35">
        <v>0</v>
      </c>
      <c r="I285" s="35">
        <v>0</v>
      </c>
      <c r="J285" s="35">
        <v>85.314918389618327</v>
      </c>
      <c r="K285" s="35">
        <v>164.51560230364112</v>
      </c>
      <c r="L285" s="35">
        <v>231.92600397435714</v>
      </c>
      <c r="M285" s="35">
        <v>282.71504567598629</v>
      </c>
      <c r="N285" s="35">
        <v>313.24284688568258</v>
      </c>
      <c r="O285" s="35">
        <v>321.32158233040263</v>
      </c>
      <c r="P285" s="35">
        <v>306.37227609705059</v>
      </c>
      <c r="Q285" s="35">
        <v>269.4662948971407</v>
      </c>
      <c r="R285" s="35">
        <v>213.24856680266222</v>
      </c>
      <c r="S285" s="35">
        <v>141.74802810920141</v>
      </c>
      <c r="T285" s="35">
        <v>60.088882964815262</v>
      </c>
      <c r="U285" s="35">
        <v>0</v>
      </c>
      <c r="V285" s="35">
        <v>0</v>
      </c>
      <c r="W285" s="35">
        <v>0</v>
      </c>
      <c r="X285" s="35">
        <v>0</v>
      </c>
      <c r="Y285" s="35">
        <v>0</v>
      </c>
      <c r="Z285" s="35">
        <v>0</v>
      </c>
      <c r="AA285" s="35">
        <v>0</v>
      </c>
    </row>
    <row r="286" spans="1:27">
      <c r="A286" s="239" t="s">
        <v>793</v>
      </c>
      <c r="B286" s="35" t="s">
        <v>338</v>
      </c>
      <c r="C286" s="35" t="s">
        <v>89</v>
      </c>
      <c r="D286" s="35">
        <v>0</v>
      </c>
      <c r="E286" s="35">
        <v>0</v>
      </c>
      <c r="F286" s="35">
        <v>0</v>
      </c>
      <c r="G286" s="35">
        <v>0</v>
      </c>
      <c r="H286" s="35">
        <v>0</v>
      </c>
      <c r="I286" s="35">
        <v>0</v>
      </c>
      <c r="J286" s="35">
        <v>89.06332947109243</v>
      </c>
      <c r="K286" s="35">
        <v>171.85087712670179</v>
      </c>
      <c r="L286" s="35">
        <v>242.52907948777425</v>
      </c>
      <c r="M286" s="35">
        <v>296.11764915923084</v>
      </c>
      <c r="N286" s="35">
        <v>328.84050710765706</v>
      </c>
      <c r="O286" s="35">
        <v>338.39186128504718</v>
      </c>
      <c r="P286" s="35">
        <v>324.0986825646475</v>
      </c>
      <c r="Q286" s="35">
        <v>286.96812924192733</v>
      </c>
      <c r="R286" s="35">
        <v>229.61657836819816</v>
      </c>
      <c r="S286" s="35">
        <v>156.08526467160837</v>
      </c>
      <c r="T286" s="35">
        <v>71.555517932956363</v>
      </c>
      <c r="U286" s="35">
        <v>0</v>
      </c>
      <c r="V286" s="35">
        <v>0</v>
      </c>
      <c r="W286" s="35">
        <v>0</v>
      </c>
      <c r="X286" s="35">
        <v>0</v>
      </c>
      <c r="Y286" s="35">
        <v>0</v>
      </c>
      <c r="Z286" s="35">
        <v>0</v>
      </c>
      <c r="AA286" s="35">
        <v>0</v>
      </c>
    </row>
    <row r="287" spans="1:27">
      <c r="A287" s="239" t="s">
        <v>793</v>
      </c>
      <c r="B287" s="35" t="s">
        <v>338</v>
      </c>
      <c r="C287" s="35" t="s">
        <v>90</v>
      </c>
      <c r="D287" s="35">
        <v>0</v>
      </c>
      <c r="E287" s="35">
        <v>0</v>
      </c>
      <c r="F287" s="35">
        <v>0</v>
      </c>
      <c r="G287" s="35">
        <v>0</v>
      </c>
      <c r="H287" s="35">
        <v>0</v>
      </c>
      <c r="I287" s="35">
        <v>0</v>
      </c>
      <c r="J287" s="35">
        <v>91.536201304850124</v>
      </c>
      <c r="K287" s="35">
        <v>176.83436176149968</v>
      </c>
      <c r="L287" s="35">
        <v>250.08155269670308</v>
      </c>
      <c r="M287" s="35">
        <v>306.28609909493252</v>
      </c>
      <c r="N287" s="35">
        <v>341.61775400155324</v>
      </c>
      <c r="O287" s="35">
        <v>353.66872352299941</v>
      </c>
      <c r="P287" s="35">
        <v>341.61775400155324</v>
      </c>
      <c r="Q287" s="35">
        <v>306.28609909493258</v>
      </c>
      <c r="R287" s="35">
        <v>250.08155269670314</v>
      </c>
      <c r="S287" s="35">
        <v>176.83436176149968</v>
      </c>
      <c r="T287" s="35">
        <v>91.536201304850223</v>
      </c>
      <c r="U287" s="35">
        <v>0</v>
      </c>
      <c r="V287" s="35">
        <v>0</v>
      </c>
      <c r="W287" s="35">
        <v>0</v>
      </c>
      <c r="X287" s="35">
        <v>0</v>
      </c>
      <c r="Y287" s="35">
        <v>0</v>
      </c>
      <c r="Z287" s="35">
        <v>0</v>
      </c>
      <c r="AA287" s="35">
        <v>0</v>
      </c>
    </row>
    <row r="288" spans="1:27">
      <c r="A288" s="239" t="s">
        <v>793</v>
      </c>
      <c r="B288" s="35" t="s">
        <v>338</v>
      </c>
      <c r="C288" s="35" t="s">
        <v>91</v>
      </c>
      <c r="D288" s="35">
        <v>0</v>
      </c>
      <c r="E288" s="35">
        <v>0</v>
      </c>
      <c r="F288" s="35">
        <v>0</v>
      </c>
      <c r="G288" s="35">
        <v>0</v>
      </c>
      <c r="H288" s="35">
        <v>0</v>
      </c>
      <c r="I288" s="35">
        <v>0</v>
      </c>
      <c r="J288" s="35">
        <v>91.236649638153281</v>
      </c>
      <c r="K288" s="35">
        <v>176.35744278493306</v>
      </c>
      <c r="L288" s="35">
        <v>249.65648649729229</v>
      </c>
      <c r="M288" s="35">
        <v>306.22033388653426</v>
      </c>
      <c r="N288" s="35">
        <v>342.2573466734745</v>
      </c>
      <c r="O288" s="35">
        <v>355.35185966811741</v>
      </c>
      <c r="P288" s="35">
        <v>344.62610979370294</v>
      </c>
      <c r="Q288" s="35">
        <v>310.79907508432643</v>
      </c>
      <c r="R288" s="35">
        <v>256.13827950795201</v>
      </c>
      <c r="S288" s="35">
        <v>184.30779427691863</v>
      </c>
      <c r="T288" s="35">
        <v>100.12262455769205</v>
      </c>
      <c r="U288" s="35">
        <v>9.2259457490471526</v>
      </c>
      <c r="V288" s="35">
        <v>0</v>
      </c>
      <c r="W288" s="35">
        <v>0</v>
      </c>
      <c r="X288" s="35">
        <v>0</v>
      </c>
      <c r="Y288" s="35">
        <v>0</v>
      </c>
      <c r="Z288" s="35">
        <v>0</v>
      </c>
      <c r="AA288" s="35">
        <v>0</v>
      </c>
    </row>
    <row r="289" spans="1:27">
      <c r="A289" s="239" t="s">
        <v>793</v>
      </c>
      <c r="B289" s="35" t="s">
        <v>338</v>
      </c>
      <c r="C289" s="35" t="s">
        <v>92</v>
      </c>
      <c r="D289" s="35">
        <v>0</v>
      </c>
      <c r="E289" s="35">
        <v>0</v>
      </c>
      <c r="F289" s="35">
        <v>0</v>
      </c>
      <c r="G289" s="35">
        <v>0</v>
      </c>
      <c r="H289" s="35">
        <v>0</v>
      </c>
      <c r="I289" s="35">
        <v>0</v>
      </c>
      <c r="J289" s="35">
        <v>87.99211768649397</v>
      </c>
      <c r="K289" s="35">
        <v>170.18163473188073</v>
      </c>
      <c r="L289" s="35">
        <v>241.14860038558237</v>
      </c>
      <c r="M289" s="35">
        <v>296.21313000308129</v>
      </c>
      <c r="N289" s="35">
        <v>331.74401793480826</v>
      </c>
      <c r="O289" s="35">
        <v>345.39819575017589</v>
      </c>
      <c r="P289" s="35">
        <v>336.27524483183112</v>
      </c>
      <c r="Q289" s="35">
        <v>304.97677407656386</v>
      </c>
      <c r="R289" s="35">
        <v>253.566747067081</v>
      </c>
      <c r="S289" s="35">
        <v>185.4353749214672</v>
      </c>
      <c r="T289" s="35">
        <v>105.07555034518285</v>
      </c>
      <c r="U289" s="35">
        <v>17.786565841528645</v>
      </c>
      <c r="V289" s="35">
        <v>0</v>
      </c>
      <c r="W289" s="35">
        <v>0</v>
      </c>
      <c r="X289" s="35">
        <v>0</v>
      </c>
      <c r="Y289" s="35">
        <v>0</v>
      </c>
      <c r="Z289" s="35">
        <v>0</v>
      </c>
      <c r="AA289" s="35">
        <v>0</v>
      </c>
    </row>
    <row r="290" spans="1:27">
      <c r="A290" s="239" t="s">
        <v>793</v>
      </c>
      <c r="B290" s="35" t="s">
        <v>338</v>
      </c>
      <c r="C290" s="35" t="s">
        <v>93</v>
      </c>
      <c r="D290" s="35">
        <v>0</v>
      </c>
      <c r="E290" s="35">
        <v>0</v>
      </c>
      <c r="F290" s="35">
        <v>0</v>
      </c>
      <c r="G290" s="35">
        <v>0</v>
      </c>
      <c r="H290" s="35">
        <v>0</v>
      </c>
      <c r="I290" s="35">
        <v>0</v>
      </c>
      <c r="J290" s="35">
        <v>85.050534032993397</v>
      </c>
      <c r="K290" s="35">
        <v>164.58278084827933</v>
      </c>
      <c r="L290" s="35">
        <v>233.43649323534547</v>
      </c>
      <c r="M290" s="35">
        <v>287.14427348438005</v>
      </c>
      <c r="N290" s="35">
        <v>322.22142910509604</v>
      </c>
      <c r="O290" s="35">
        <v>336.39206822102091</v>
      </c>
      <c r="P290" s="35">
        <v>328.73676501561818</v>
      </c>
      <c r="Q290" s="35">
        <v>299.75221433397434</v>
      </c>
      <c r="R290" s="35">
        <v>251.31900490320388</v>
      </c>
      <c r="S290" s="35">
        <v>186.57960212406118</v>
      </c>
      <c r="T290" s="35">
        <v>109.73445720946373</v>
      </c>
      <c r="U290" s="35">
        <v>25.769471609020034</v>
      </c>
      <c r="V290" s="35">
        <v>0</v>
      </c>
      <c r="W290" s="35">
        <v>0</v>
      </c>
      <c r="X290" s="35">
        <v>0</v>
      </c>
      <c r="Y290" s="35">
        <v>0</v>
      </c>
      <c r="Z290" s="35">
        <v>0</v>
      </c>
      <c r="AA290" s="35">
        <v>0</v>
      </c>
    </row>
    <row r="291" spans="1:27">
      <c r="A291" s="239" t="s">
        <v>753</v>
      </c>
      <c r="B291" s="35" t="s">
        <v>79</v>
      </c>
      <c r="C291" s="35" t="s">
        <v>82</v>
      </c>
      <c r="D291" s="35">
        <v>0</v>
      </c>
      <c r="E291" s="35">
        <v>0</v>
      </c>
      <c r="F291" s="35">
        <v>0</v>
      </c>
      <c r="G291" s="35">
        <v>0</v>
      </c>
      <c r="H291" s="35">
        <v>0</v>
      </c>
      <c r="I291" s="35">
        <v>0</v>
      </c>
      <c r="J291" s="35">
        <v>260.74655833116191</v>
      </c>
      <c r="K291" s="35">
        <v>504.57524052833168</v>
      </c>
      <c r="L291" s="35">
        <v>715.6658437488428</v>
      </c>
      <c r="M291" s="35">
        <v>880.32229199771029</v>
      </c>
      <c r="N291" s="35">
        <v>987.86127112510997</v>
      </c>
      <c r="O291" s="35">
        <v>1031.305388447136</v>
      </c>
      <c r="P291" s="35">
        <v>1007.8358830938135</v>
      </c>
      <c r="Q291" s="35">
        <v>918.97551412679502</v>
      </c>
      <c r="R291" s="35">
        <v>770.48976019717577</v>
      </c>
      <c r="S291" s="35">
        <v>572.01274115191154</v>
      </c>
      <c r="T291" s="35">
        <v>336.4221327123721</v>
      </c>
      <c r="U291" s="35">
        <v>79.003631293578522</v>
      </c>
      <c r="V291" s="35">
        <v>0</v>
      </c>
      <c r="W291" s="35">
        <v>0</v>
      </c>
      <c r="X291" s="35">
        <v>0</v>
      </c>
      <c r="Y291" s="35">
        <v>0</v>
      </c>
      <c r="Z291" s="35">
        <v>0</v>
      </c>
      <c r="AA291" s="35">
        <v>0</v>
      </c>
    </row>
    <row r="292" spans="1:27">
      <c r="A292" s="239" t="s">
        <v>753</v>
      </c>
      <c r="B292" s="35" t="s">
        <v>79</v>
      </c>
      <c r="C292" s="35" t="s">
        <v>83</v>
      </c>
      <c r="D292" s="35">
        <v>0</v>
      </c>
      <c r="E292" s="35">
        <v>0</v>
      </c>
      <c r="F292" s="35">
        <v>0</v>
      </c>
      <c r="G292" s="35">
        <v>0</v>
      </c>
      <c r="H292" s="35">
        <v>0</v>
      </c>
      <c r="I292" s="35">
        <v>0</v>
      </c>
      <c r="J292" s="35">
        <v>270.14478850848536</v>
      </c>
      <c r="K292" s="35">
        <v>522.47500039118609</v>
      </c>
      <c r="L292" s="35">
        <v>740.35083326878055</v>
      </c>
      <c r="M292" s="35">
        <v>909.40456329534766</v>
      </c>
      <c r="N292" s="35">
        <v>1018.4880182479083</v>
      </c>
      <c r="O292" s="35">
        <v>1060.4077387316433</v>
      </c>
      <c r="P292" s="35">
        <v>1032.3993476256314</v>
      </c>
      <c r="Q292" s="35">
        <v>936.30984568927249</v>
      </c>
      <c r="R292" s="35">
        <v>778.4758119275873</v>
      </c>
      <c r="S292" s="35">
        <v>569.30554073754854</v>
      </c>
      <c r="T292" s="35">
        <v>322.59267161346065</v>
      </c>
      <c r="U292" s="35">
        <v>54.606573791887776</v>
      </c>
      <c r="V292" s="35">
        <v>0</v>
      </c>
      <c r="W292" s="35">
        <v>0</v>
      </c>
      <c r="X292" s="35">
        <v>0</v>
      </c>
      <c r="Y292" s="35">
        <v>0</v>
      </c>
      <c r="Z292" s="35">
        <v>0</v>
      </c>
      <c r="AA292" s="35">
        <v>0</v>
      </c>
    </row>
    <row r="293" spans="1:27">
      <c r="A293" s="239" t="s">
        <v>753</v>
      </c>
      <c r="B293" s="35" t="s">
        <v>79</v>
      </c>
      <c r="C293" s="35" t="s">
        <v>84</v>
      </c>
      <c r="D293" s="35">
        <v>0</v>
      </c>
      <c r="E293" s="35">
        <v>0</v>
      </c>
      <c r="F293" s="35">
        <v>0</v>
      </c>
      <c r="G293" s="35">
        <v>0</v>
      </c>
      <c r="H293" s="35">
        <v>0</v>
      </c>
      <c r="I293" s="35">
        <v>0</v>
      </c>
      <c r="J293" s="35">
        <v>276.35343964992489</v>
      </c>
      <c r="K293" s="35">
        <v>533.87384908335969</v>
      </c>
      <c r="L293" s="35">
        <v>755.01163797001436</v>
      </c>
      <c r="M293" s="35">
        <v>924.69663144473816</v>
      </c>
      <c r="N293" s="35">
        <v>1031.3650776199393</v>
      </c>
      <c r="O293" s="35">
        <v>1067.7476981667196</v>
      </c>
      <c r="P293" s="35">
        <v>1031.3650776199393</v>
      </c>
      <c r="Q293" s="35">
        <v>924.69663144473827</v>
      </c>
      <c r="R293" s="35">
        <v>755.01163797001448</v>
      </c>
      <c r="S293" s="35">
        <v>533.87384908335969</v>
      </c>
      <c r="T293" s="35">
        <v>276.35343964992518</v>
      </c>
      <c r="U293" s="35">
        <v>0</v>
      </c>
      <c r="V293" s="35">
        <v>0</v>
      </c>
      <c r="W293" s="35">
        <v>0</v>
      </c>
      <c r="X293" s="35">
        <v>0</v>
      </c>
      <c r="Y293" s="35">
        <v>0</v>
      </c>
      <c r="Z293" s="35">
        <v>0</v>
      </c>
      <c r="AA293" s="35">
        <v>0</v>
      </c>
    </row>
    <row r="294" spans="1:27">
      <c r="A294" s="239" t="s">
        <v>753</v>
      </c>
      <c r="B294" s="35" t="s">
        <v>79</v>
      </c>
      <c r="C294" s="35" t="s">
        <v>85</v>
      </c>
      <c r="D294" s="35">
        <v>0</v>
      </c>
      <c r="E294" s="35">
        <v>0</v>
      </c>
      <c r="F294" s="35">
        <v>0</v>
      </c>
      <c r="G294" s="35">
        <v>0</v>
      </c>
      <c r="H294" s="35">
        <v>0</v>
      </c>
      <c r="I294" s="35">
        <v>0</v>
      </c>
      <c r="J294" s="35">
        <v>271.56224041481812</v>
      </c>
      <c r="K294" s="35">
        <v>524.30743821590511</v>
      </c>
      <c r="L294" s="35">
        <v>740.7224179699823</v>
      </c>
      <c r="M294" s="35">
        <v>905.8113912711882</v>
      </c>
      <c r="N294" s="35">
        <v>1008.135042252484</v>
      </c>
      <c r="O294" s="35">
        <v>1040.6031786324743</v>
      </c>
      <c r="P294" s="35">
        <v>1000.9660240618496</v>
      </c>
      <c r="Q294" s="35">
        <v>891.97010922728839</v>
      </c>
      <c r="R294" s="35">
        <v>721.16795973408739</v>
      </c>
      <c r="S294" s="35">
        <v>500.39476784101151</v>
      </c>
      <c r="T294" s="35">
        <v>244.94831041672938</v>
      </c>
      <c r="U294" s="35">
        <v>0</v>
      </c>
      <c r="V294" s="35">
        <v>0</v>
      </c>
      <c r="W294" s="35">
        <v>0</v>
      </c>
      <c r="X294" s="35">
        <v>0</v>
      </c>
      <c r="Y294" s="35">
        <v>0</v>
      </c>
      <c r="Z294" s="35">
        <v>0</v>
      </c>
      <c r="AA294" s="35">
        <v>0</v>
      </c>
    </row>
    <row r="295" spans="1:27">
      <c r="A295" s="239" t="s">
        <v>753</v>
      </c>
      <c r="B295" s="35" t="s">
        <v>79</v>
      </c>
      <c r="C295" s="35" t="s">
        <v>86</v>
      </c>
      <c r="D295" s="35">
        <v>0</v>
      </c>
      <c r="E295" s="35">
        <v>0</v>
      </c>
      <c r="F295" s="35">
        <v>0</v>
      </c>
      <c r="G295" s="35">
        <v>0</v>
      </c>
      <c r="H295" s="35">
        <v>0</v>
      </c>
      <c r="I295" s="35">
        <v>0</v>
      </c>
      <c r="J295" s="35">
        <v>255.63815638830093</v>
      </c>
      <c r="K295" s="35">
        <v>493.262958652826</v>
      </c>
      <c r="L295" s="35">
        <v>696.13035038095836</v>
      </c>
      <c r="M295" s="35">
        <v>849.94543045545299</v>
      </c>
      <c r="N295" s="35">
        <v>943.86973271732916</v>
      </c>
      <c r="O295" s="35">
        <v>971.28495048899583</v>
      </c>
      <c r="P295" s="35">
        <v>930.25929067243328</v>
      </c>
      <c r="Q295" s="35">
        <v>823.68359612489758</v>
      </c>
      <c r="R295" s="35">
        <v>659.06764454935467</v>
      </c>
      <c r="S295" s="35">
        <v>448.01097754807017</v>
      </c>
      <c r="T295" s="35">
        <v>205.3855474797646</v>
      </c>
      <c r="U295" s="35">
        <v>0</v>
      </c>
      <c r="V295" s="35">
        <v>0</v>
      </c>
      <c r="W295" s="35">
        <v>0</v>
      </c>
      <c r="X295" s="35">
        <v>0</v>
      </c>
      <c r="Y295" s="35">
        <v>0</v>
      </c>
      <c r="Z295" s="35">
        <v>0</v>
      </c>
      <c r="AA295" s="35">
        <v>0</v>
      </c>
    </row>
    <row r="296" spans="1:27">
      <c r="A296" s="239" t="s">
        <v>753</v>
      </c>
      <c r="B296" s="35" t="s">
        <v>79</v>
      </c>
      <c r="C296" s="35" t="s">
        <v>87</v>
      </c>
      <c r="D296" s="35">
        <v>0</v>
      </c>
      <c r="E296" s="35">
        <v>0</v>
      </c>
      <c r="F296" s="35">
        <v>0</v>
      </c>
      <c r="G296" s="35">
        <v>0</v>
      </c>
      <c r="H296" s="35">
        <v>0</v>
      </c>
      <c r="I296" s="35">
        <v>0</v>
      </c>
      <c r="J296" s="35">
        <v>247.49554676459442</v>
      </c>
      <c r="K296" s="35">
        <v>477.25391657176948</v>
      </c>
      <c r="L296" s="35">
        <v>672.80909653364802</v>
      </c>
      <c r="M296" s="35">
        <v>820.14630182978647</v>
      </c>
      <c r="N296" s="35">
        <v>908.70636839880103</v>
      </c>
      <c r="O296" s="35">
        <v>932.14249286329789</v>
      </c>
      <c r="P296" s="35">
        <v>888.77508667206075</v>
      </c>
      <c r="Q296" s="35">
        <v>781.71214658646102</v>
      </c>
      <c r="R296" s="35">
        <v>618.62651496146088</v>
      </c>
      <c r="S296" s="35">
        <v>411.20599283089643</v>
      </c>
      <c r="T296" s="35">
        <v>174.31571435061429</v>
      </c>
      <c r="U296" s="35">
        <v>0</v>
      </c>
      <c r="V296" s="35">
        <v>0</v>
      </c>
      <c r="W296" s="35">
        <v>0</v>
      </c>
      <c r="X296" s="35">
        <v>0</v>
      </c>
      <c r="Y296" s="35">
        <v>0</v>
      </c>
      <c r="Z296" s="35">
        <v>0</v>
      </c>
      <c r="AA296" s="35">
        <v>0</v>
      </c>
    </row>
    <row r="297" spans="1:27">
      <c r="A297" s="239" t="s">
        <v>753</v>
      </c>
      <c r="B297" s="35" t="s">
        <v>79</v>
      </c>
      <c r="C297" s="35" t="s">
        <v>88</v>
      </c>
      <c r="D297" s="35">
        <v>0</v>
      </c>
      <c r="E297" s="35">
        <v>0</v>
      </c>
      <c r="F297" s="35">
        <v>0</v>
      </c>
      <c r="G297" s="35">
        <v>0</v>
      </c>
      <c r="H297" s="35">
        <v>0</v>
      </c>
      <c r="I297" s="35">
        <v>0</v>
      </c>
      <c r="J297" s="35">
        <v>251.08676725267858</v>
      </c>
      <c r="K297" s="35">
        <v>484.17898680279529</v>
      </c>
      <c r="L297" s="35">
        <v>682.57171991668292</v>
      </c>
      <c r="M297" s="35">
        <v>832.04682384264936</v>
      </c>
      <c r="N297" s="35">
        <v>921.89191848447695</v>
      </c>
      <c r="O297" s="35">
        <v>945.66810680643891</v>
      </c>
      <c r="P297" s="35">
        <v>901.67142901955094</v>
      </c>
      <c r="Q297" s="35">
        <v>793.05497967297185</v>
      </c>
      <c r="R297" s="35">
        <v>627.6029359275916</v>
      </c>
      <c r="S297" s="35">
        <v>417.17269164864081</v>
      </c>
      <c r="T297" s="35">
        <v>176.84507769857939</v>
      </c>
      <c r="U297" s="35">
        <v>0</v>
      </c>
      <c r="V297" s="35">
        <v>0</v>
      </c>
      <c r="W297" s="35">
        <v>0</v>
      </c>
      <c r="X297" s="35">
        <v>0</v>
      </c>
      <c r="Y297" s="35">
        <v>0</v>
      </c>
      <c r="Z297" s="35">
        <v>0</v>
      </c>
      <c r="AA297" s="35">
        <v>0</v>
      </c>
    </row>
    <row r="298" spans="1:27">
      <c r="A298" s="239" t="s">
        <v>753</v>
      </c>
      <c r="B298" s="35" t="s">
        <v>79</v>
      </c>
      <c r="C298" s="35" t="s">
        <v>89</v>
      </c>
      <c r="D298" s="35">
        <v>0</v>
      </c>
      <c r="E298" s="35">
        <v>0</v>
      </c>
      <c r="F298" s="35">
        <v>0</v>
      </c>
      <c r="G298" s="35">
        <v>0</v>
      </c>
      <c r="H298" s="35">
        <v>0</v>
      </c>
      <c r="I298" s="35">
        <v>0</v>
      </c>
      <c r="J298" s="35">
        <v>263.66512882986262</v>
      </c>
      <c r="K298" s="35">
        <v>508.75128884378262</v>
      </c>
      <c r="L298" s="35">
        <v>717.98866455904613</v>
      </c>
      <c r="M298" s="35">
        <v>876.63349863544022</v>
      </c>
      <c r="N298" s="35">
        <v>973.50699986080679</v>
      </c>
      <c r="O298" s="35">
        <v>1001.7830484280075</v>
      </c>
      <c r="P298" s="35">
        <v>959.46919343198886</v>
      </c>
      <c r="Q298" s="35">
        <v>849.54704945311732</v>
      </c>
      <c r="R298" s="35">
        <v>679.76219928509965</v>
      </c>
      <c r="S298" s="35">
        <v>462.07840715679055</v>
      </c>
      <c r="T298" s="35">
        <v>211.83460091062628</v>
      </c>
      <c r="U298" s="35">
        <v>0</v>
      </c>
      <c r="V298" s="35">
        <v>0</v>
      </c>
      <c r="W298" s="35">
        <v>0</v>
      </c>
      <c r="X298" s="35">
        <v>0</v>
      </c>
      <c r="Y298" s="35">
        <v>0</v>
      </c>
      <c r="Z298" s="35">
        <v>0</v>
      </c>
      <c r="AA298" s="35">
        <v>0</v>
      </c>
    </row>
    <row r="299" spans="1:27">
      <c r="A299" s="239" t="s">
        <v>753</v>
      </c>
      <c r="B299" s="35" t="s">
        <v>79</v>
      </c>
      <c r="C299" s="35" t="s">
        <v>90</v>
      </c>
      <c r="D299" s="35">
        <v>0</v>
      </c>
      <c r="E299" s="35">
        <v>0</v>
      </c>
      <c r="F299" s="35">
        <v>0</v>
      </c>
      <c r="G299" s="35">
        <v>0</v>
      </c>
      <c r="H299" s="35">
        <v>0</v>
      </c>
      <c r="I299" s="35">
        <v>0</v>
      </c>
      <c r="J299" s="35">
        <v>273.09928665999479</v>
      </c>
      <c r="K299" s="35">
        <v>527.5873082520211</v>
      </c>
      <c r="L299" s="35">
        <v>746.12112666592304</v>
      </c>
      <c r="M299" s="35">
        <v>913.80802332100347</v>
      </c>
      <c r="N299" s="35">
        <v>1019.220413325918</v>
      </c>
      <c r="O299" s="35">
        <v>1055.1746165040424</v>
      </c>
      <c r="P299" s="35">
        <v>1019.220413325918</v>
      </c>
      <c r="Q299" s="35">
        <v>913.80802332100359</v>
      </c>
      <c r="R299" s="35">
        <v>746.12112666592316</v>
      </c>
      <c r="S299" s="35">
        <v>527.5873082520211</v>
      </c>
      <c r="T299" s="35">
        <v>273.09928665999507</v>
      </c>
      <c r="U299" s="35">
        <v>0</v>
      </c>
      <c r="V299" s="35">
        <v>0</v>
      </c>
      <c r="W299" s="35">
        <v>0</v>
      </c>
      <c r="X299" s="35">
        <v>0</v>
      </c>
      <c r="Y299" s="35">
        <v>0</v>
      </c>
      <c r="Z299" s="35">
        <v>0</v>
      </c>
      <c r="AA299" s="35">
        <v>0</v>
      </c>
    </row>
    <row r="300" spans="1:27">
      <c r="A300" s="239" t="s">
        <v>753</v>
      </c>
      <c r="B300" s="35" t="s">
        <v>79</v>
      </c>
      <c r="C300" s="35" t="s">
        <v>91</v>
      </c>
      <c r="D300" s="35">
        <v>0</v>
      </c>
      <c r="E300" s="35">
        <v>0</v>
      </c>
      <c r="F300" s="35">
        <v>0</v>
      </c>
      <c r="G300" s="35">
        <v>0</v>
      </c>
      <c r="H300" s="35">
        <v>0</v>
      </c>
      <c r="I300" s="35">
        <v>0</v>
      </c>
      <c r="J300" s="35">
        <v>274.35743355136685</v>
      </c>
      <c r="K300" s="35">
        <v>530.3238948608066</v>
      </c>
      <c r="L300" s="35">
        <v>750.74121174442337</v>
      </c>
      <c r="M300" s="35">
        <v>920.83417398110316</v>
      </c>
      <c r="N300" s="35">
        <v>1029.2009583851216</v>
      </c>
      <c r="O300" s="35">
        <v>1068.5774259895711</v>
      </c>
      <c r="P300" s="35">
        <v>1036.3240582899787</v>
      </c>
      <c r="Q300" s="35">
        <v>934.60289180342954</v>
      </c>
      <c r="R300" s="35">
        <v>770.23259050798686</v>
      </c>
      <c r="S300" s="35">
        <v>554.23137107593823</v>
      </c>
      <c r="T300" s="35">
        <v>301.07841994439394</v>
      </c>
      <c r="U300" s="35">
        <v>27.743311573052562</v>
      </c>
      <c r="V300" s="35">
        <v>0</v>
      </c>
      <c r="W300" s="35">
        <v>0</v>
      </c>
      <c r="X300" s="35">
        <v>0</v>
      </c>
      <c r="Y300" s="35">
        <v>0</v>
      </c>
      <c r="Z300" s="35">
        <v>0</v>
      </c>
      <c r="AA300" s="35">
        <v>0</v>
      </c>
    </row>
    <row r="301" spans="1:27">
      <c r="A301" s="239" t="s">
        <v>753</v>
      </c>
      <c r="B301" s="35" t="s">
        <v>79</v>
      </c>
      <c r="C301" s="35" t="s">
        <v>92</v>
      </c>
      <c r="D301" s="35">
        <v>0</v>
      </c>
      <c r="E301" s="35">
        <v>0</v>
      </c>
      <c r="F301" s="35">
        <v>0</v>
      </c>
      <c r="G301" s="35">
        <v>0</v>
      </c>
      <c r="H301" s="35">
        <v>0</v>
      </c>
      <c r="I301" s="35">
        <v>0</v>
      </c>
      <c r="J301" s="35">
        <v>266.37846316066771</v>
      </c>
      <c r="K301" s="35">
        <v>515.19071832733812</v>
      </c>
      <c r="L301" s="35">
        <v>730.028953194716</v>
      </c>
      <c r="M301" s="35">
        <v>896.7257569520126</v>
      </c>
      <c r="N301" s="35">
        <v>1004.2883838194426</v>
      </c>
      <c r="O301" s="35">
        <v>1045.6236647265232</v>
      </c>
      <c r="P301" s="35">
        <v>1018.0057631574614</v>
      </c>
      <c r="Q301" s="35">
        <v>923.25592921470025</v>
      </c>
      <c r="R301" s="35">
        <v>767.62239809971436</v>
      </c>
      <c r="S301" s="35">
        <v>561.36835305174759</v>
      </c>
      <c r="T301" s="35">
        <v>318.09512434324989</v>
      </c>
      <c r="U301" s="35">
        <v>53.845255669982187</v>
      </c>
      <c r="V301" s="35">
        <v>0</v>
      </c>
      <c r="W301" s="35">
        <v>0</v>
      </c>
      <c r="X301" s="35">
        <v>0</v>
      </c>
      <c r="Y301" s="35">
        <v>0</v>
      </c>
      <c r="Z301" s="35">
        <v>0</v>
      </c>
      <c r="AA301" s="35">
        <v>0</v>
      </c>
    </row>
    <row r="302" spans="1:27">
      <c r="A302" s="239" t="s">
        <v>753</v>
      </c>
      <c r="B302" s="35" t="s">
        <v>79</v>
      </c>
      <c r="C302" s="35" t="s">
        <v>93</v>
      </c>
      <c r="D302" s="35">
        <v>0</v>
      </c>
      <c r="E302" s="35">
        <v>0</v>
      </c>
      <c r="F302" s="35">
        <v>0</v>
      </c>
      <c r="G302" s="35">
        <v>0</v>
      </c>
      <c r="H302" s="35">
        <v>0</v>
      </c>
      <c r="I302" s="35">
        <v>0</v>
      </c>
      <c r="J302" s="35">
        <v>258.43929289890804</v>
      </c>
      <c r="K302" s="35">
        <v>500.11041070318163</v>
      </c>
      <c r="L302" s="35">
        <v>709.33313863896615</v>
      </c>
      <c r="M302" s="35">
        <v>872.53259304034509</v>
      </c>
      <c r="N302" s="35">
        <v>979.1199930913092</v>
      </c>
      <c r="O302" s="35">
        <v>1022.1796868919918</v>
      </c>
      <c r="P302" s="35">
        <v>998.91785591320513</v>
      </c>
      <c r="Q302" s="35">
        <v>910.8437847939017</v>
      </c>
      <c r="R302" s="35">
        <v>763.67193525257676</v>
      </c>
      <c r="S302" s="35">
        <v>566.95117779738246</v>
      </c>
      <c r="T302" s="35">
        <v>333.44523759083978</v>
      </c>
      <c r="U302" s="35">
        <v>78.304552660775656</v>
      </c>
      <c r="V302" s="35">
        <v>0</v>
      </c>
      <c r="W302" s="35">
        <v>0</v>
      </c>
      <c r="X302" s="35">
        <v>0</v>
      </c>
      <c r="Y302" s="35">
        <v>0</v>
      </c>
      <c r="Z302" s="35">
        <v>0</v>
      </c>
      <c r="AA302" s="35">
        <v>0</v>
      </c>
    </row>
    <row r="303" spans="1:27">
      <c r="A303" s="239" t="s">
        <v>753</v>
      </c>
      <c r="B303" s="35" t="s">
        <v>339</v>
      </c>
      <c r="C303" s="35" t="s">
        <v>82</v>
      </c>
      <c r="D303" s="35">
        <v>0</v>
      </c>
      <c r="E303" s="35">
        <v>0</v>
      </c>
      <c r="F303" s="35">
        <v>0</v>
      </c>
      <c r="G303" s="35">
        <v>0</v>
      </c>
      <c r="H303" s="35">
        <v>0</v>
      </c>
      <c r="I303" s="35">
        <v>0</v>
      </c>
      <c r="J303" s="35">
        <v>139.06483110995299</v>
      </c>
      <c r="K303" s="35">
        <v>269.10679494844356</v>
      </c>
      <c r="L303" s="35">
        <v>381.68844999938284</v>
      </c>
      <c r="M303" s="35">
        <v>469.50522239877881</v>
      </c>
      <c r="N303" s="35">
        <v>526.85934460005865</v>
      </c>
      <c r="O303" s="35">
        <v>550.02954050513927</v>
      </c>
      <c r="P303" s="35">
        <v>537.51247098336717</v>
      </c>
      <c r="Q303" s="35">
        <v>490.12027420095734</v>
      </c>
      <c r="R303" s="35">
        <v>410.92787210516036</v>
      </c>
      <c r="S303" s="35">
        <v>305.07346194768616</v>
      </c>
      <c r="T303" s="35">
        <v>179.42513744659846</v>
      </c>
      <c r="U303" s="35">
        <v>42.13527002324188</v>
      </c>
      <c r="V303" s="35">
        <v>0</v>
      </c>
      <c r="W303" s="35">
        <v>0</v>
      </c>
      <c r="X303" s="35">
        <v>0</v>
      </c>
      <c r="Y303" s="35">
        <v>0</v>
      </c>
      <c r="Z303" s="35">
        <v>0</v>
      </c>
      <c r="AA303" s="35">
        <v>0</v>
      </c>
    </row>
    <row r="304" spans="1:27">
      <c r="A304" s="239" t="s">
        <v>753</v>
      </c>
      <c r="B304" s="35" t="s">
        <v>339</v>
      </c>
      <c r="C304" s="35" t="s">
        <v>83</v>
      </c>
      <c r="D304" s="35">
        <v>0</v>
      </c>
      <c r="E304" s="35">
        <v>0</v>
      </c>
      <c r="F304" s="35">
        <v>0</v>
      </c>
      <c r="G304" s="35">
        <v>0</v>
      </c>
      <c r="H304" s="35">
        <v>0</v>
      </c>
      <c r="I304" s="35">
        <v>0</v>
      </c>
      <c r="J304" s="35">
        <v>144.07722053785886</v>
      </c>
      <c r="K304" s="35">
        <v>278.65333354196594</v>
      </c>
      <c r="L304" s="35">
        <v>394.85377774334961</v>
      </c>
      <c r="M304" s="35">
        <v>485.01576709085208</v>
      </c>
      <c r="N304" s="35">
        <v>543.19360973221774</v>
      </c>
      <c r="O304" s="35">
        <v>565.55079399020974</v>
      </c>
      <c r="P304" s="35">
        <v>550.61298540033681</v>
      </c>
      <c r="Q304" s="35">
        <v>499.36525103427863</v>
      </c>
      <c r="R304" s="35">
        <v>415.1870996947132</v>
      </c>
      <c r="S304" s="35">
        <v>303.62962172669256</v>
      </c>
      <c r="T304" s="35">
        <v>172.04942486051232</v>
      </c>
      <c r="U304" s="35">
        <v>29.123506022340145</v>
      </c>
      <c r="V304" s="35">
        <v>0</v>
      </c>
      <c r="W304" s="35">
        <v>0</v>
      </c>
      <c r="X304" s="35">
        <v>0</v>
      </c>
      <c r="Y304" s="35">
        <v>0</v>
      </c>
      <c r="Z304" s="35">
        <v>0</v>
      </c>
      <c r="AA304" s="35">
        <v>0</v>
      </c>
    </row>
    <row r="305" spans="1:27">
      <c r="A305" s="239" t="s">
        <v>753</v>
      </c>
      <c r="B305" s="35" t="s">
        <v>339</v>
      </c>
      <c r="C305" s="35" t="s">
        <v>84</v>
      </c>
      <c r="D305" s="35">
        <v>0</v>
      </c>
      <c r="E305" s="35">
        <v>0</v>
      </c>
      <c r="F305" s="35">
        <v>0</v>
      </c>
      <c r="G305" s="35">
        <v>0</v>
      </c>
      <c r="H305" s="35">
        <v>0</v>
      </c>
      <c r="I305" s="35">
        <v>0</v>
      </c>
      <c r="J305" s="35">
        <v>147.3885011466266</v>
      </c>
      <c r="K305" s="35">
        <v>284.73271951112514</v>
      </c>
      <c r="L305" s="35">
        <v>402.67287358400762</v>
      </c>
      <c r="M305" s="35">
        <v>493.17153677052698</v>
      </c>
      <c r="N305" s="35">
        <v>550.06137473063427</v>
      </c>
      <c r="O305" s="35">
        <v>569.46543902225039</v>
      </c>
      <c r="P305" s="35">
        <v>550.06137473063427</v>
      </c>
      <c r="Q305" s="35">
        <v>493.17153677052704</v>
      </c>
      <c r="R305" s="35">
        <v>402.67287358400768</v>
      </c>
      <c r="S305" s="35">
        <v>284.73271951112514</v>
      </c>
      <c r="T305" s="35">
        <v>147.38850114662677</v>
      </c>
      <c r="U305" s="35">
        <v>0</v>
      </c>
      <c r="V305" s="35">
        <v>0</v>
      </c>
      <c r="W305" s="35">
        <v>0</v>
      </c>
      <c r="X305" s="35">
        <v>0</v>
      </c>
      <c r="Y305" s="35">
        <v>0</v>
      </c>
      <c r="Z305" s="35">
        <v>0</v>
      </c>
      <c r="AA305" s="35">
        <v>0</v>
      </c>
    </row>
    <row r="306" spans="1:27">
      <c r="A306" s="239" t="s">
        <v>753</v>
      </c>
      <c r="B306" s="35" t="s">
        <v>339</v>
      </c>
      <c r="C306" s="35" t="s">
        <v>85</v>
      </c>
      <c r="D306" s="35">
        <v>0</v>
      </c>
      <c r="E306" s="35">
        <v>0</v>
      </c>
      <c r="F306" s="35">
        <v>0</v>
      </c>
      <c r="G306" s="35">
        <v>0</v>
      </c>
      <c r="H306" s="35">
        <v>0</v>
      </c>
      <c r="I306" s="35">
        <v>0</v>
      </c>
      <c r="J306" s="35">
        <v>144.83319488790301</v>
      </c>
      <c r="K306" s="35">
        <v>279.63063371514937</v>
      </c>
      <c r="L306" s="35">
        <v>395.05195625065727</v>
      </c>
      <c r="M306" s="35">
        <v>483.09940867796701</v>
      </c>
      <c r="N306" s="35">
        <v>537.67202253465814</v>
      </c>
      <c r="O306" s="35">
        <v>554.98836193731961</v>
      </c>
      <c r="P306" s="35">
        <v>533.84854616631981</v>
      </c>
      <c r="Q306" s="35">
        <v>475.71739158788716</v>
      </c>
      <c r="R306" s="35">
        <v>384.62291185817992</v>
      </c>
      <c r="S306" s="35">
        <v>266.87720951520612</v>
      </c>
      <c r="T306" s="35">
        <v>130.63909888892235</v>
      </c>
      <c r="U306" s="35">
        <v>0</v>
      </c>
      <c r="V306" s="35">
        <v>0</v>
      </c>
      <c r="W306" s="35">
        <v>0</v>
      </c>
      <c r="X306" s="35">
        <v>0</v>
      </c>
      <c r="Y306" s="35">
        <v>0</v>
      </c>
      <c r="Z306" s="35">
        <v>0</v>
      </c>
      <c r="AA306" s="35">
        <v>0</v>
      </c>
    </row>
    <row r="307" spans="1:27">
      <c r="A307" s="239" t="s">
        <v>753</v>
      </c>
      <c r="B307" s="35" t="s">
        <v>339</v>
      </c>
      <c r="C307" s="35" t="s">
        <v>86</v>
      </c>
      <c r="D307" s="35">
        <v>0</v>
      </c>
      <c r="E307" s="35">
        <v>0</v>
      </c>
      <c r="F307" s="35">
        <v>0</v>
      </c>
      <c r="G307" s="35">
        <v>0</v>
      </c>
      <c r="H307" s="35">
        <v>0</v>
      </c>
      <c r="I307" s="35">
        <v>0</v>
      </c>
      <c r="J307" s="35">
        <v>136.3403500737605</v>
      </c>
      <c r="K307" s="35">
        <v>263.07357794817386</v>
      </c>
      <c r="L307" s="35">
        <v>371.26952020317782</v>
      </c>
      <c r="M307" s="35">
        <v>453.3042295762416</v>
      </c>
      <c r="N307" s="35">
        <v>503.39719078257554</v>
      </c>
      <c r="O307" s="35">
        <v>518.01864026079784</v>
      </c>
      <c r="P307" s="35">
        <v>496.13828835863109</v>
      </c>
      <c r="Q307" s="35">
        <v>439.29791793327871</v>
      </c>
      <c r="R307" s="35">
        <v>351.5027437596558</v>
      </c>
      <c r="S307" s="35">
        <v>238.93918802563743</v>
      </c>
      <c r="T307" s="35">
        <v>109.53895865587444</v>
      </c>
      <c r="U307" s="35">
        <v>0</v>
      </c>
      <c r="V307" s="35">
        <v>0</v>
      </c>
      <c r="W307" s="35">
        <v>0</v>
      </c>
      <c r="X307" s="35">
        <v>0</v>
      </c>
      <c r="Y307" s="35">
        <v>0</v>
      </c>
      <c r="Z307" s="35">
        <v>0</v>
      </c>
      <c r="AA307" s="35">
        <v>0</v>
      </c>
    </row>
    <row r="308" spans="1:27">
      <c r="A308" s="239" t="s">
        <v>753</v>
      </c>
      <c r="B308" s="35" t="s">
        <v>339</v>
      </c>
      <c r="C308" s="35" t="s">
        <v>87</v>
      </c>
      <c r="D308" s="35">
        <v>0</v>
      </c>
      <c r="E308" s="35">
        <v>0</v>
      </c>
      <c r="F308" s="35">
        <v>0</v>
      </c>
      <c r="G308" s="35">
        <v>0</v>
      </c>
      <c r="H308" s="35">
        <v>0</v>
      </c>
      <c r="I308" s="35">
        <v>0</v>
      </c>
      <c r="J308" s="35">
        <v>131.99762494111704</v>
      </c>
      <c r="K308" s="35">
        <v>254.53542217161041</v>
      </c>
      <c r="L308" s="35">
        <v>358.831518151279</v>
      </c>
      <c r="M308" s="35">
        <v>437.41136097588617</v>
      </c>
      <c r="N308" s="35">
        <v>484.64339647936055</v>
      </c>
      <c r="O308" s="35">
        <v>497.14266286042556</v>
      </c>
      <c r="P308" s="35">
        <v>474.0133795584324</v>
      </c>
      <c r="Q308" s="35">
        <v>416.91314484611257</v>
      </c>
      <c r="R308" s="35">
        <v>329.9341413127791</v>
      </c>
      <c r="S308" s="35">
        <v>219.30986284314477</v>
      </c>
      <c r="T308" s="35">
        <v>92.968380986994291</v>
      </c>
      <c r="U308" s="35">
        <v>0</v>
      </c>
      <c r="V308" s="35">
        <v>0</v>
      </c>
      <c r="W308" s="35">
        <v>0</v>
      </c>
      <c r="X308" s="35">
        <v>0</v>
      </c>
      <c r="Y308" s="35">
        <v>0</v>
      </c>
      <c r="Z308" s="35">
        <v>0</v>
      </c>
      <c r="AA308" s="35">
        <v>0</v>
      </c>
    </row>
    <row r="309" spans="1:27">
      <c r="A309" s="239" t="s">
        <v>753</v>
      </c>
      <c r="B309" s="35" t="s">
        <v>339</v>
      </c>
      <c r="C309" s="35" t="s">
        <v>88</v>
      </c>
      <c r="D309" s="35">
        <v>0</v>
      </c>
      <c r="E309" s="35">
        <v>0</v>
      </c>
      <c r="F309" s="35">
        <v>0</v>
      </c>
      <c r="G309" s="35">
        <v>0</v>
      </c>
      <c r="H309" s="35">
        <v>0</v>
      </c>
      <c r="I309" s="35">
        <v>0</v>
      </c>
      <c r="J309" s="35">
        <v>133.91294253476192</v>
      </c>
      <c r="K309" s="35">
        <v>258.22879296149085</v>
      </c>
      <c r="L309" s="35">
        <v>364.03825062223086</v>
      </c>
      <c r="M309" s="35">
        <v>443.75830604941297</v>
      </c>
      <c r="N309" s="35">
        <v>491.67568985838773</v>
      </c>
      <c r="O309" s="35">
        <v>504.3563236301008</v>
      </c>
      <c r="P309" s="35">
        <v>480.89142881042716</v>
      </c>
      <c r="Q309" s="35">
        <v>422.96265582558505</v>
      </c>
      <c r="R309" s="35">
        <v>334.72156582804888</v>
      </c>
      <c r="S309" s="35">
        <v>222.49210221260844</v>
      </c>
      <c r="T309" s="35">
        <v>94.31737477257569</v>
      </c>
      <c r="U309" s="35">
        <v>0</v>
      </c>
      <c r="V309" s="35">
        <v>0</v>
      </c>
      <c r="W309" s="35">
        <v>0</v>
      </c>
      <c r="X309" s="35">
        <v>0</v>
      </c>
      <c r="Y309" s="35">
        <v>0</v>
      </c>
      <c r="Z309" s="35">
        <v>0</v>
      </c>
      <c r="AA309" s="35">
        <v>0</v>
      </c>
    </row>
    <row r="310" spans="1:27">
      <c r="A310" s="239" t="s">
        <v>753</v>
      </c>
      <c r="B310" s="35" t="s">
        <v>339</v>
      </c>
      <c r="C310" s="35" t="s">
        <v>89</v>
      </c>
      <c r="D310" s="35">
        <v>0</v>
      </c>
      <c r="E310" s="35">
        <v>0</v>
      </c>
      <c r="F310" s="35">
        <v>0</v>
      </c>
      <c r="G310" s="35">
        <v>0</v>
      </c>
      <c r="H310" s="35">
        <v>0</v>
      </c>
      <c r="I310" s="35">
        <v>0</v>
      </c>
      <c r="J310" s="35">
        <v>140.62140204259342</v>
      </c>
      <c r="K310" s="35">
        <v>271.33402071668411</v>
      </c>
      <c r="L310" s="35">
        <v>382.92728776482465</v>
      </c>
      <c r="M310" s="35">
        <v>467.53786593890146</v>
      </c>
      <c r="N310" s="35">
        <v>519.20373325909702</v>
      </c>
      <c r="O310" s="35">
        <v>534.2842924949374</v>
      </c>
      <c r="P310" s="35">
        <v>511.71690316372741</v>
      </c>
      <c r="Q310" s="35">
        <v>453.09175970832928</v>
      </c>
      <c r="R310" s="35">
        <v>362.53983961871984</v>
      </c>
      <c r="S310" s="35">
        <v>246.4418171502883</v>
      </c>
      <c r="T310" s="35">
        <v>112.97845381900069</v>
      </c>
      <c r="U310" s="35">
        <v>0</v>
      </c>
      <c r="V310" s="35">
        <v>0</v>
      </c>
      <c r="W310" s="35">
        <v>0</v>
      </c>
      <c r="X310" s="35">
        <v>0</v>
      </c>
      <c r="Y310" s="35">
        <v>0</v>
      </c>
      <c r="Z310" s="35">
        <v>0</v>
      </c>
      <c r="AA310" s="35">
        <v>0</v>
      </c>
    </row>
    <row r="311" spans="1:27">
      <c r="A311" s="239" t="s">
        <v>753</v>
      </c>
      <c r="B311" s="35" t="s">
        <v>339</v>
      </c>
      <c r="C311" s="35" t="s">
        <v>90</v>
      </c>
      <c r="D311" s="35">
        <v>0</v>
      </c>
      <c r="E311" s="35">
        <v>0</v>
      </c>
      <c r="F311" s="35">
        <v>0</v>
      </c>
      <c r="G311" s="35">
        <v>0</v>
      </c>
      <c r="H311" s="35">
        <v>0</v>
      </c>
      <c r="I311" s="35">
        <v>0</v>
      </c>
      <c r="J311" s="35">
        <v>145.65295288533056</v>
      </c>
      <c r="K311" s="35">
        <v>281.37989773441126</v>
      </c>
      <c r="L311" s="35">
        <v>397.93126755515897</v>
      </c>
      <c r="M311" s="35">
        <v>487.36427910453517</v>
      </c>
      <c r="N311" s="35">
        <v>543.58422044048962</v>
      </c>
      <c r="O311" s="35">
        <v>562.75979546882263</v>
      </c>
      <c r="P311" s="35">
        <v>543.58422044048962</v>
      </c>
      <c r="Q311" s="35">
        <v>487.36427910453529</v>
      </c>
      <c r="R311" s="35">
        <v>397.93126755515902</v>
      </c>
      <c r="S311" s="35">
        <v>281.37989773441126</v>
      </c>
      <c r="T311" s="35">
        <v>145.65295288533071</v>
      </c>
      <c r="U311" s="35">
        <v>0</v>
      </c>
      <c r="V311" s="35">
        <v>0</v>
      </c>
      <c r="W311" s="35">
        <v>0</v>
      </c>
      <c r="X311" s="35">
        <v>0</v>
      </c>
      <c r="Y311" s="35">
        <v>0</v>
      </c>
      <c r="Z311" s="35">
        <v>0</v>
      </c>
      <c r="AA311" s="35">
        <v>0</v>
      </c>
    </row>
    <row r="312" spans="1:27">
      <c r="A312" s="239" t="s">
        <v>753</v>
      </c>
      <c r="B312" s="35" t="s">
        <v>339</v>
      </c>
      <c r="C312" s="35" t="s">
        <v>91</v>
      </c>
      <c r="D312" s="35">
        <v>0</v>
      </c>
      <c r="E312" s="35">
        <v>0</v>
      </c>
      <c r="F312" s="35">
        <v>0</v>
      </c>
      <c r="G312" s="35">
        <v>0</v>
      </c>
      <c r="H312" s="35">
        <v>0</v>
      </c>
      <c r="I312" s="35">
        <v>0</v>
      </c>
      <c r="J312" s="35">
        <v>146.32396456072897</v>
      </c>
      <c r="K312" s="35">
        <v>282.83941059243017</v>
      </c>
      <c r="L312" s="35">
        <v>400.39531293035907</v>
      </c>
      <c r="M312" s="35">
        <v>491.11155945658828</v>
      </c>
      <c r="N312" s="35">
        <v>548.90717780539808</v>
      </c>
      <c r="O312" s="35">
        <v>569.90796052777114</v>
      </c>
      <c r="P312" s="35">
        <v>552.70616442132189</v>
      </c>
      <c r="Q312" s="35">
        <v>498.45487562849564</v>
      </c>
      <c r="R312" s="35">
        <v>410.79071493759295</v>
      </c>
      <c r="S312" s="35">
        <v>295.59006457383373</v>
      </c>
      <c r="T312" s="35">
        <v>160.57515730367672</v>
      </c>
      <c r="U312" s="35">
        <v>14.796432838961366</v>
      </c>
      <c r="V312" s="35">
        <v>0</v>
      </c>
      <c r="W312" s="35">
        <v>0</v>
      </c>
      <c r="X312" s="35">
        <v>0</v>
      </c>
      <c r="Y312" s="35">
        <v>0</v>
      </c>
      <c r="Z312" s="35">
        <v>0</v>
      </c>
      <c r="AA312" s="35">
        <v>0</v>
      </c>
    </row>
    <row r="313" spans="1:27">
      <c r="A313" s="239" t="s">
        <v>753</v>
      </c>
      <c r="B313" s="35" t="s">
        <v>339</v>
      </c>
      <c r="C313" s="35" t="s">
        <v>92</v>
      </c>
      <c r="D313" s="35">
        <v>0</v>
      </c>
      <c r="E313" s="35">
        <v>0</v>
      </c>
      <c r="F313" s="35">
        <v>0</v>
      </c>
      <c r="G313" s="35">
        <v>0</v>
      </c>
      <c r="H313" s="35">
        <v>0</v>
      </c>
      <c r="I313" s="35">
        <v>0</v>
      </c>
      <c r="J313" s="35">
        <v>142.06851368568948</v>
      </c>
      <c r="K313" s="35">
        <v>274.76838310791373</v>
      </c>
      <c r="L313" s="35">
        <v>389.34877503718189</v>
      </c>
      <c r="M313" s="35">
        <v>478.25373704107341</v>
      </c>
      <c r="N313" s="35">
        <v>535.6204713703695</v>
      </c>
      <c r="O313" s="35">
        <v>557.66595452081242</v>
      </c>
      <c r="P313" s="35">
        <v>542.93640701731283</v>
      </c>
      <c r="Q313" s="35">
        <v>492.40316224784021</v>
      </c>
      <c r="R313" s="35">
        <v>409.3986123198477</v>
      </c>
      <c r="S313" s="35">
        <v>299.39645496093203</v>
      </c>
      <c r="T313" s="35">
        <v>169.65073298306663</v>
      </c>
      <c r="U313" s="35">
        <v>28.717469690657168</v>
      </c>
      <c r="V313" s="35">
        <v>0</v>
      </c>
      <c r="W313" s="35">
        <v>0</v>
      </c>
      <c r="X313" s="35">
        <v>0</v>
      </c>
      <c r="Y313" s="35">
        <v>0</v>
      </c>
      <c r="Z313" s="35">
        <v>0</v>
      </c>
      <c r="AA313" s="35">
        <v>0</v>
      </c>
    </row>
    <row r="314" spans="1:27">
      <c r="A314" s="239" t="s">
        <v>753</v>
      </c>
      <c r="B314" s="35" t="s">
        <v>339</v>
      </c>
      <c r="C314" s="35" t="s">
        <v>93</v>
      </c>
      <c r="D314" s="35">
        <v>0</v>
      </c>
      <c r="E314" s="35">
        <v>0</v>
      </c>
      <c r="F314" s="35">
        <v>0</v>
      </c>
      <c r="G314" s="35">
        <v>0</v>
      </c>
      <c r="H314" s="35">
        <v>0</v>
      </c>
      <c r="I314" s="35">
        <v>0</v>
      </c>
      <c r="J314" s="35">
        <v>137.83428954608428</v>
      </c>
      <c r="K314" s="35">
        <v>266.72555237503019</v>
      </c>
      <c r="L314" s="35">
        <v>378.3110072741153</v>
      </c>
      <c r="M314" s="35">
        <v>465.35071628818412</v>
      </c>
      <c r="N314" s="35">
        <v>522.1973296486982</v>
      </c>
      <c r="O314" s="35">
        <v>545.16249967572901</v>
      </c>
      <c r="P314" s="35">
        <v>532.75618982037611</v>
      </c>
      <c r="Q314" s="35">
        <v>485.78335189008095</v>
      </c>
      <c r="R314" s="35">
        <v>407.29169880137431</v>
      </c>
      <c r="S314" s="35">
        <v>302.37396149193734</v>
      </c>
      <c r="T314" s="35">
        <v>177.83746004844789</v>
      </c>
      <c r="U314" s="35">
        <v>41.762428085747018</v>
      </c>
      <c r="V314" s="35">
        <v>0</v>
      </c>
      <c r="W314" s="35">
        <v>0</v>
      </c>
      <c r="X314" s="35">
        <v>0</v>
      </c>
      <c r="Y314" s="35">
        <v>0</v>
      </c>
      <c r="Z314" s="35">
        <v>0</v>
      </c>
      <c r="AA314" s="35">
        <v>0</v>
      </c>
    </row>
    <row r="315" spans="1:27">
      <c r="A315" s="239" t="s">
        <v>753</v>
      </c>
      <c r="B315" s="35" t="s">
        <v>338</v>
      </c>
      <c r="C315" s="35" t="s">
        <v>82</v>
      </c>
      <c r="D315" s="35">
        <v>0</v>
      </c>
      <c r="E315" s="35">
        <v>0</v>
      </c>
      <c r="F315" s="35">
        <v>0</v>
      </c>
      <c r="G315" s="35">
        <v>0</v>
      </c>
      <c r="H315" s="35">
        <v>0</v>
      </c>
      <c r="I315" s="35">
        <v>0</v>
      </c>
      <c r="J315" s="35">
        <v>86.915519443720626</v>
      </c>
      <c r="K315" s="35">
        <v>168.19174684277723</v>
      </c>
      <c r="L315" s="35">
        <v>238.55528124961427</v>
      </c>
      <c r="M315" s="35">
        <v>293.44076399923676</v>
      </c>
      <c r="N315" s="35">
        <v>329.28709037503666</v>
      </c>
      <c r="O315" s="35">
        <v>343.76846281571204</v>
      </c>
      <c r="P315" s="35">
        <v>335.94529436460454</v>
      </c>
      <c r="Q315" s="35">
        <v>306.32517137559836</v>
      </c>
      <c r="R315" s="35">
        <v>256.82992006572522</v>
      </c>
      <c r="S315" s="35">
        <v>190.67091371730385</v>
      </c>
      <c r="T315" s="35">
        <v>112.14071090412403</v>
      </c>
      <c r="U315" s="35">
        <v>26.334543764526178</v>
      </c>
      <c r="V315" s="35">
        <v>0</v>
      </c>
      <c r="W315" s="35">
        <v>0</v>
      </c>
      <c r="X315" s="35">
        <v>0</v>
      </c>
      <c r="Y315" s="35">
        <v>0</v>
      </c>
      <c r="Z315" s="35">
        <v>0</v>
      </c>
      <c r="AA315" s="35">
        <v>0</v>
      </c>
    </row>
    <row r="316" spans="1:27">
      <c r="A316" s="239" t="s">
        <v>753</v>
      </c>
      <c r="B316" s="35" t="s">
        <v>338</v>
      </c>
      <c r="C316" s="35" t="s">
        <v>83</v>
      </c>
      <c r="D316" s="35">
        <v>0</v>
      </c>
      <c r="E316" s="35">
        <v>0</v>
      </c>
      <c r="F316" s="35">
        <v>0</v>
      </c>
      <c r="G316" s="35">
        <v>0</v>
      </c>
      <c r="H316" s="35">
        <v>0</v>
      </c>
      <c r="I316" s="35">
        <v>0</v>
      </c>
      <c r="J316" s="35">
        <v>90.048262836161797</v>
      </c>
      <c r="K316" s="35">
        <v>174.1583334637287</v>
      </c>
      <c r="L316" s="35">
        <v>246.78361108959351</v>
      </c>
      <c r="M316" s="35">
        <v>303.13485443178257</v>
      </c>
      <c r="N316" s="35">
        <v>339.49600608263609</v>
      </c>
      <c r="O316" s="35">
        <v>353.46924624388112</v>
      </c>
      <c r="P316" s="35">
        <v>344.13311587521048</v>
      </c>
      <c r="Q316" s="35">
        <v>312.10328189642416</v>
      </c>
      <c r="R316" s="35">
        <v>259.49193730919575</v>
      </c>
      <c r="S316" s="35">
        <v>189.76851357918284</v>
      </c>
      <c r="T316" s="35">
        <v>107.53089053782021</v>
      </c>
      <c r="U316" s="35">
        <v>18.202191263962593</v>
      </c>
      <c r="V316" s="35">
        <v>0</v>
      </c>
      <c r="W316" s="35">
        <v>0</v>
      </c>
      <c r="X316" s="35">
        <v>0</v>
      </c>
      <c r="Y316" s="35">
        <v>0</v>
      </c>
      <c r="Z316" s="35">
        <v>0</v>
      </c>
      <c r="AA316" s="35">
        <v>0</v>
      </c>
    </row>
    <row r="317" spans="1:27">
      <c r="A317" s="239" t="s">
        <v>753</v>
      </c>
      <c r="B317" s="35" t="s">
        <v>338</v>
      </c>
      <c r="C317" s="35" t="s">
        <v>84</v>
      </c>
      <c r="D317" s="35">
        <v>0</v>
      </c>
      <c r="E317" s="35">
        <v>0</v>
      </c>
      <c r="F317" s="35">
        <v>0</v>
      </c>
      <c r="G317" s="35">
        <v>0</v>
      </c>
      <c r="H317" s="35">
        <v>0</v>
      </c>
      <c r="I317" s="35">
        <v>0</v>
      </c>
      <c r="J317" s="35">
        <v>92.117813216641622</v>
      </c>
      <c r="K317" s="35">
        <v>177.95794969445322</v>
      </c>
      <c r="L317" s="35">
        <v>251.67054599000474</v>
      </c>
      <c r="M317" s="35">
        <v>308.23221048157939</v>
      </c>
      <c r="N317" s="35">
        <v>343.78835920664642</v>
      </c>
      <c r="O317" s="35">
        <v>355.9158993889065</v>
      </c>
      <c r="P317" s="35">
        <v>343.78835920664642</v>
      </c>
      <c r="Q317" s="35">
        <v>308.23221048157939</v>
      </c>
      <c r="R317" s="35">
        <v>251.6705459900048</v>
      </c>
      <c r="S317" s="35">
        <v>177.95794969445322</v>
      </c>
      <c r="T317" s="35">
        <v>92.117813216641721</v>
      </c>
      <c r="U317" s="35">
        <v>0</v>
      </c>
      <c r="V317" s="35">
        <v>0</v>
      </c>
      <c r="W317" s="35">
        <v>0</v>
      </c>
      <c r="X317" s="35">
        <v>0</v>
      </c>
      <c r="Y317" s="35">
        <v>0</v>
      </c>
      <c r="Z317" s="35">
        <v>0</v>
      </c>
      <c r="AA317" s="35">
        <v>0</v>
      </c>
    </row>
    <row r="318" spans="1:27">
      <c r="A318" s="239" t="s">
        <v>753</v>
      </c>
      <c r="B318" s="35" t="s">
        <v>338</v>
      </c>
      <c r="C318" s="35" t="s">
        <v>85</v>
      </c>
      <c r="D318" s="35">
        <v>0</v>
      </c>
      <c r="E318" s="35">
        <v>0</v>
      </c>
      <c r="F318" s="35">
        <v>0</v>
      </c>
      <c r="G318" s="35">
        <v>0</v>
      </c>
      <c r="H318" s="35">
        <v>0</v>
      </c>
      <c r="I318" s="35">
        <v>0</v>
      </c>
      <c r="J318" s="35">
        <v>90.520746804939378</v>
      </c>
      <c r="K318" s="35">
        <v>174.76914607196838</v>
      </c>
      <c r="L318" s="35">
        <v>246.90747265666079</v>
      </c>
      <c r="M318" s="35">
        <v>301.9371304237294</v>
      </c>
      <c r="N318" s="35">
        <v>336.04501408416132</v>
      </c>
      <c r="O318" s="35">
        <v>346.86772621082474</v>
      </c>
      <c r="P318" s="35">
        <v>333.65534135394984</v>
      </c>
      <c r="Q318" s="35">
        <v>297.32336974242952</v>
      </c>
      <c r="R318" s="35">
        <v>240.38931991136246</v>
      </c>
      <c r="S318" s="35">
        <v>166.79825594700384</v>
      </c>
      <c r="T318" s="35">
        <v>81.649436805576471</v>
      </c>
      <c r="U318" s="35">
        <v>0</v>
      </c>
      <c r="V318" s="35">
        <v>0</v>
      </c>
      <c r="W318" s="35">
        <v>0</v>
      </c>
      <c r="X318" s="35">
        <v>0</v>
      </c>
      <c r="Y318" s="35">
        <v>0</v>
      </c>
      <c r="Z318" s="35">
        <v>0</v>
      </c>
      <c r="AA318" s="35">
        <v>0</v>
      </c>
    </row>
    <row r="319" spans="1:27">
      <c r="A319" s="239" t="s">
        <v>753</v>
      </c>
      <c r="B319" s="35" t="s">
        <v>338</v>
      </c>
      <c r="C319" s="35" t="s">
        <v>86</v>
      </c>
      <c r="D319" s="35">
        <v>0</v>
      </c>
      <c r="E319" s="35">
        <v>0</v>
      </c>
      <c r="F319" s="35">
        <v>0</v>
      </c>
      <c r="G319" s="35">
        <v>0</v>
      </c>
      <c r="H319" s="35">
        <v>0</v>
      </c>
      <c r="I319" s="35">
        <v>0</v>
      </c>
      <c r="J319" s="35">
        <v>85.212718796100305</v>
      </c>
      <c r="K319" s="35">
        <v>164.42098621760866</v>
      </c>
      <c r="L319" s="35">
        <v>232.0434501269861</v>
      </c>
      <c r="M319" s="35">
        <v>283.315143485151</v>
      </c>
      <c r="N319" s="35">
        <v>314.62324423910968</v>
      </c>
      <c r="O319" s="35">
        <v>323.76165016299859</v>
      </c>
      <c r="P319" s="35">
        <v>310.08643022414441</v>
      </c>
      <c r="Q319" s="35">
        <v>274.56119870829917</v>
      </c>
      <c r="R319" s="35">
        <v>219.68921484978486</v>
      </c>
      <c r="S319" s="35">
        <v>149.3369925160234</v>
      </c>
      <c r="T319" s="35">
        <v>68.461849159921528</v>
      </c>
      <c r="U319" s="35">
        <v>0</v>
      </c>
      <c r="V319" s="35">
        <v>0</v>
      </c>
      <c r="W319" s="35">
        <v>0</v>
      </c>
      <c r="X319" s="35">
        <v>0</v>
      </c>
      <c r="Y319" s="35">
        <v>0</v>
      </c>
      <c r="Z319" s="35">
        <v>0</v>
      </c>
      <c r="AA319" s="35">
        <v>0</v>
      </c>
    </row>
    <row r="320" spans="1:27">
      <c r="A320" s="239" t="s">
        <v>753</v>
      </c>
      <c r="B320" s="35" t="s">
        <v>338</v>
      </c>
      <c r="C320" s="35" t="s">
        <v>87</v>
      </c>
      <c r="D320" s="35">
        <v>0</v>
      </c>
      <c r="E320" s="35">
        <v>0</v>
      </c>
      <c r="F320" s="35">
        <v>0</v>
      </c>
      <c r="G320" s="35">
        <v>0</v>
      </c>
      <c r="H320" s="35">
        <v>0</v>
      </c>
      <c r="I320" s="35">
        <v>0</v>
      </c>
      <c r="J320" s="35">
        <v>82.498515588198146</v>
      </c>
      <c r="K320" s="35">
        <v>159.08463885725649</v>
      </c>
      <c r="L320" s="35">
        <v>224.26969884454934</v>
      </c>
      <c r="M320" s="35">
        <v>273.38210060992884</v>
      </c>
      <c r="N320" s="35">
        <v>302.90212279960031</v>
      </c>
      <c r="O320" s="35">
        <v>310.71416428776598</v>
      </c>
      <c r="P320" s="35">
        <v>296.25836222402023</v>
      </c>
      <c r="Q320" s="35">
        <v>260.57071552882036</v>
      </c>
      <c r="R320" s="35">
        <v>206.20883832048693</v>
      </c>
      <c r="S320" s="35">
        <v>137.06866427696548</v>
      </c>
      <c r="T320" s="35">
        <v>58.105238116871426</v>
      </c>
      <c r="U320" s="35">
        <v>0</v>
      </c>
      <c r="V320" s="35">
        <v>0</v>
      </c>
      <c r="W320" s="35">
        <v>0</v>
      </c>
      <c r="X320" s="35">
        <v>0</v>
      </c>
      <c r="Y320" s="35">
        <v>0</v>
      </c>
      <c r="Z320" s="35">
        <v>0</v>
      </c>
      <c r="AA320" s="35">
        <v>0</v>
      </c>
    </row>
    <row r="321" spans="1:27">
      <c r="A321" s="239" t="s">
        <v>753</v>
      </c>
      <c r="B321" s="35" t="s">
        <v>338</v>
      </c>
      <c r="C321" s="35" t="s">
        <v>88</v>
      </c>
      <c r="D321" s="35">
        <v>0</v>
      </c>
      <c r="E321" s="35">
        <v>0</v>
      </c>
      <c r="F321" s="35">
        <v>0</v>
      </c>
      <c r="G321" s="35">
        <v>0</v>
      </c>
      <c r="H321" s="35">
        <v>0</v>
      </c>
      <c r="I321" s="35">
        <v>0</v>
      </c>
      <c r="J321" s="35">
        <v>83.695589084226185</v>
      </c>
      <c r="K321" s="35">
        <v>161.39299560093176</v>
      </c>
      <c r="L321" s="35">
        <v>227.52390663889429</v>
      </c>
      <c r="M321" s="35">
        <v>277.34894128088308</v>
      </c>
      <c r="N321" s="35">
        <v>307.29730616149232</v>
      </c>
      <c r="O321" s="35">
        <v>315.22270226881295</v>
      </c>
      <c r="P321" s="35">
        <v>300.55714300651698</v>
      </c>
      <c r="Q321" s="35">
        <v>264.35165989099062</v>
      </c>
      <c r="R321" s="35">
        <v>209.20097864253052</v>
      </c>
      <c r="S321" s="35">
        <v>139.05756388288026</v>
      </c>
      <c r="T321" s="35">
        <v>58.948359232859801</v>
      </c>
      <c r="U321" s="35">
        <v>0</v>
      </c>
      <c r="V321" s="35">
        <v>0</v>
      </c>
      <c r="W321" s="35">
        <v>0</v>
      </c>
      <c r="X321" s="35">
        <v>0</v>
      </c>
      <c r="Y321" s="35">
        <v>0</v>
      </c>
      <c r="Z321" s="35">
        <v>0</v>
      </c>
      <c r="AA321" s="35">
        <v>0</v>
      </c>
    </row>
    <row r="322" spans="1:27">
      <c r="A322" s="239" t="s">
        <v>753</v>
      </c>
      <c r="B322" s="35" t="s">
        <v>338</v>
      </c>
      <c r="C322" s="35" t="s">
        <v>89</v>
      </c>
      <c r="D322" s="35">
        <v>0</v>
      </c>
      <c r="E322" s="35">
        <v>0</v>
      </c>
      <c r="F322" s="35">
        <v>0</v>
      </c>
      <c r="G322" s="35">
        <v>0</v>
      </c>
      <c r="H322" s="35">
        <v>0</v>
      </c>
      <c r="I322" s="35">
        <v>0</v>
      </c>
      <c r="J322" s="35">
        <v>87.888376276620875</v>
      </c>
      <c r="K322" s="35">
        <v>169.58376294792754</v>
      </c>
      <c r="L322" s="35">
        <v>239.3295548530154</v>
      </c>
      <c r="M322" s="35">
        <v>292.21116621181341</v>
      </c>
      <c r="N322" s="35">
        <v>324.5023332869356</v>
      </c>
      <c r="O322" s="35">
        <v>333.92768280933581</v>
      </c>
      <c r="P322" s="35">
        <v>319.82306447732964</v>
      </c>
      <c r="Q322" s="35">
        <v>283.18234981770576</v>
      </c>
      <c r="R322" s="35">
        <v>226.58739976169988</v>
      </c>
      <c r="S322" s="35">
        <v>154.02613571893016</v>
      </c>
      <c r="T322" s="35">
        <v>70.611533636875421</v>
      </c>
      <c r="U322" s="35">
        <v>0</v>
      </c>
      <c r="V322" s="35">
        <v>0</v>
      </c>
      <c r="W322" s="35">
        <v>0</v>
      </c>
      <c r="X322" s="35">
        <v>0</v>
      </c>
      <c r="Y322" s="35">
        <v>0</v>
      </c>
      <c r="Z322" s="35">
        <v>0</v>
      </c>
      <c r="AA322" s="35">
        <v>0</v>
      </c>
    </row>
    <row r="323" spans="1:27">
      <c r="A323" s="239" t="s">
        <v>753</v>
      </c>
      <c r="B323" s="35" t="s">
        <v>338</v>
      </c>
      <c r="C323" s="35" t="s">
        <v>90</v>
      </c>
      <c r="D323" s="35">
        <v>0</v>
      </c>
      <c r="E323" s="35">
        <v>0</v>
      </c>
      <c r="F323" s="35">
        <v>0</v>
      </c>
      <c r="G323" s="35">
        <v>0</v>
      </c>
      <c r="H323" s="35">
        <v>0</v>
      </c>
      <c r="I323" s="35">
        <v>0</v>
      </c>
      <c r="J323" s="35">
        <v>91.033095553331592</v>
      </c>
      <c r="K323" s="35">
        <v>175.86243608400704</v>
      </c>
      <c r="L323" s="35">
        <v>248.70704222197435</v>
      </c>
      <c r="M323" s="35">
        <v>304.60267444033451</v>
      </c>
      <c r="N323" s="35">
        <v>339.74013777530598</v>
      </c>
      <c r="O323" s="35">
        <v>351.72487216801414</v>
      </c>
      <c r="P323" s="35">
        <v>339.74013777530598</v>
      </c>
      <c r="Q323" s="35">
        <v>304.60267444033451</v>
      </c>
      <c r="R323" s="35">
        <v>248.7070422219744</v>
      </c>
      <c r="S323" s="35">
        <v>175.86243608400704</v>
      </c>
      <c r="T323" s="35">
        <v>91.033095553331691</v>
      </c>
      <c r="U323" s="35">
        <v>0</v>
      </c>
      <c r="V323" s="35">
        <v>0</v>
      </c>
      <c r="W323" s="35">
        <v>0</v>
      </c>
      <c r="X323" s="35">
        <v>0</v>
      </c>
      <c r="Y323" s="35">
        <v>0</v>
      </c>
      <c r="Z323" s="35">
        <v>0</v>
      </c>
      <c r="AA323" s="35">
        <v>0</v>
      </c>
    </row>
    <row r="324" spans="1:27">
      <c r="A324" s="239" t="s">
        <v>753</v>
      </c>
      <c r="B324" s="35" t="s">
        <v>338</v>
      </c>
      <c r="C324" s="35" t="s">
        <v>91</v>
      </c>
      <c r="D324" s="35">
        <v>0</v>
      </c>
      <c r="E324" s="35">
        <v>0</v>
      </c>
      <c r="F324" s="35">
        <v>0</v>
      </c>
      <c r="G324" s="35">
        <v>0</v>
      </c>
      <c r="H324" s="35">
        <v>0</v>
      </c>
      <c r="I324" s="35">
        <v>0</v>
      </c>
      <c r="J324" s="35">
        <v>91.452477850455608</v>
      </c>
      <c r="K324" s="35">
        <v>176.77463162026888</v>
      </c>
      <c r="L324" s="35">
        <v>250.24707058147442</v>
      </c>
      <c r="M324" s="35">
        <v>306.94472466036768</v>
      </c>
      <c r="N324" s="35">
        <v>343.06698612837386</v>
      </c>
      <c r="O324" s="35">
        <v>356.19247532985702</v>
      </c>
      <c r="P324" s="35">
        <v>345.44135276332617</v>
      </c>
      <c r="Q324" s="35">
        <v>311.53429726780979</v>
      </c>
      <c r="R324" s="35">
        <v>256.74419683599558</v>
      </c>
      <c r="S324" s="35">
        <v>184.74379035864607</v>
      </c>
      <c r="T324" s="35">
        <v>100.35947331479797</v>
      </c>
      <c r="U324" s="35">
        <v>9.2477705243508534</v>
      </c>
      <c r="V324" s="35">
        <v>0</v>
      </c>
      <c r="W324" s="35">
        <v>0</v>
      </c>
      <c r="X324" s="35">
        <v>0</v>
      </c>
      <c r="Y324" s="35">
        <v>0</v>
      </c>
      <c r="Z324" s="35">
        <v>0</v>
      </c>
      <c r="AA324" s="35">
        <v>0</v>
      </c>
    </row>
    <row r="325" spans="1:27">
      <c r="A325" s="239" t="s">
        <v>753</v>
      </c>
      <c r="B325" s="35" t="s">
        <v>338</v>
      </c>
      <c r="C325" s="35" t="s">
        <v>92</v>
      </c>
      <c r="D325" s="35">
        <v>0</v>
      </c>
      <c r="E325" s="35">
        <v>0</v>
      </c>
      <c r="F325" s="35">
        <v>0</v>
      </c>
      <c r="G325" s="35">
        <v>0</v>
      </c>
      <c r="H325" s="35">
        <v>0</v>
      </c>
      <c r="I325" s="35">
        <v>0</v>
      </c>
      <c r="J325" s="35">
        <v>88.792821053555912</v>
      </c>
      <c r="K325" s="35">
        <v>171.73023944244605</v>
      </c>
      <c r="L325" s="35">
        <v>243.34298439823866</v>
      </c>
      <c r="M325" s="35">
        <v>298.90858565067089</v>
      </c>
      <c r="N325" s="35">
        <v>334.7627946064809</v>
      </c>
      <c r="O325" s="35">
        <v>348.54122157550773</v>
      </c>
      <c r="P325" s="35">
        <v>339.33525438582052</v>
      </c>
      <c r="Q325" s="35">
        <v>307.75197640490012</v>
      </c>
      <c r="R325" s="35">
        <v>255.87413269990481</v>
      </c>
      <c r="S325" s="35">
        <v>187.12278435058252</v>
      </c>
      <c r="T325" s="35">
        <v>106.03170811441665</v>
      </c>
      <c r="U325" s="35">
        <v>17.94841855666073</v>
      </c>
      <c r="V325" s="35">
        <v>0</v>
      </c>
      <c r="W325" s="35">
        <v>0</v>
      </c>
      <c r="X325" s="35">
        <v>0</v>
      </c>
      <c r="Y325" s="35">
        <v>0</v>
      </c>
      <c r="Z325" s="35">
        <v>0</v>
      </c>
      <c r="AA325" s="35">
        <v>0</v>
      </c>
    </row>
    <row r="326" spans="1:27">
      <c r="A326" s="239" t="s">
        <v>753</v>
      </c>
      <c r="B326" s="35" t="s">
        <v>338</v>
      </c>
      <c r="C326" s="35" t="s">
        <v>93</v>
      </c>
      <c r="D326" s="35">
        <v>0</v>
      </c>
      <c r="E326" s="35">
        <v>0</v>
      </c>
      <c r="F326" s="35">
        <v>0</v>
      </c>
      <c r="G326" s="35">
        <v>0</v>
      </c>
      <c r="H326" s="35">
        <v>0</v>
      </c>
      <c r="I326" s="35">
        <v>0</v>
      </c>
      <c r="J326" s="35">
        <v>86.146430966302674</v>
      </c>
      <c r="K326" s="35">
        <v>166.70347023439388</v>
      </c>
      <c r="L326" s="35">
        <v>236.44437954632204</v>
      </c>
      <c r="M326" s="35">
        <v>290.84419768011503</v>
      </c>
      <c r="N326" s="35">
        <v>326.37333103043636</v>
      </c>
      <c r="O326" s="35">
        <v>340.72656229733059</v>
      </c>
      <c r="P326" s="35">
        <v>332.97261863773502</v>
      </c>
      <c r="Q326" s="35">
        <v>303.61459493130059</v>
      </c>
      <c r="R326" s="35">
        <v>254.55731175085893</v>
      </c>
      <c r="S326" s="35">
        <v>188.98372593246083</v>
      </c>
      <c r="T326" s="35">
        <v>111.14841253027993</v>
      </c>
      <c r="U326" s="35">
        <v>26.101517553591883</v>
      </c>
      <c r="V326" s="35">
        <v>0</v>
      </c>
      <c r="W326" s="35">
        <v>0</v>
      </c>
      <c r="X326" s="35">
        <v>0</v>
      </c>
      <c r="Y326" s="35">
        <v>0</v>
      </c>
      <c r="Z326" s="35">
        <v>0</v>
      </c>
      <c r="AA326" s="35">
        <v>0</v>
      </c>
    </row>
    <row r="327" spans="1:27">
      <c r="A327" s="239" t="s">
        <v>762</v>
      </c>
      <c r="B327" s="35" t="s">
        <v>79</v>
      </c>
      <c r="C327" s="35" t="s">
        <v>82</v>
      </c>
      <c r="D327" s="35">
        <v>0</v>
      </c>
      <c r="E327" s="35">
        <v>0</v>
      </c>
      <c r="F327" s="35">
        <v>0</v>
      </c>
      <c r="G327" s="35">
        <v>0</v>
      </c>
      <c r="H327" s="35">
        <v>0</v>
      </c>
      <c r="I327" s="35">
        <v>0</v>
      </c>
      <c r="J327" s="35">
        <v>256.81644625104468</v>
      </c>
      <c r="K327" s="35">
        <v>496.97001167767934</v>
      </c>
      <c r="L327" s="35">
        <v>704.87894402580832</v>
      </c>
      <c r="M327" s="35">
        <v>867.05360190906651</v>
      </c>
      <c r="N327" s="35">
        <v>972.97169582265133</v>
      </c>
      <c r="O327" s="35">
        <v>1015.7610000902307</v>
      </c>
      <c r="P327" s="35">
        <v>992.6452397186016</v>
      </c>
      <c r="Q327" s="35">
        <v>905.12422192751455</v>
      </c>
      <c r="R327" s="35">
        <v>758.87652497927627</v>
      </c>
      <c r="S327" s="35">
        <v>563.39105809549744</v>
      </c>
      <c r="T327" s="35">
        <v>331.35139775711929</v>
      </c>
      <c r="U327" s="35">
        <v>77.812846158360458</v>
      </c>
      <c r="V327" s="35">
        <v>0</v>
      </c>
      <c r="W327" s="35">
        <v>0</v>
      </c>
      <c r="X327" s="35">
        <v>0</v>
      </c>
      <c r="Y327" s="35">
        <v>0</v>
      </c>
      <c r="Z327" s="35">
        <v>0</v>
      </c>
      <c r="AA327" s="35">
        <v>0</v>
      </c>
    </row>
    <row r="328" spans="1:27">
      <c r="A328" s="239" t="s">
        <v>762</v>
      </c>
      <c r="B328" s="35" t="s">
        <v>79</v>
      </c>
      <c r="C328" s="35" t="s">
        <v>83</v>
      </c>
      <c r="D328" s="35">
        <v>0</v>
      </c>
      <c r="E328" s="35">
        <v>0</v>
      </c>
      <c r="F328" s="35">
        <v>0</v>
      </c>
      <c r="G328" s="35">
        <v>0</v>
      </c>
      <c r="H328" s="35">
        <v>0</v>
      </c>
      <c r="I328" s="35">
        <v>0</v>
      </c>
      <c r="J328" s="35">
        <v>268.06315397082568</v>
      </c>
      <c r="K328" s="35">
        <v>518.44900376958594</v>
      </c>
      <c r="L328" s="35">
        <v>734.64596710043304</v>
      </c>
      <c r="M328" s="35">
        <v>902.39703241491577</v>
      </c>
      <c r="N328" s="35">
        <v>1010.6399311288379</v>
      </c>
      <c r="O328" s="35">
        <v>1052.2366339506377</v>
      </c>
      <c r="P328" s="35">
        <v>1024.4440650138872</v>
      </c>
      <c r="Q328" s="35">
        <v>929.09499278206408</v>
      </c>
      <c r="R328" s="35">
        <v>772.47716895620806</v>
      </c>
      <c r="S328" s="35">
        <v>564.91868551586026</v>
      </c>
      <c r="T328" s="35">
        <v>320.10689333680364</v>
      </c>
      <c r="U328" s="35">
        <v>54.185795991153384</v>
      </c>
      <c r="V328" s="35">
        <v>0</v>
      </c>
      <c r="W328" s="35">
        <v>0</v>
      </c>
      <c r="X328" s="35">
        <v>0</v>
      </c>
      <c r="Y328" s="35">
        <v>0</v>
      </c>
      <c r="Z328" s="35">
        <v>0</v>
      </c>
      <c r="AA328" s="35">
        <v>0</v>
      </c>
    </row>
    <row r="329" spans="1:27">
      <c r="A329" s="239" t="s">
        <v>762</v>
      </c>
      <c r="B329" s="35" t="s">
        <v>79</v>
      </c>
      <c r="C329" s="35" t="s">
        <v>84</v>
      </c>
      <c r="D329" s="35">
        <v>0</v>
      </c>
      <c r="E329" s="35">
        <v>0</v>
      </c>
      <c r="F329" s="35">
        <v>0</v>
      </c>
      <c r="G329" s="35">
        <v>0</v>
      </c>
      <c r="H329" s="35">
        <v>0</v>
      </c>
      <c r="I329" s="35">
        <v>0</v>
      </c>
      <c r="J329" s="35">
        <v>276.82505078392126</v>
      </c>
      <c r="K329" s="35">
        <v>534.78493183194485</v>
      </c>
      <c r="L329" s="35">
        <v>756.30010354950764</v>
      </c>
      <c r="M329" s="35">
        <v>926.27467305518724</v>
      </c>
      <c r="N329" s="35">
        <v>1033.125154333429</v>
      </c>
      <c r="O329" s="35">
        <v>1069.5698636638899</v>
      </c>
      <c r="P329" s="35">
        <v>1033.125154333429</v>
      </c>
      <c r="Q329" s="35">
        <v>926.27467305518735</v>
      </c>
      <c r="R329" s="35">
        <v>756.30010354950775</v>
      </c>
      <c r="S329" s="35">
        <v>534.78493183194485</v>
      </c>
      <c r="T329" s="35">
        <v>276.8250507839216</v>
      </c>
      <c r="U329" s="35">
        <v>0</v>
      </c>
      <c r="V329" s="35">
        <v>0</v>
      </c>
      <c r="W329" s="35">
        <v>0</v>
      </c>
      <c r="X329" s="35">
        <v>0</v>
      </c>
      <c r="Y329" s="35">
        <v>0</v>
      </c>
      <c r="Z329" s="35">
        <v>0</v>
      </c>
      <c r="AA329" s="35">
        <v>0</v>
      </c>
    </row>
    <row r="330" spans="1:27">
      <c r="A330" s="239" t="s">
        <v>762</v>
      </c>
      <c r="B330" s="35" t="s">
        <v>79</v>
      </c>
      <c r="C330" s="35" t="s">
        <v>85</v>
      </c>
      <c r="D330" s="35">
        <v>0</v>
      </c>
      <c r="E330" s="35">
        <v>0</v>
      </c>
      <c r="F330" s="35">
        <v>0</v>
      </c>
      <c r="G330" s="35">
        <v>0</v>
      </c>
      <c r="H330" s="35">
        <v>0</v>
      </c>
      <c r="I330" s="35">
        <v>0</v>
      </c>
      <c r="J330" s="35">
        <v>274.39031506566079</v>
      </c>
      <c r="K330" s="35">
        <v>529.76762507031344</v>
      </c>
      <c r="L330" s="35">
        <v>748.43637072855404</v>
      </c>
      <c r="M330" s="35">
        <v>915.24459608709162</v>
      </c>
      <c r="N330" s="35">
        <v>1018.6338551701613</v>
      </c>
      <c r="O330" s="35">
        <v>1051.4401177687159</v>
      </c>
      <c r="P330" s="35">
        <v>1011.3901781514608</v>
      </c>
      <c r="Q330" s="35">
        <v>901.2591696333368</v>
      </c>
      <c r="R330" s="35">
        <v>728.67827052990526</v>
      </c>
      <c r="S330" s="35">
        <v>505.6059259025439</v>
      </c>
      <c r="T330" s="35">
        <v>247.49922510353611</v>
      </c>
      <c r="U330" s="35">
        <v>0</v>
      </c>
      <c r="V330" s="35">
        <v>0</v>
      </c>
      <c r="W330" s="35">
        <v>0</v>
      </c>
      <c r="X330" s="35">
        <v>0</v>
      </c>
      <c r="Y330" s="35">
        <v>0</v>
      </c>
      <c r="Z330" s="35">
        <v>0</v>
      </c>
      <c r="AA330" s="35">
        <v>0</v>
      </c>
    </row>
    <row r="331" spans="1:27">
      <c r="A331" s="239" t="s">
        <v>762</v>
      </c>
      <c r="B331" s="35" t="s">
        <v>79</v>
      </c>
      <c r="C331" s="35" t="s">
        <v>86</v>
      </c>
      <c r="D331" s="35">
        <v>0</v>
      </c>
      <c r="E331" s="35">
        <v>0</v>
      </c>
      <c r="F331" s="35">
        <v>0</v>
      </c>
      <c r="G331" s="35">
        <v>0</v>
      </c>
      <c r="H331" s="35">
        <v>0</v>
      </c>
      <c r="I331" s="35">
        <v>0</v>
      </c>
      <c r="J331" s="35">
        <v>261.1408809307236</v>
      </c>
      <c r="K331" s="35">
        <v>503.8806623117589</v>
      </c>
      <c r="L331" s="35">
        <v>711.11486450000132</v>
      </c>
      <c r="M331" s="35">
        <v>868.24088230022016</v>
      </c>
      <c r="N331" s="35">
        <v>964.18694676883558</v>
      </c>
      <c r="O331" s="35">
        <v>992.19228924566903</v>
      </c>
      <c r="P331" s="35">
        <v>950.28353393064424</v>
      </c>
      <c r="Q331" s="35">
        <v>841.41375035391968</v>
      </c>
      <c r="R331" s="35">
        <v>673.2543675097163</v>
      </c>
      <c r="S331" s="35">
        <v>457.65461227090833</v>
      </c>
      <c r="T331" s="35">
        <v>209.8065623577593</v>
      </c>
      <c r="U331" s="35">
        <v>0</v>
      </c>
      <c r="V331" s="35">
        <v>0</v>
      </c>
      <c r="W331" s="35">
        <v>0</v>
      </c>
      <c r="X331" s="35">
        <v>0</v>
      </c>
      <c r="Y331" s="35">
        <v>0</v>
      </c>
      <c r="Z331" s="35">
        <v>0</v>
      </c>
      <c r="AA331" s="35">
        <v>0</v>
      </c>
    </row>
    <row r="332" spans="1:27">
      <c r="A332" s="239" t="s">
        <v>762</v>
      </c>
      <c r="B332" s="35" t="s">
        <v>79</v>
      </c>
      <c r="C332" s="35" t="s">
        <v>87</v>
      </c>
      <c r="D332" s="35">
        <v>0</v>
      </c>
      <c r="E332" s="35">
        <v>0</v>
      </c>
      <c r="F332" s="35">
        <v>0</v>
      </c>
      <c r="G332" s="35">
        <v>0</v>
      </c>
      <c r="H332" s="35">
        <v>0</v>
      </c>
      <c r="I332" s="35">
        <v>0</v>
      </c>
      <c r="J332" s="35">
        <v>254.10230268538353</v>
      </c>
      <c r="K332" s="35">
        <v>489.9939443429738</v>
      </c>
      <c r="L332" s="35">
        <v>690.76936103211347</v>
      </c>
      <c r="M332" s="35">
        <v>842.03965104903955</v>
      </c>
      <c r="N332" s="35">
        <v>932.96377932259372</v>
      </c>
      <c r="O332" s="35">
        <v>957.02551809041972</v>
      </c>
      <c r="P332" s="35">
        <v>912.50044311940553</v>
      </c>
      <c r="Q332" s="35">
        <v>802.57951741525881</v>
      </c>
      <c r="R332" s="35">
        <v>635.14040559063733</v>
      </c>
      <c r="S332" s="35">
        <v>422.18290802518686</v>
      </c>
      <c r="T332" s="35">
        <v>178.96897536046959</v>
      </c>
      <c r="U332" s="35">
        <v>0</v>
      </c>
      <c r="V332" s="35">
        <v>0</v>
      </c>
      <c r="W332" s="35">
        <v>0</v>
      </c>
      <c r="X332" s="35">
        <v>0</v>
      </c>
      <c r="Y332" s="35">
        <v>0</v>
      </c>
      <c r="Z332" s="35">
        <v>0</v>
      </c>
      <c r="AA332" s="35">
        <v>0</v>
      </c>
    </row>
    <row r="333" spans="1:27">
      <c r="A333" s="239" t="s">
        <v>762</v>
      </c>
      <c r="B333" s="35" t="s">
        <v>79</v>
      </c>
      <c r="C333" s="35" t="s">
        <v>88</v>
      </c>
      <c r="D333" s="35">
        <v>0</v>
      </c>
      <c r="E333" s="35">
        <v>0</v>
      </c>
      <c r="F333" s="35">
        <v>0</v>
      </c>
      <c r="G333" s="35">
        <v>0</v>
      </c>
      <c r="H333" s="35">
        <v>0</v>
      </c>
      <c r="I333" s="35">
        <v>0</v>
      </c>
      <c r="J333" s="35">
        <v>257.34314061453802</v>
      </c>
      <c r="K333" s="35">
        <v>496.24336020068404</v>
      </c>
      <c r="L333" s="35">
        <v>699.57948011357064</v>
      </c>
      <c r="M333" s="35">
        <v>852.77908162535562</v>
      </c>
      <c r="N333" s="35">
        <v>944.86286237143827</v>
      </c>
      <c r="O333" s="35">
        <v>969.23148618050959</v>
      </c>
      <c r="P333" s="35">
        <v>924.13853539633067</v>
      </c>
      <c r="Q333" s="35">
        <v>812.8156707822842</v>
      </c>
      <c r="R333" s="35">
        <v>643.24102921751296</v>
      </c>
      <c r="S333" s="35">
        <v>427.56745734610678</v>
      </c>
      <c r="T333" s="35">
        <v>181.25155775882061</v>
      </c>
      <c r="U333" s="35">
        <v>0</v>
      </c>
      <c r="V333" s="35">
        <v>0</v>
      </c>
      <c r="W333" s="35">
        <v>0</v>
      </c>
      <c r="X333" s="35">
        <v>0</v>
      </c>
      <c r="Y333" s="35">
        <v>0</v>
      </c>
      <c r="Z333" s="35">
        <v>0</v>
      </c>
      <c r="AA333" s="35">
        <v>0</v>
      </c>
    </row>
    <row r="334" spans="1:27">
      <c r="A334" s="239" t="s">
        <v>762</v>
      </c>
      <c r="B334" s="35" t="s">
        <v>79</v>
      </c>
      <c r="C334" s="35" t="s">
        <v>89</v>
      </c>
      <c r="D334" s="35">
        <v>0</v>
      </c>
      <c r="E334" s="35">
        <v>0</v>
      </c>
      <c r="F334" s="35">
        <v>0</v>
      </c>
      <c r="G334" s="35">
        <v>0</v>
      </c>
      <c r="H334" s="35">
        <v>0</v>
      </c>
      <c r="I334" s="35">
        <v>0</v>
      </c>
      <c r="J334" s="35">
        <v>268.1819086506236</v>
      </c>
      <c r="K334" s="35">
        <v>517.46657692694248</v>
      </c>
      <c r="L334" s="35">
        <v>730.28834455847471</v>
      </c>
      <c r="M334" s="35">
        <v>891.65088267257863</v>
      </c>
      <c r="N334" s="35">
        <v>990.18389904673666</v>
      </c>
      <c r="O334" s="35">
        <v>1018.9443373629572</v>
      </c>
      <c r="P334" s="35">
        <v>975.90561454982219</v>
      </c>
      <c r="Q334" s="35">
        <v>864.10042246374758</v>
      </c>
      <c r="R334" s="35">
        <v>691.40703149432306</v>
      </c>
      <c r="S334" s="35">
        <v>469.99415405255058</v>
      </c>
      <c r="T334" s="35">
        <v>215.46348522679793</v>
      </c>
      <c r="U334" s="35">
        <v>0</v>
      </c>
      <c r="V334" s="35">
        <v>0</v>
      </c>
      <c r="W334" s="35">
        <v>0</v>
      </c>
      <c r="X334" s="35">
        <v>0</v>
      </c>
      <c r="Y334" s="35">
        <v>0</v>
      </c>
      <c r="Z334" s="35">
        <v>0</v>
      </c>
      <c r="AA334" s="35">
        <v>0</v>
      </c>
    </row>
    <row r="335" spans="1:27">
      <c r="A335" s="239" t="s">
        <v>762</v>
      </c>
      <c r="B335" s="35" t="s">
        <v>79</v>
      </c>
      <c r="C335" s="35" t="s">
        <v>90</v>
      </c>
      <c r="D335" s="35">
        <v>0</v>
      </c>
      <c r="E335" s="35">
        <v>0</v>
      </c>
      <c r="F335" s="35">
        <v>0</v>
      </c>
      <c r="G335" s="35">
        <v>0</v>
      </c>
      <c r="H335" s="35">
        <v>0</v>
      </c>
      <c r="I335" s="35">
        <v>0</v>
      </c>
      <c r="J335" s="35">
        <v>274.9888956876303</v>
      </c>
      <c r="K335" s="35">
        <v>531.2377525747853</v>
      </c>
      <c r="L335" s="35">
        <v>751.28363453586405</v>
      </c>
      <c r="M335" s="35">
        <v>920.13077835823242</v>
      </c>
      <c r="N335" s="35">
        <v>1026.2725302234944</v>
      </c>
      <c r="O335" s="35">
        <v>1062.4755051495708</v>
      </c>
      <c r="P335" s="35">
        <v>1026.2725302234944</v>
      </c>
      <c r="Q335" s="35">
        <v>920.13077835823253</v>
      </c>
      <c r="R335" s="35">
        <v>751.28363453586417</v>
      </c>
      <c r="S335" s="35">
        <v>531.2377525747853</v>
      </c>
      <c r="T335" s="35">
        <v>274.98889568763059</v>
      </c>
      <c r="U335" s="35">
        <v>0</v>
      </c>
      <c r="V335" s="35">
        <v>0</v>
      </c>
      <c r="W335" s="35">
        <v>0</v>
      </c>
      <c r="X335" s="35">
        <v>0</v>
      </c>
      <c r="Y335" s="35">
        <v>0</v>
      </c>
      <c r="Z335" s="35">
        <v>0</v>
      </c>
      <c r="AA335" s="35">
        <v>0</v>
      </c>
    </row>
    <row r="336" spans="1:27">
      <c r="A336" s="239" t="s">
        <v>762</v>
      </c>
      <c r="B336" s="35" t="s">
        <v>79</v>
      </c>
      <c r="C336" s="35" t="s">
        <v>91</v>
      </c>
      <c r="D336" s="35">
        <v>0</v>
      </c>
      <c r="E336" s="35">
        <v>0</v>
      </c>
      <c r="F336" s="35">
        <v>0</v>
      </c>
      <c r="G336" s="35">
        <v>0</v>
      </c>
      <c r="H336" s="35">
        <v>0</v>
      </c>
      <c r="I336" s="35">
        <v>0</v>
      </c>
      <c r="J336" s="35">
        <v>273.43828119892765</v>
      </c>
      <c r="K336" s="35">
        <v>528.54720359639896</v>
      </c>
      <c r="L336" s="35">
        <v>748.22607832188112</v>
      </c>
      <c r="M336" s="35">
        <v>917.74919506777383</v>
      </c>
      <c r="N336" s="35">
        <v>1025.7529290396537</v>
      </c>
      <c r="O336" s="35">
        <v>1064.9974775910605</v>
      </c>
      <c r="P336" s="35">
        <v>1032.85216513317</v>
      </c>
      <c r="Q336" s="35">
        <v>931.47178492770945</v>
      </c>
      <c r="R336" s="35">
        <v>767.65215706273011</v>
      </c>
      <c r="S336" s="35">
        <v>552.3745849778694</v>
      </c>
      <c r="T336" s="35">
        <v>300.06974693568992</v>
      </c>
      <c r="U336" s="35">
        <v>27.650365922676919</v>
      </c>
      <c r="V336" s="35">
        <v>0</v>
      </c>
      <c r="W336" s="35">
        <v>0</v>
      </c>
      <c r="X336" s="35">
        <v>0</v>
      </c>
      <c r="Y336" s="35">
        <v>0</v>
      </c>
      <c r="Z336" s="35">
        <v>0</v>
      </c>
      <c r="AA336" s="35">
        <v>0</v>
      </c>
    </row>
    <row r="337" spans="1:27">
      <c r="A337" s="239" t="s">
        <v>762</v>
      </c>
      <c r="B337" s="35" t="s">
        <v>79</v>
      </c>
      <c r="C337" s="35" t="s">
        <v>92</v>
      </c>
      <c r="D337" s="35">
        <v>0</v>
      </c>
      <c r="E337" s="35">
        <v>0</v>
      </c>
      <c r="F337" s="35">
        <v>0</v>
      </c>
      <c r="G337" s="35">
        <v>0</v>
      </c>
      <c r="H337" s="35">
        <v>0</v>
      </c>
      <c r="I337" s="35">
        <v>0</v>
      </c>
      <c r="J337" s="35">
        <v>263.17664118758938</v>
      </c>
      <c r="K337" s="35">
        <v>508.99821709171255</v>
      </c>
      <c r="L337" s="35">
        <v>721.25413440648538</v>
      </c>
      <c r="M337" s="35">
        <v>885.94727209116058</v>
      </c>
      <c r="N337" s="35">
        <v>992.21701522429851</v>
      </c>
      <c r="O337" s="35">
        <v>1033.055453372016</v>
      </c>
      <c r="P337" s="35">
        <v>1005.7695140909144</v>
      </c>
      <c r="Q337" s="35">
        <v>912.15855637960169</v>
      </c>
      <c r="R337" s="35">
        <v>758.39571275848868</v>
      </c>
      <c r="S337" s="35">
        <v>554.62080482106433</v>
      </c>
      <c r="T337" s="35">
        <v>314.27167725760097</v>
      </c>
      <c r="U337" s="35">
        <v>53.198045228475195</v>
      </c>
      <c r="V337" s="35">
        <v>0</v>
      </c>
      <c r="W337" s="35">
        <v>0</v>
      </c>
      <c r="X337" s="35">
        <v>0</v>
      </c>
      <c r="Y337" s="35">
        <v>0</v>
      </c>
      <c r="Z337" s="35">
        <v>0</v>
      </c>
      <c r="AA337" s="35">
        <v>0</v>
      </c>
    </row>
    <row r="338" spans="1:27">
      <c r="A338" s="239" t="s">
        <v>762</v>
      </c>
      <c r="B338" s="35" t="s">
        <v>79</v>
      </c>
      <c r="C338" s="35" t="s">
        <v>93</v>
      </c>
      <c r="D338" s="35">
        <v>0</v>
      </c>
      <c r="E338" s="35">
        <v>0</v>
      </c>
      <c r="F338" s="35">
        <v>0</v>
      </c>
      <c r="G338" s="35">
        <v>0</v>
      </c>
      <c r="H338" s="35">
        <v>0</v>
      </c>
      <c r="I338" s="35">
        <v>0</v>
      </c>
      <c r="J338" s="35">
        <v>254.08635986448135</v>
      </c>
      <c r="K338" s="35">
        <v>491.68697360431094</v>
      </c>
      <c r="L338" s="35">
        <v>697.385730731443</v>
      </c>
      <c r="M338" s="35">
        <v>857.83639144786923</v>
      </c>
      <c r="N338" s="35">
        <v>962.6285234127339</v>
      </c>
      <c r="O338" s="35">
        <v>1004.9629561221373</v>
      </c>
      <c r="P338" s="35">
        <v>982.09292776505356</v>
      </c>
      <c r="Q338" s="35">
        <v>895.50230186552028</v>
      </c>
      <c r="R338" s="35">
        <v>750.80929057831747</v>
      </c>
      <c r="S338" s="35">
        <v>557.40193130680848</v>
      </c>
      <c r="T338" s="35">
        <v>327.82896781390156</v>
      </c>
      <c r="U338" s="35">
        <v>76.985656953394098</v>
      </c>
      <c r="V338" s="35">
        <v>0</v>
      </c>
      <c r="W338" s="35">
        <v>0</v>
      </c>
      <c r="X338" s="35">
        <v>0</v>
      </c>
      <c r="Y338" s="35">
        <v>0</v>
      </c>
      <c r="Z338" s="35">
        <v>0</v>
      </c>
      <c r="AA338" s="35">
        <v>0</v>
      </c>
    </row>
    <row r="339" spans="1:27">
      <c r="A339" s="239" t="s">
        <v>762</v>
      </c>
      <c r="B339" s="35" t="s">
        <v>339</v>
      </c>
      <c r="C339" s="35" t="s">
        <v>82</v>
      </c>
      <c r="D339" s="35">
        <v>0</v>
      </c>
      <c r="E339" s="35">
        <v>0</v>
      </c>
      <c r="F339" s="35">
        <v>0</v>
      </c>
      <c r="G339" s="35">
        <v>0</v>
      </c>
      <c r="H339" s="35">
        <v>0</v>
      </c>
      <c r="I339" s="35">
        <v>0</v>
      </c>
      <c r="J339" s="35">
        <v>136.96877133389049</v>
      </c>
      <c r="K339" s="35">
        <v>265.05067289476233</v>
      </c>
      <c r="L339" s="35">
        <v>375.9354368137644</v>
      </c>
      <c r="M339" s="35">
        <v>462.42858768483546</v>
      </c>
      <c r="N339" s="35">
        <v>518.91823777208072</v>
      </c>
      <c r="O339" s="35">
        <v>541.73920004812305</v>
      </c>
      <c r="P339" s="35">
        <v>529.41079451658743</v>
      </c>
      <c r="Q339" s="35">
        <v>482.73291836134109</v>
      </c>
      <c r="R339" s="35">
        <v>404.73414665561398</v>
      </c>
      <c r="S339" s="35">
        <v>300.47523098426529</v>
      </c>
      <c r="T339" s="35">
        <v>176.72074547046361</v>
      </c>
      <c r="U339" s="35">
        <v>41.500184617792243</v>
      </c>
      <c r="V339" s="35">
        <v>0</v>
      </c>
      <c r="W339" s="35">
        <v>0</v>
      </c>
      <c r="X339" s="35">
        <v>0</v>
      </c>
      <c r="Y339" s="35">
        <v>0</v>
      </c>
      <c r="Z339" s="35">
        <v>0</v>
      </c>
      <c r="AA339" s="35">
        <v>0</v>
      </c>
    </row>
    <row r="340" spans="1:27">
      <c r="A340" s="239" t="s">
        <v>762</v>
      </c>
      <c r="B340" s="35" t="s">
        <v>339</v>
      </c>
      <c r="C340" s="35" t="s">
        <v>83</v>
      </c>
      <c r="D340" s="35">
        <v>0</v>
      </c>
      <c r="E340" s="35">
        <v>0</v>
      </c>
      <c r="F340" s="35">
        <v>0</v>
      </c>
      <c r="G340" s="35">
        <v>0</v>
      </c>
      <c r="H340" s="35">
        <v>0</v>
      </c>
      <c r="I340" s="35">
        <v>0</v>
      </c>
      <c r="J340" s="35">
        <v>142.96701545110705</v>
      </c>
      <c r="K340" s="35">
        <v>276.50613534377919</v>
      </c>
      <c r="L340" s="35">
        <v>391.81118245356436</v>
      </c>
      <c r="M340" s="35">
        <v>481.27841728795516</v>
      </c>
      <c r="N340" s="35">
        <v>539.00796326871364</v>
      </c>
      <c r="O340" s="35">
        <v>561.19287144034013</v>
      </c>
      <c r="P340" s="35">
        <v>546.37016800740662</v>
      </c>
      <c r="Q340" s="35">
        <v>495.51732948376758</v>
      </c>
      <c r="R340" s="35">
        <v>411.98782344331096</v>
      </c>
      <c r="S340" s="35">
        <v>301.28996560845883</v>
      </c>
      <c r="T340" s="35">
        <v>170.72367644629529</v>
      </c>
      <c r="U340" s="35">
        <v>28.899091195281809</v>
      </c>
      <c r="V340" s="35">
        <v>0</v>
      </c>
      <c r="W340" s="35">
        <v>0</v>
      </c>
      <c r="X340" s="35">
        <v>0</v>
      </c>
      <c r="Y340" s="35">
        <v>0</v>
      </c>
      <c r="Z340" s="35">
        <v>0</v>
      </c>
      <c r="AA340" s="35">
        <v>0</v>
      </c>
    </row>
    <row r="341" spans="1:27">
      <c r="A341" s="239" t="s">
        <v>762</v>
      </c>
      <c r="B341" s="35" t="s">
        <v>339</v>
      </c>
      <c r="C341" s="35" t="s">
        <v>84</v>
      </c>
      <c r="D341" s="35">
        <v>0</v>
      </c>
      <c r="E341" s="35">
        <v>0</v>
      </c>
      <c r="F341" s="35">
        <v>0</v>
      </c>
      <c r="G341" s="35">
        <v>0</v>
      </c>
      <c r="H341" s="35">
        <v>0</v>
      </c>
      <c r="I341" s="35">
        <v>0</v>
      </c>
      <c r="J341" s="35">
        <v>147.64002708475803</v>
      </c>
      <c r="K341" s="35">
        <v>285.2186303103706</v>
      </c>
      <c r="L341" s="35">
        <v>403.36005522640409</v>
      </c>
      <c r="M341" s="35">
        <v>494.01315896276651</v>
      </c>
      <c r="N341" s="35">
        <v>551.00008231116215</v>
      </c>
      <c r="O341" s="35">
        <v>570.43726062074131</v>
      </c>
      <c r="P341" s="35">
        <v>551.00008231116215</v>
      </c>
      <c r="Q341" s="35">
        <v>494.01315896276657</v>
      </c>
      <c r="R341" s="35">
        <v>403.36005522640414</v>
      </c>
      <c r="S341" s="35">
        <v>285.2186303103706</v>
      </c>
      <c r="T341" s="35">
        <v>147.64002708475817</v>
      </c>
      <c r="U341" s="35">
        <v>0</v>
      </c>
      <c r="V341" s="35">
        <v>0</v>
      </c>
      <c r="W341" s="35">
        <v>0</v>
      </c>
      <c r="X341" s="35">
        <v>0</v>
      </c>
      <c r="Y341" s="35">
        <v>0</v>
      </c>
      <c r="Z341" s="35">
        <v>0</v>
      </c>
      <c r="AA341" s="35">
        <v>0</v>
      </c>
    </row>
    <row r="342" spans="1:27">
      <c r="A342" s="239" t="s">
        <v>762</v>
      </c>
      <c r="B342" s="35" t="s">
        <v>339</v>
      </c>
      <c r="C342" s="35" t="s">
        <v>85</v>
      </c>
      <c r="D342" s="35">
        <v>0</v>
      </c>
      <c r="E342" s="35">
        <v>0</v>
      </c>
      <c r="F342" s="35">
        <v>0</v>
      </c>
      <c r="G342" s="35">
        <v>0</v>
      </c>
      <c r="H342" s="35">
        <v>0</v>
      </c>
      <c r="I342" s="35">
        <v>0</v>
      </c>
      <c r="J342" s="35">
        <v>146.34150136835243</v>
      </c>
      <c r="K342" s="35">
        <v>282.54273337083384</v>
      </c>
      <c r="L342" s="35">
        <v>399.16606438856218</v>
      </c>
      <c r="M342" s="35">
        <v>488.1304512464489</v>
      </c>
      <c r="N342" s="35">
        <v>543.27138942408601</v>
      </c>
      <c r="O342" s="35">
        <v>560.76806280998187</v>
      </c>
      <c r="P342" s="35">
        <v>539.4080950141124</v>
      </c>
      <c r="Q342" s="35">
        <v>480.67155713777964</v>
      </c>
      <c r="R342" s="35">
        <v>388.62841094928285</v>
      </c>
      <c r="S342" s="35">
        <v>269.65649381469012</v>
      </c>
      <c r="T342" s="35">
        <v>131.99958672188592</v>
      </c>
      <c r="U342" s="35">
        <v>0</v>
      </c>
      <c r="V342" s="35">
        <v>0</v>
      </c>
      <c r="W342" s="35">
        <v>0</v>
      </c>
      <c r="X342" s="35">
        <v>0</v>
      </c>
      <c r="Y342" s="35">
        <v>0</v>
      </c>
      <c r="Z342" s="35">
        <v>0</v>
      </c>
      <c r="AA342" s="35">
        <v>0</v>
      </c>
    </row>
    <row r="343" spans="1:27">
      <c r="A343" s="239" t="s">
        <v>762</v>
      </c>
      <c r="B343" s="35" t="s">
        <v>339</v>
      </c>
      <c r="C343" s="35" t="s">
        <v>86</v>
      </c>
      <c r="D343" s="35">
        <v>0</v>
      </c>
      <c r="E343" s="35">
        <v>0</v>
      </c>
      <c r="F343" s="35">
        <v>0</v>
      </c>
      <c r="G343" s="35">
        <v>0</v>
      </c>
      <c r="H343" s="35">
        <v>0</v>
      </c>
      <c r="I343" s="35">
        <v>0</v>
      </c>
      <c r="J343" s="35">
        <v>139.27513649638593</v>
      </c>
      <c r="K343" s="35">
        <v>268.73635323293809</v>
      </c>
      <c r="L343" s="35">
        <v>379.26126106666737</v>
      </c>
      <c r="M343" s="35">
        <v>463.06180389345081</v>
      </c>
      <c r="N343" s="35">
        <v>514.23303827671236</v>
      </c>
      <c r="O343" s="35">
        <v>529.16922093102346</v>
      </c>
      <c r="P343" s="35">
        <v>506.81788476301028</v>
      </c>
      <c r="Q343" s="35">
        <v>448.75400018875717</v>
      </c>
      <c r="R343" s="35">
        <v>359.06899600518204</v>
      </c>
      <c r="S343" s="35">
        <v>244.08245987781777</v>
      </c>
      <c r="T343" s="35">
        <v>111.89683325747163</v>
      </c>
      <c r="U343" s="35">
        <v>0</v>
      </c>
      <c r="V343" s="35">
        <v>0</v>
      </c>
      <c r="W343" s="35">
        <v>0</v>
      </c>
      <c r="X343" s="35">
        <v>0</v>
      </c>
      <c r="Y343" s="35">
        <v>0</v>
      </c>
      <c r="Z343" s="35">
        <v>0</v>
      </c>
      <c r="AA343" s="35">
        <v>0</v>
      </c>
    </row>
    <row r="344" spans="1:27">
      <c r="A344" s="239" t="s">
        <v>762</v>
      </c>
      <c r="B344" s="35" t="s">
        <v>339</v>
      </c>
      <c r="C344" s="35" t="s">
        <v>87</v>
      </c>
      <c r="D344" s="35">
        <v>0</v>
      </c>
      <c r="E344" s="35">
        <v>0</v>
      </c>
      <c r="F344" s="35">
        <v>0</v>
      </c>
      <c r="G344" s="35">
        <v>0</v>
      </c>
      <c r="H344" s="35">
        <v>0</v>
      </c>
      <c r="I344" s="35">
        <v>0</v>
      </c>
      <c r="J344" s="35">
        <v>135.52122809887121</v>
      </c>
      <c r="K344" s="35">
        <v>261.33010364958602</v>
      </c>
      <c r="L344" s="35">
        <v>368.41032588379386</v>
      </c>
      <c r="M344" s="35">
        <v>449.08781389282109</v>
      </c>
      <c r="N344" s="35">
        <v>497.58068230538333</v>
      </c>
      <c r="O344" s="35">
        <v>510.41360964822383</v>
      </c>
      <c r="P344" s="35">
        <v>486.66690299701628</v>
      </c>
      <c r="Q344" s="35">
        <v>428.04240928813806</v>
      </c>
      <c r="R344" s="35">
        <v>338.74154964833997</v>
      </c>
      <c r="S344" s="35">
        <v>225.16421761343298</v>
      </c>
      <c r="T344" s="35">
        <v>95.450120192250438</v>
      </c>
      <c r="U344" s="35">
        <v>0</v>
      </c>
      <c r="V344" s="35">
        <v>0</v>
      </c>
      <c r="W344" s="35">
        <v>0</v>
      </c>
      <c r="X344" s="35">
        <v>0</v>
      </c>
      <c r="Y344" s="35">
        <v>0</v>
      </c>
      <c r="Z344" s="35">
        <v>0</v>
      </c>
      <c r="AA344" s="35">
        <v>0</v>
      </c>
    </row>
    <row r="345" spans="1:27">
      <c r="A345" s="239" t="s">
        <v>762</v>
      </c>
      <c r="B345" s="35" t="s">
        <v>339</v>
      </c>
      <c r="C345" s="35" t="s">
        <v>88</v>
      </c>
      <c r="D345" s="35">
        <v>0</v>
      </c>
      <c r="E345" s="35">
        <v>0</v>
      </c>
      <c r="F345" s="35">
        <v>0</v>
      </c>
      <c r="G345" s="35">
        <v>0</v>
      </c>
      <c r="H345" s="35">
        <v>0</v>
      </c>
      <c r="I345" s="35">
        <v>0</v>
      </c>
      <c r="J345" s="35">
        <v>137.24967499442027</v>
      </c>
      <c r="K345" s="35">
        <v>264.66312544036487</v>
      </c>
      <c r="L345" s="35">
        <v>373.10905606057099</v>
      </c>
      <c r="M345" s="35">
        <v>454.81551020018969</v>
      </c>
      <c r="N345" s="35">
        <v>503.92685993143374</v>
      </c>
      <c r="O345" s="35">
        <v>516.92345929627186</v>
      </c>
      <c r="P345" s="35">
        <v>492.87388554470971</v>
      </c>
      <c r="Q345" s="35">
        <v>433.50169108388491</v>
      </c>
      <c r="R345" s="35">
        <v>343.06188224934027</v>
      </c>
      <c r="S345" s="35">
        <v>228.03597725125695</v>
      </c>
      <c r="T345" s="35">
        <v>96.667497471371007</v>
      </c>
      <c r="U345" s="35">
        <v>0</v>
      </c>
      <c r="V345" s="35">
        <v>0</v>
      </c>
      <c r="W345" s="35">
        <v>0</v>
      </c>
      <c r="X345" s="35">
        <v>0</v>
      </c>
      <c r="Y345" s="35">
        <v>0</v>
      </c>
      <c r="Z345" s="35">
        <v>0</v>
      </c>
      <c r="AA345" s="35">
        <v>0</v>
      </c>
    </row>
    <row r="346" spans="1:27">
      <c r="A346" s="239" t="s">
        <v>762</v>
      </c>
      <c r="B346" s="35" t="s">
        <v>339</v>
      </c>
      <c r="C346" s="35" t="s">
        <v>89</v>
      </c>
      <c r="D346" s="35">
        <v>0</v>
      </c>
      <c r="E346" s="35">
        <v>0</v>
      </c>
      <c r="F346" s="35">
        <v>0</v>
      </c>
      <c r="G346" s="35">
        <v>0</v>
      </c>
      <c r="H346" s="35">
        <v>0</v>
      </c>
      <c r="I346" s="35">
        <v>0</v>
      </c>
      <c r="J346" s="35">
        <v>143.03035128033258</v>
      </c>
      <c r="K346" s="35">
        <v>275.98217436103602</v>
      </c>
      <c r="L346" s="35">
        <v>389.48711709785317</v>
      </c>
      <c r="M346" s="35">
        <v>475.5471374253753</v>
      </c>
      <c r="N346" s="35">
        <v>528.0980794915929</v>
      </c>
      <c r="O346" s="35">
        <v>543.43697992691057</v>
      </c>
      <c r="P346" s="35">
        <v>520.48299442657185</v>
      </c>
      <c r="Q346" s="35">
        <v>460.85355864733202</v>
      </c>
      <c r="R346" s="35">
        <v>368.75041679697233</v>
      </c>
      <c r="S346" s="35">
        <v>250.66354882802699</v>
      </c>
      <c r="T346" s="35">
        <v>114.91385878762556</v>
      </c>
      <c r="U346" s="35">
        <v>0</v>
      </c>
      <c r="V346" s="35">
        <v>0</v>
      </c>
      <c r="W346" s="35">
        <v>0</v>
      </c>
      <c r="X346" s="35">
        <v>0</v>
      </c>
      <c r="Y346" s="35">
        <v>0</v>
      </c>
      <c r="Z346" s="35">
        <v>0</v>
      </c>
      <c r="AA346" s="35">
        <v>0</v>
      </c>
    </row>
    <row r="347" spans="1:27">
      <c r="A347" s="239" t="s">
        <v>762</v>
      </c>
      <c r="B347" s="35" t="s">
        <v>339</v>
      </c>
      <c r="C347" s="35" t="s">
        <v>90</v>
      </c>
      <c r="D347" s="35">
        <v>0</v>
      </c>
      <c r="E347" s="35">
        <v>0</v>
      </c>
      <c r="F347" s="35">
        <v>0</v>
      </c>
      <c r="G347" s="35">
        <v>0</v>
      </c>
      <c r="H347" s="35">
        <v>0</v>
      </c>
      <c r="I347" s="35">
        <v>0</v>
      </c>
      <c r="J347" s="35">
        <v>146.66074436673617</v>
      </c>
      <c r="K347" s="35">
        <v>283.32680137321887</v>
      </c>
      <c r="L347" s="35">
        <v>400.6846050857942</v>
      </c>
      <c r="M347" s="35">
        <v>490.7364151243907</v>
      </c>
      <c r="N347" s="35">
        <v>547.3453494525304</v>
      </c>
      <c r="O347" s="35">
        <v>566.65360274643785</v>
      </c>
      <c r="P347" s="35">
        <v>547.3453494525304</v>
      </c>
      <c r="Q347" s="35">
        <v>490.73641512439076</v>
      </c>
      <c r="R347" s="35">
        <v>400.68460508579426</v>
      </c>
      <c r="S347" s="35">
        <v>283.32680137321887</v>
      </c>
      <c r="T347" s="35">
        <v>146.66074436673634</v>
      </c>
      <c r="U347" s="35">
        <v>0</v>
      </c>
      <c r="V347" s="35">
        <v>0</v>
      </c>
      <c r="W347" s="35">
        <v>0</v>
      </c>
      <c r="X347" s="35">
        <v>0</v>
      </c>
      <c r="Y347" s="35">
        <v>0</v>
      </c>
      <c r="Z347" s="35">
        <v>0</v>
      </c>
      <c r="AA347" s="35">
        <v>0</v>
      </c>
    </row>
    <row r="348" spans="1:27">
      <c r="A348" s="239" t="s">
        <v>762</v>
      </c>
      <c r="B348" s="35" t="s">
        <v>339</v>
      </c>
      <c r="C348" s="35" t="s">
        <v>91</v>
      </c>
      <c r="D348" s="35">
        <v>0</v>
      </c>
      <c r="E348" s="35">
        <v>0</v>
      </c>
      <c r="F348" s="35">
        <v>0</v>
      </c>
      <c r="G348" s="35">
        <v>0</v>
      </c>
      <c r="H348" s="35">
        <v>0</v>
      </c>
      <c r="I348" s="35">
        <v>0</v>
      </c>
      <c r="J348" s="35">
        <v>145.83374997276141</v>
      </c>
      <c r="K348" s="35">
        <v>281.89184191807942</v>
      </c>
      <c r="L348" s="35">
        <v>399.05390843833658</v>
      </c>
      <c r="M348" s="35">
        <v>489.46623736947936</v>
      </c>
      <c r="N348" s="35">
        <v>547.06822882114864</v>
      </c>
      <c r="O348" s="35">
        <v>567.99865471523219</v>
      </c>
      <c r="P348" s="35">
        <v>550.85448807102398</v>
      </c>
      <c r="Q348" s="35">
        <v>496.78495196144502</v>
      </c>
      <c r="R348" s="35">
        <v>409.41448376678937</v>
      </c>
      <c r="S348" s="35">
        <v>294.59977865486366</v>
      </c>
      <c r="T348" s="35">
        <v>160.03719836570127</v>
      </c>
      <c r="U348" s="35">
        <v>14.74686182542769</v>
      </c>
      <c r="V348" s="35">
        <v>0</v>
      </c>
      <c r="W348" s="35">
        <v>0</v>
      </c>
      <c r="X348" s="35">
        <v>0</v>
      </c>
      <c r="Y348" s="35">
        <v>0</v>
      </c>
      <c r="Z348" s="35">
        <v>0</v>
      </c>
      <c r="AA348" s="35">
        <v>0</v>
      </c>
    </row>
    <row r="349" spans="1:27">
      <c r="A349" s="239" t="s">
        <v>762</v>
      </c>
      <c r="B349" s="35" t="s">
        <v>339</v>
      </c>
      <c r="C349" s="35" t="s">
        <v>92</v>
      </c>
      <c r="D349" s="35">
        <v>0</v>
      </c>
      <c r="E349" s="35">
        <v>0</v>
      </c>
      <c r="F349" s="35">
        <v>0</v>
      </c>
      <c r="G349" s="35">
        <v>0</v>
      </c>
      <c r="H349" s="35">
        <v>0</v>
      </c>
      <c r="I349" s="35">
        <v>0</v>
      </c>
      <c r="J349" s="35">
        <v>140.3608753000477</v>
      </c>
      <c r="K349" s="35">
        <v>271.46571578224672</v>
      </c>
      <c r="L349" s="35">
        <v>384.66887168345892</v>
      </c>
      <c r="M349" s="35">
        <v>472.50521178195243</v>
      </c>
      <c r="N349" s="35">
        <v>529.18240811962596</v>
      </c>
      <c r="O349" s="35">
        <v>550.9629084650752</v>
      </c>
      <c r="P349" s="35">
        <v>536.41040751515447</v>
      </c>
      <c r="Q349" s="35">
        <v>486.48456340245434</v>
      </c>
      <c r="R349" s="35">
        <v>404.47771347119402</v>
      </c>
      <c r="S349" s="35">
        <v>295.79776257123433</v>
      </c>
      <c r="T349" s="35">
        <v>167.61156120405386</v>
      </c>
      <c r="U349" s="35">
        <v>28.372290788520107</v>
      </c>
      <c r="V349" s="35">
        <v>0</v>
      </c>
      <c r="W349" s="35">
        <v>0</v>
      </c>
      <c r="X349" s="35">
        <v>0</v>
      </c>
      <c r="Y349" s="35">
        <v>0</v>
      </c>
      <c r="Z349" s="35">
        <v>0</v>
      </c>
      <c r="AA349" s="35">
        <v>0</v>
      </c>
    </row>
    <row r="350" spans="1:27">
      <c r="A350" s="239" t="s">
        <v>762</v>
      </c>
      <c r="B350" s="35" t="s">
        <v>339</v>
      </c>
      <c r="C350" s="35" t="s">
        <v>93</v>
      </c>
      <c r="D350" s="35">
        <v>0</v>
      </c>
      <c r="E350" s="35">
        <v>0</v>
      </c>
      <c r="F350" s="35">
        <v>0</v>
      </c>
      <c r="G350" s="35">
        <v>0</v>
      </c>
      <c r="H350" s="35">
        <v>0</v>
      </c>
      <c r="I350" s="35">
        <v>0</v>
      </c>
      <c r="J350" s="35">
        <v>135.51272526105674</v>
      </c>
      <c r="K350" s="35">
        <v>262.2330525889659</v>
      </c>
      <c r="L350" s="35">
        <v>371.93905639010302</v>
      </c>
      <c r="M350" s="35">
        <v>457.51274210553032</v>
      </c>
      <c r="N350" s="35">
        <v>513.40187915345814</v>
      </c>
      <c r="O350" s="35">
        <v>535.98024326513996</v>
      </c>
      <c r="P350" s="35">
        <v>523.78289480802869</v>
      </c>
      <c r="Q350" s="35">
        <v>477.60122766161089</v>
      </c>
      <c r="R350" s="35">
        <v>400.43162164176942</v>
      </c>
      <c r="S350" s="35">
        <v>297.28103003029793</v>
      </c>
      <c r="T350" s="35">
        <v>174.84211616741422</v>
      </c>
      <c r="U350" s="35">
        <v>41.059017041810193</v>
      </c>
      <c r="V350" s="35">
        <v>0</v>
      </c>
      <c r="W350" s="35">
        <v>0</v>
      </c>
      <c r="X350" s="35">
        <v>0</v>
      </c>
      <c r="Y350" s="35">
        <v>0</v>
      </c>
      <c r="Z350" s="35">
        <v>0</v>
      </c>
      <c r="AA350" s="35">
        <v>0</v>
      </c>
    </row>
    <row r="351" spans="1:27">
      <c r="A351" s="239" t="s">
        <v>762</v>
      </c>
      <c r="B351" s="35" t="s">
        <v>338</v>
      </c>
      <c r="C351" s="35" t="s">
        <v>82</v>
      </c>
      <c r="D351" s="35">
        <v>0</v>
      </c>
      <c r="E351" s="35">
        <v>0</v>
      </c>
      <c r="F351" s="35">
        <v>0</v>
      </c>
      <c r="G351" s="35">
        <v>0</v>
      </c>
      <c r="H351" s="35">
        <v>0</v>
      </c>
      <c r="I351" s="35">
        <v>0</v>
      </c>
      <c r="J351" s="35">
        <v>85.605482083681551</v>
      </c>
      <c r="K351" s="35">
        <v>165.65667055922646</v>
      </c>
      <c r="L351" s="35">
        <v>234.95964800860278</v>
      </c>
      <c r="M351" s="35">
        <v>289.01786730302217</v>
      </c>
      <c r="N351" s="35">
        <v>324.32389860755046</v>
      </c>
      <c r="O351" s="35">
        <v>338.58700003007692</v>
      </c>
      <c r="P351" s="35">
        <v>330.8817465728672</v>
      </c>
      <c r="Q351" s="35">
        <v>301.7080739758382</v>
      </c>
      <c r="R351" s="35">
        <v>252.95884165975875</v>
      </c>
      <c r="S351" s="35">
        <v>187.7970193651658</v>
      </c>
      <c r="T351" s="35">
        <v>110.45046591903976</v>
      </c>
      <c r="U351" s="35">
        <v>25.93761538612015</v>
      </c>
      <c r="V351" s="35">
        <v>0</v>
      </c>
      <c r="W351" s="35">
        <v>0</v>
      </c>
      <c r="X351" s="35">
        <v>0</v>
      </c>
      <c r="Y351" s="35">
        <v>0</v>
      </c>
      <c r="Z351" s="35">
        <v>0</v>
      </c>
      <c r="AA351" s="35">
        <v>0</v>
      </c>
    </row>
    <row r="352" spans="1:27">
      <c r="A352" s="239" t="s">
        <v>762</v>
      </c>
      <c r="B352" s="35" t="s">
        <v>338</v>
      </c>
      <c r="C352" s="35" t="s">
        <v>83</v>
      </c>
      <c r="D352" s="35">
        <v>0</v>
      </c>
      <c r="E352" s="35">
        <v>0</v>
      </c>
      <c r="F352" s="35">
        <v>0</v>
      </c>
      <c r="G352" s="35">
        <v>0</v>
      </c>
      <c r="H352" s="35">
        <v>0</v>
      </c>
      <c r="I352" s="35">
        <v>0</v>
      </c>
      <c r="J352" s="35">
        <v>89.354384656941889</v>
      </c>
      <c r="K352" s="35">
        <v>172.81633458986198</v>
      </c>
      <c r="L352" s="35">
        <v>244.88198903347768</v>
      </c>
      <c r="M352" s="35">
        <v>300.79901080497194</v>
      </c>
      <c r="N352" s="35">
        <v>336.87997704294594</v>
      </c>
      <c r="O352" s="35">
        <v>350.74554465021259</v>
      </c>
      <c r="P352" s="35">
        <v>341.48135500462911</v>
      </c>
      <c r="Q352" s="35">
        <v>309.69833092735473</v>
      </c>
      <c r="R352" s="35">
        <v>257.49238965206933</v>
      </c>
      <c r="S352" s="35">
        <v>188.30622850528675</v>
      </c>
      <c r="T352" s="35">
        <v>106.70229777893454</v>
      </c>
      <c r="U352" s="35">
        <v>18.061931997051129</v>
      </c>
      <c r="V352" s="35">
        <v>0</v>
      </c>
      <c r="W352" s="35">
        <v>0</v>
      </c>
      <c r="X352" s="35">
        <v>0</v>
      </c>
      <c r="Y352" s="35">
        <v>0</v>
      </c>
      <c r="Z352" s="35">
        <v>0</v>
      </c>
      <c r="AA352" s="35">
        <v>0</v>
      </c>
    </row>
    <row r="353" spans="1:27">
      <c r="A353" s="239" t="s">
        <v>762</v>
      </c>
      <c r="B353" s="35" t="s">
        <v>338</v>
      </c>
      <c r="C353" s="35" t="s">
        <v>84</v>
      </c>
      <c r="D353" s="35">
        <v>0</v>
      </c>
      <c r="E353" s="35">
        <v>0</v>
      </c>
      <c r="F353" s="35">
        <v>0</v>
      </c>
      <c r="G353" s="35">
        <v>0</v>
      </c>
      <c r="H353" s="35">
        <v>0</v>
      </c>
      <c r="I353" s="35">
        <v>0</v>
      </c>
      <c r="J353" s="35">
        <v>92.275016927973766</v>
      </c>
      <c r="K353" s="35">
        <v>178.26164394398162</v>
      </c>
      <c r="L353" s="35">
        <v>252.10003451650255</v>
      </c>
      <c r="M353" s="35">
        <v>308.75822435172904</v>
      </c>
      <c r="N353" s="35">
        <v>344.37505144447636</v>
      </c>
      <c r="O353" s="35">
        <v>356.52328788796331</v>
      </c>
      <c r="P353" s="35">
        <v>344.37505144447636</v>
      </c>
      <c r="Q353" s="35">
        <v>308.7582243517291</v>
      </c>
      <c r="R353" s="35">
        <v>252.10003451650257</v>
      </c>
      <c r="S353" s="35">
        <v>178.26164394398162</v>
      </c>
      <c r="T353" s="35">
        <v>92.275016927973866</v>
      </c>
      <c r="U353" s="35">
        <v>0</v>
      </c>
      <c r="V353" s="35">
        <v>0</v>
      </c>
      <c r="W353" s="35">
        <v>0</v>
      </c>
      <c r="X353" s="35">
        <v>0</v>
      </c>
      <c r="Y353" s="35">
        <v>0</v>
      </c>
      <c r="Z353" s="35">
        <v>0</v>
      </c>
      <c r="AA353" s="35">
        <v>0</v>
      </c>
    </row>
    <row r="354" spans="1:27">
      <c r="A354" s="239" t="s">
        <v>762</v>
      </c>
      <c r="B354" s="35" t="s">
        <v>338</v>
      </c>
      <c r="C354" s="35" t="s">
        <v>85</v>
      </c>
      <c r="D354" s="35">
        <v>0</v>
      </c>
      <c r="E354" s="35">
        <v>0</v>
      </c>
      <c r="F354" s="35">
        <v>0</v>
      </c>
      <c r="G354" s="35">
        <v>0</v>
      </c>
      <c r="H354" s="35">
        <v>0</v>
      </c>
      <c r="I354" s="35">
        <v>0</v>
      </c>
      <c r="J354" s="35">
        <v>91.463438355220262</v>
      </c>
      <c r="K354" s="35">
        <v>176.58920835677114</v>
      </c>
      <c r="L354" s="35">
        <v>249.47879024285135</v>
      </c>
      <c r="M354" s="35">
        <v>305.08153202903054</v>
      </c>
      <c r="N354" s="35">
        <v>339.54461839005376</v>
      </c>
      <c r="O354" s="35">
        <v>350.48003925623863</v>
      </c>
      <c r="P354" s="35">
        <v>337.13005938382025</v>
      </c>
      <c r="Q354" s="35">
        <v>300.41972321111228</v>
      </c>
      <c r="R354" s="35">
        <v>242.89275684330175</v>
      </c>
      <c r="S354" s="35">
        <v>168.53530863418129</v>
      </c>
      <c r="T354" s="35">
        <v>82.499741701178692</v>
      </c>
      <c r="U354" s="35">
        <v>0</v>
      </c>
      <c r="V354" s="35">
        <v>0</v>
      </c>
      <c r="W354" s="35">
        <v>0</v>
      </c>
      <c r="X354" s="35">
        <v>0</v>
      </c>
      <c r="Y354" s="35">
        <v>0</v>
      </c>
      <c r="Z354" s="35">
        <v>0</v>
      </c>
      <c r="AA354" s="35">
        <v>0</v>
      </c>
    </row>
    <row r="355" spans="1:27">
      <c r="A355" s="239" t="s">
        <v>762</v>
      </c>
      <c r="B355" s="35" t="s">
        <v>338</v>
      </c>
      <c r="C355" s="35" t="s">
        <v>86</v>
      </c>
      <c r="D355" s="35">
        <v>0</v>
      </c>
      <c r="E355" s="35">
        <v>0</v>
      </c>
      <c r="F355" s="35">
        <v>0</v>
      </c>
      <c r="G355" s="35">
        <v>0</v>
      </c>
      <c r="H355" s="35">
        <v>0</v>
      </c>
      <c r="I355" s="35">
        <v>0</v>
      </c>
      <c r="J355" s="35">
        <v>87.046960310241204</v>
      </c>
      <c r="K355" s="35">
        <v>167.96022077058629</v>
      </c>
      <c r="L355" s="35">
        <v>237.03828816666709</v>
      </c>
      <c r="M355" s="35">
        <v>289.4136274334067</v>
      </c>
      <c r="N355" s="35">
        <v>321.39564892294516</v>
      </c>
      <c r="O355" s="35">
        <v>330.73076308188968</v>
      </c>
      <c r="P355" s="35">
        <v>316.76117797688136</v>
      </c>
      <c r="Q355" s="35">
        <v>280.47125011797317</v>
      </c>
      <c r="R355" s="35">
        <v>224.41812250323875</v>
      </c>
      <c r="S355" s="35">
        <v>152.55153742363609</v>
      </c>
      <c r="T355" s="35">
        <v>69.935520785919763</v>
      </c>
      <c r="U355" s="35">
        <v>0</v>
      </c>
      <c r="V355" s="35">
        <v>0</v>
      </c>
      <c r="W355" s="35">
        <v>0</v>
      </c>
      <c r="X355" s="35">
        <v>0</v>
      </c>
      <c r="Y355" s="35">
        <v>0</v>
      </c>
      <c r="Z355" s="35">
        <v>0</v>
      </c>
      <c r="AA355" s="35">
        <v>0</v>
      </c>
    </row>
    <row r="356" spans="1:27">
      <c r="A356" s="239" t="s">
        <v>762</v>
      </c>
      <c r="B356" s="35" t="s">
        <v>338</v>
      </c>
      <c r="C356" s="35" t="s">
        <v>87</v>
      </c>
      <c r="D356" s="35">
        <v>0</v>
      </c>
      <c r="E356" s="35">
        <v>0</v>
      </c>
      <c r="F356" s="35">
        <v>0</v>
      </c>
      <c r="G356" s="35">
        <v>0</v>
      </c>
      <c r="H356" s="35">
        <v>0</v>
      </c>
      <c r="I356" s="35">
        <v>0</v>
      </c>
      <c r="J356" s="35">
        <v>84.700767561794507</v>
      </c>
      <c r="K356" s="35">
        <v>163.33131478099128</v>
      </c>
      <c r="L356" s="35">
        <v>230.25645367737118</v>
      </c>
      <c r="M356" s="35">
        <v>280.67988368301314</v>
      </c>
      <c r="N356" s="35">
        <v>310.98792644086461</v>
      </c>
      <c r="O356" s="35">
        <v>319.00850603013993</v>
      </c>
      <c r="P356" s="35">
        <v>304.16681437313514</v>
      </c>
      <c r="Q356" s="35">
        <v>267.52650580508629</v>
      </c>
      <c r="R356" s="35">
        <v>211.71346853021245</v>
      </c>
      <c r="S356" s="35">
        <v>140.72763600839562</v>
      </c>
      <c r="T356" s="35">
        <v>59.656325120156524</v>
      </c>
      <c r="U356" s="35">
        <v>0</v>
      </c>
      <c r="V356" s="35">
        <v>0</v>
      </c>
      <c r="W356" s="35">
        <v>0</v>
      </c>
      <c r="X356" s="35">
        <v>0</v>
      </c>
      <c r="Y356" s="35">
        <v>0</v>
      </c>
      <c r="Z356" s="35">
        <v>0</v>
      </c>
      <c r="AA356" s="35">
        <v>0</v>
      </c>
    </row>
    <row r="357" spans="1:27">
      <c r="A357" s="239" t="s">
        <v>762</v>
      </c>
      <c r="B357" s="35" t="s">
        <v>338</v>
      </c>
      <c r="C357" s="35" t="s">
        <v>88</v>
      </c>
      <c r="D357" s="35">
        <v>0</v>
      </c>
      <c r="E357" s="35">
        <v>0</v>
      </c>
      <c r="F357" s="35">
        <v>0</v>
      </c>
      <c r="G357" s="35">
        <v>0</v>
      </c>
      <c r="H357" s="35">
        <v>0</v>
      </c>
      <c r="I357" s="35">
        <v>0</v>
      </c>
      <c r="J357" s="35">
        <v>85.781046871512672</v>
      </c>
      <c r="K357" s="35">
        <v>165.41445340022801</v>
      </c>
      <c r="L357" s="35">
        <v>233.19316003785687</v>
      </c>
      <c r="M357" s="35">
        <v>284.25969387511856</v>
      </c>
      <c r="N357" s="35">
        <v>314.95428745714605</v>
      </c>
      <c r="O357" s="35">
        <v>323.07716206016988</v>
      </c>
      <c r="P357" s="35">
        <v>308.04617846544352</v>
      </c>
      <c r="Q357" s="35">
        <v>270.93855692742807</v>
      </c>
      <c r="R357" s="35">
        <v>214.41367640583766</v>
      </c>
      <c r="S357" s="35">
        <v>142.52248578203557</v>
      </c>
      <c r="T357" s="35">
        <v>60.417185919606872</v>
      </c>
      <c r="U357" s="35">
        <v>0</v>
      </c>
      <c r="V357" s="35">
        <v>0</v>
      </c>
      <c r="W357" s="35">
        <v>0</v>
      </c>
      <c r="X357" s="35">
        <v>0</v>
      </c>
      <c r="Y357" s="35">
        <v>0</v>
      </c>
      <c r="Z357" s="35">
        <v>0</v>
      </c>
      <c r="AA357" s="35">
        <v>0</v>
      </c>
    </row>
    <row r="358" spans="1:27">
      <c r="A358" s="239" t="s">
        <v>762</v>
      </c>
      <c r="B358" s="35" t="s">
        <v>338</v>
      </c>
      <c r="C358" s="35" t="s">
        <v>89</v>
      </c>
      <c r="D358" s="35">
        <v>0</v>
      </c>
      <c r="E358" s="35">
        <v>0</v>
      </c>
      <c r="F358" s="35">
        <v>0</v>
      </c>
      <c r="G358" s="35">
        <v>0</v>
      </c>
      <c r="H358" s="35">
        <v>0</v>
      </c>
      <c r="I358" s="35">
        <v>0</v>
      </c>
      <c r="J358" s="35">
        <v>89.393969550207856</v>
      </c>
      <c r="K358" s="35">
        <v>172.48885897564753</v>
      </c>
      <c r="L358" s="35">
        <v>243.42944818615825</v>
      </c>
      <c r="M358" s="35">
        <v>297.21696089085958</v>
      </c>
      <c r="N358" s="35">
        <v>330.06129968224559</v>
      </c>
      <c r="O358" s="35">
        <v>339.64811245431912</v>
      </c>
      <c r="P358" s="35">
        <v>325.30187151660743</v>
      </c>
      <c r="Q358" s="35">
        <v>288.03347415458251</v>
      </c>
      <c r="R358" s="35">
        <v>230.46901049810771</v>
      </c>
      <c r="S358" s="35">
        <v>156.66471801751686</v>
      </c>
      <c r="T358" s="35">
        <v>71.821161742265986</v>
      </c>
      <c r="U358" s="35">
        <v>0</v>
      </c>
      <c r="V358" s="35">
        <v>0</v>
      </c>
      <c r="W358" s="35">
        <v>0</v>
      </c>
      <c r="X358" s="35">
        <v>0</v>
      </c>
      <c r="Y358" s="35">
        <v>0</v>
      </c>
      <c r="Z358" s="35">
        <v>0</v>
      </c>
      <c r="AA358" s="35">
        <v>0</v>
      </c>
    </row>
    <row r="359" spans="1:27">
      <c r="A359" s="239" t="s">
        <v>762</v>
      </c>
      <c r="B359" s="35" t="s">
        <v>338</v>
      </c>
      <c r="C359" s="35" t="s">
        <v>90</v>
      </c>
      <c r="D359" s="35">
        <v>0</v>
      </c>
      <c r="E359" s="35">
        <v>0</v>
      </c>
      <c r="F359" s="35">
        <v>0</v>
      </c>
      <c r="G359" s="35">
        <v>0</v>
      </c>
      <c r="H359" s="35">
        <v>0</v>
      </c>
      <c r="I359" s="35">
        <v>0</v>
      </c>
      <c r="J359" s="35">
        <v>91.662965229210101</v>
      </c>
      <c r="K359" s="35">
        <v>177.07925085826179</v>
      </c>
      <c r="L359" s="35">
        <v>250.42787817862137</v>
      </c>
      <c r="M359" s="35">
        <v>306.71025945274414</v>
      </c>
      <c r="N359" s="35">
        <v>342.09084340783153</v>
      </c>
      <c r="O359" s="35">
        <v>354.15850171652363</v>
      </c>
      <c r="P359" s="35">
        <v>342.09084340783153</v>
      </c>
      <c r="Q359" s="35">
        <v>306.7102594527442</v>
      </c>
      <c r="R359" s="35">
        <v>250.4278781786214</v>
      </c>
      <c r="S359" s="35">
        <v>177.07925085826179</v>
      </c>
      <c r="T359" s="35">
        <v>91.662965229210201</v>
      </c>
      <c r="U359" s="35">
        <v>0</v>
      </c>
      <c r="V359" s="35">
        <v>0</v>
      </c>
      <c r="W359" s="35">
        <v>0</v>
      </c>
      <c r="X359" s="35">
        <v>0</v>
      </c>
      <c r="Y359" s="35">
        <v>0</v>
      </c>
      <c r="Z359" s="35">
        <v>0</v>
      </c>
      <c r="AA359" s="35">
        <v>0</v>
      </c>
    </row>
    <row r="360" spans="1:27">
      <c r="A360" s="239" t="s">
        <v>762</v>
      </c>
      <c r="B360" s="35" t="s">
        <v>338</v>
      </c>
      <c r="C360" s="35" t="s">
        <v>91</v>
      </c>
      <c r="D360" s="35">
        <v>0</v>
      </c>
      <c r="E360" s="35">
        <v>0</v>
      </c>
      <c r="F360" s="35">
        <v>0</v>
      </c>
      <c r="G360" s="35">
        <v>0</v>
      </c>
      <c r="H360" s="35">
        <v>0</v>
      </c>
      <c r="I360" s="35">
        <v>0</v>
      </c>
      <c r="J360" s="35">
        <v>91.146093732975885</v>
      </c>
      <c r="K360" s="35">
        <v>176.18240119879965</v>
      </c>
      <c r="L360" s="35">
        <v>249.40869277396038</v>
      </c>
      <c r="M360" s="35">
        <v>305.91639835592463</v>
      </c>
      <c r="N360" s="35">
        <v>341.91764301321791</v>
      </c>
      <c r="O360" s="35">
        <v>354.99915919702011</v>
      </c>
      <c r="P360" s="35">
        <v>344.28405504439002</v>
      </c>
      <c r="Q360" s="35">
        <v>310.49059497590315</v>
      </c>
      <c r="R360" s="35">
        <v>255.88405235424338</v>
      </c>
      <c r="S360" s="35">
        <v>184.12486165928979</v>
      </c>
      <c r="T360" s="35">
        <v>100.0232489785633</v>
      </c>
      <c r="U360" s="35">
        <v>9.2167886408923057</v>
      </c>
      <c r="V360" s="35">
        <v>0</v>
      </c>
      <c r="W360" s="35">
        <v>0</v>
      </c>
      <c r="X360" s="35">
        <v>0</v>
      </c>
      <c r="Y360" s="35">
        <v>0</v>
      </c>
      <c r="Z360" s="35">
        <v>0</v>
      </c>
      <c r="AA360" s="35">
        <v>0</v>
      </c>
    </row>
    <row r="361" spans="1:27">
      <c r="A361" s="239" t="s">
        <v>762</v>
      </c>
      <c r="B361" s="35" t="s">
        <v>338</v>
      </c>
      <c r="C361" s="35" t="s">
        <v>92</v>
      </c>
      <c r="D361" s="35">
        <v>0</v>
      </c>
      <c r="E361" s="35">
        <v>0</v>
      </c>
      <c r="F361" s="35">
        <v>0</v>
      </c>
      <c r="G361" s="35">
        <v>0</v>
      </c>
      <c r="H361" s="35">
        <v>0</v>
      </c>
      <c r="I361" s="35">
        <v>0</v>
      </c>
      <c r="J361" s="35">
        <v>87.725547062529799</v>
      </c>
      <c r="K361" s="35">
        <v>169.66607236390419</v>
      </c>
      <c r="L361" s="35">
        <v>240.4180448021618</v>
      </c>
      <c r="M361" s="35">
        <v>295.31575736372019</v>
      </c>
      <c r="N361" s="35">
        <v>330.73900507476623</v>
      </c>
      <c r="O361" s="35">
        <v>344.35181779067199</v>
      </c>
      <c r="P361" s="35">
        <v>335.25650469697149</v>
      </c>
      <c r="Q361" s="35">
        <v>304.05285212653394</v>
      </c>
      <c r="R361" s="35">
        <v>252.79857091949623</v>
      </c>
      <c r="S361" s="35">
        <v>184.87360160702144</v>
      </c>
      <c r="T361" s="35">
        <v>104.75722575253366</v>
      </c>
      <c r="U361" s="35">
        <v>17.732681742825065</v>
      </c>
      <c r="V361" s="35">
        <v>0</v>
      </c>
      <c r="W361" s="35">
        <v>0</v>
      </c>
      <c r="X361" s="35">
        <v>0</v>
      </c>
      <c r="Y361" s="35">
        <v>0</v>
      </c>
      <c r="Z361" s="35">
        <v>0</v>
      </c>
      <c r="AA361" s="35">
        <v>0</v>
      </c>
    </row>
    <row r="362" spans="1:27">
      <c r="A362" s="239" t="s">
        <v>762</v>
      </c>
      <c r="B362" s="35" t="s">
        <v>338</v>
      </c>
      <c r="C362" s="35" t="s">
        <v>93</v>
      </c>
      <c r="D362" s="35">
        <v>0</v>
      </c>
      <c r="E362" s="35">
        <v>0</v>
      </c>
      <c r="F362" s="35">
        <v>0</v>
      </c>
      <c r="G362" s="35">
        <v>0</v>
      </c>
      <c r="H362" s="35">
        <v>0</v>
      </c>
      <c r="I362" s="35">
        <v>0</v>
      </c>
      <c r="J362" s="35">
        <v>84.695453288160451</v>
      </c>
      <c r="K362" s="35">
        <v>163.89565786810365</v>
      </c>
      <c r="L362" s="35">
        <v>232.46191024381434</v>
      </c>
      <c r="M362" s="35">
        <v>285.94546381595643</v>
      </c>
      <c r="N362" s="35">
        <v>320.87617447091134</v>
      </c>
      <c r="O362" s="35">
        <v>334.98765204071248</v>
      </c>
      <c r="P362" s="35">
        <v>327.36430925501787</v>
      </c>
      <c r="Q362" s="35">
        <v>298.50076728850678</v>
      </c>
      <c r="R362" s="35">
        <v>250.26976352610583</v>
      </c>
      <c r="S362" s="35">
        <v>185.80064376893617</v>
      </c>
      <c r="T362" s="35">
        <v>109.27632260463386</v>
      </c>
      <c r="U362" s="35">
        <v>25.661885651131371</v>
      </c>
      <c r="V362" s="35">
        <v>0</v>
      </c>
      <c r="W362" s="35">
        <v>0</v>
      </c>
      <c r="X362" s="35">
        <v>0</v>
      </c>
      <c r="Y362" s="35">
        <v>0</v>
      </c>
      <c r="Z362" s="35">
        <v>0</v>
      </c>
      <c r="AA362" s="35">
        <v>0</v>
      </c>
    </row>
    <row r="363" spans="1:27">
      <c r="A363" s="239" t="s">
        <v>794</v>
      </c>
      <c r="B363" s="35" t="s">
        <v>79</v>
      </c>
      <c r="C363" s="35" t="s">
        <v>82</v>
      </c>
      <c r="D363" s="35">
        <v>0</v>
      </c>
      <c r="E363" s="35">
        <v>0</v>
      </c>
      <c r="F363" s="35">
        <v>0</v>
      </c>
      <c r="G363" s="35">
        <v>0</v>
      </c>
      <c r="H363" s="35">
        <v>0</v>
      </c>
      <c r="I363" s="35">
        <v>0</v>
      </c>
      <c r="J363" s="35">
        <v>256.81644625104468</v>
      </c>
      <c r="K363" s="35">
        <v>496.97001167767934</v>
      </c>
      <c r="L363" s="35">
        <v>704.87894402580832</v>
      </c>
      <c r="M363" s="35">
        <v>867.05360190906651</v>
      </c>
      <c r="N363" s="35">
        <v>972.97169582265133</v>
      </c>
      <c r="O363" s="35">
        <v>1015.7610000902307</v>
      </c>
      <c r="P363" s="35">
        <v>992.6452397186016</v>
      </c>
      <c r="Q363" s="35">
        <v>905.12422192751455</v>
      </c>
      <c r="R363" s="35">
        <v>758.87652497927627</v>
      </c>
      <c r="S363" s="35">
        <v>563.39105809549744</v>
      </c>
      <c r="T363" s="35">
        <v>331.35139775711929</v>
      </c>
      <c r="U363" s="35">
        <v>77.812846158360458</v>
      </c>
      <c r="V363" s="35">
        <v>0</v>
      </c>
      <c r="W363" s="35">
        <v>0</v>
      </c>
      <c r="X363" s="35">
        <v>0</v>
      </c>
      <c r="Y363" s="35">
        <v>0</v>
      </c>
      <c r="Z363" s="35">
        <v>0</v>
      </c>
      <c r="AA363" s="35">
        <v>0</v>
      </c>
    </row>
    <row r="364" spans="1:27">
      <c r="A364" s="239" t="s">
        <v>794</v>
      </c>
      <c r="B364" s="35" t="s">
        <v>79</v>
      </c>
      <c r="C364" s="35" t="s">
        <v>83</v>
      </c>
      <c r="D364" s="35">
        <v>0</v>
      </c>
      <c r="E364" s="35">
        <v>0</v>
      </c>
      <c r="F364" s="35">
        <v>0</v>
      </c>
      <c r="G364" s="35">
        <v>0</v>
      </c>
      <c r="H364" s="35">
        <v>0</v>
      </c>
      <c r="I364" s="35">
        <v>0</v>
      </c>
      <c r="J364" s="35">
        <v>258.87495914081819</v>
      </c>
      <c r="K364" s="35">
        <v>500.67852548678292</v>
      </c>
      <c r="L364" s="35">
        <v>709.46507156589541</v>
      </c>
      <c r="M364" s="35">
        <v>871.46626246377514</v>
      </c>
      <c r="N364" s="35">
        <v>975.99900247958487</v>
      </c>
      <c r="O364" s="35">
        <v>1016.1699270690872</v>
      </c>
      <c r="P364" s="35">
        <v>989.32998267037783</v>
      </c>
      <c r="Q364" s="35">
        <v>897.24911735005651</v>
      </c>
      <c r="R364" s="35">
        <v>745.99956237371327</v>
      </c>
      <c r="S364" s="35">
        <v>545.55540164508875</v>
      </c>
      <c r="T364" s="35">
        <v>309.13483522721697</v>
      </c>
      <c r="U364" s="35">
        <v>52.328511081941507</v>
      </c>
      <c r="V364" s="35">
        <v>0</v>
      </c>
      <c r="W364" s="35">
        <v>0</v>
      </c>
      <c r="X364" s="35">
        <v>0</v>
      </c>
      <c r="Y364" s="35">
        <v>0</v>
      </c>
      <c r="Z364" s="35">
        <v>0</v>
      </c>
      <c r="AA364" s="35">
        <v>0</v>
      </c>
    </row>
    <row r="365" spans="1:27">
      <c r="A365" s="239" t="s">
        <v>794</v>
      </c>
      <c r="B365" s="35" t="s">
        <v>79</v>
      </c>
      <c r="C365" s="35" t="s">
        <v>84</v>
      </c>
      <c r="D365" s="35">
        <v>0</v>
      </c>
      <c r="E365" s="35">
        <v>0</v>
      </c>
      <c r="F365" s="35">
        <v>0</v>
      </c>
      <c r="G365" s="35">
        <v>0</v>
      </c>
      <c r="H365" s="35">
        <v>0</v>
      </c>
      <c r="I365" s="35">
        <v>0</v>
      </c>
      <c r="J365" s="35">
        <v>263.09135351631329</v>
      </c>
      <c r="K365" s="35">
        <v>508.25346606950859</v>
      </c>
      <c r="L365" s="35">
        <v>718.7789448386327</v>
      </c>
      <c r="M365" s="35">
        <v>880.32082635537336</v>
      </c>
      <c r="N365" s="35">
        <v>981.87029835494616</v>
      </c>
      <c r="O365" s="35">
        <v>1016.5069321390173</v>
      </c>
      <c r="P365" s="35">
        <v>981.87029835494616</v>
      </c>
      <c r="Q365" s="35">
        <v>880.32082635537347</v>
      </c>
      <c r="R365" s="35">
        <v>718.77894483863281</v>
      </c>
      <c r="S365" s="35">
        <v>508.25346606950859</v>
      </c>
      <c r="T365" s="35">
        <v>263.09135351631357</v>
      </c>
      <c r="U365" s="35">
        <v>0</v>
      </c>
      <c r="V365" s="35">
        <v>0</v>
      </c>
      <c r="W365" s="35">
        <v>0</v>
      </c>
      <c r="X365" s="35">
        <v>0</v>
      </c>
      <c r="Y365" s="35">
        <v>0</v>
      </c>
      <c r="Z365" s="35">
        <v>0</v>
      </c>
      <c r="AA365" s="35">
        <v>0</v>
      </c>
    </row>
    <row r="366" spans="1:27">
      <c r="A366" s="239" t="s">
        <v>794</v>
      </c>
      <c r="B366" s="35" t="s">
        <v>79</v>
      </c>
      <c r="C366" s="35" t="s">
        <v>85</v>
      </c>
      <c r="D366" s="35">
        <v>0</v>
      </c>
      <c r="E366" s="35">
        <v>0</v>
      </c>
      <c r="F366" s="35">
        <v>0</v>
      </c>
      <c r="G366" s="35">
        <v>0</v>
      </c>
      <c r="H366" s="35">
        <v>0</v>
      </c>
      <c r="I366" s="35">
        <v>0</v>
      </c>
      <c r="J366" s="35">
        <v>265.25082470109737</v>
      </c>
      <c r="K366" s="35">
        <v>512.12193628705904</v>
      </c>
      <c r="L366" s="35">
        <v>723.5071854651253</v>
      </c>
      <c r="M366" s="35">
        <v>884.75930302871586</v>
      </c>
      <c r="N366" s="35">
        <v>984.70483583827274</v>
      </c>
      <c r="O366" s="35">
        <v>1016.4183757551064</v>
      </c>
      <c r="P366" s="35">
        <v>977.7024337942396</v>
      </c>
      <c r="Q366" s="35">
        <v>871.23970814153017</v>
      </c>
      <c r="R366" s="35">
        <v>704.40719510663041</v>
      </c>
      <c r="S366" s="35">
        <v>488.76502360266977</v>
      </c>
      <c r="T366" s="35">
        <v>239.25543274326498</v>
      </c>
      <c r="U366" s="35">
        <v>0</v>
      </c>
      <c r="V366" s="35">
        <v>0</v>
      </c>
      <c r="W366" s="35">
        <v>0</v>
      </c>
      <c r="X366" s="35">
        <v>0</v>
      </c>
      <c r="Y366" s="35">
        <v>0</v>
      </c>
      <c r="Z366" s="35">
        <v>0</v>
      </c>
      <c r="AA366" s="35">
        <v>0</v>
      </c>
    </row>
    <row r="367" spans="1:27">
      <c r="A367" s="239" t="s">
        <v>794</v>
      </c>
      <c r="B367" s="35" t="s">
        <v>79</v>
      </c>
      <c r="C367" s="35" t="s">
        <v>86</v>
      </c>
      <c r="D367" s="35">
        <v>0</v>
      </c>
      <c r="E367" s="35">
        <v>0</v>
      </c>
      <c r="F367" s="35">
        <v>0</v>
      </c>
      <c r="G367" s="35">
        <v>0</v>
      </c>
      <c r="H367" s="35">
        <v>0</v>
      </c>
      <c r="I367" s="35">
        <v>0</v>
      </c>
      <c r="J367" s="35">
        <v>267.44558040082637</v>
      </c>
      <c r="K367" s="35">
        <v>516.045805254333</v>
      </c>
      <c r="L367" s="35">
        <v>728.28324309096092</v>
      </c>
      <c r="M367" s="35">
        <v>889.20273940604784</v>
      </c>
      <c r="N367" s="35">
        <v>987.4652205906433</v>
      </c>
      <c r="O367" s="35">
        <v>1016.1466933893339</v>
      </c>
      <c r="P367" s="35">
        <v>973.22613897764677</v>
      </c>
      <c r="Q367" s="35">
        <v>861.72792256275443</v>
      </c>
      <c r="R367" s="35">
        <v>689.50868372001094</v>
      </c>
      <c r="S367" s="35">
        <v>468.70372408055994</v>
      </c>
      <c r="T367" s="35">
        <v>214.87190225324645</v>
      </c>
      <c r="U367" s="35">
        <v>0</v>
      </c>
      <c r="V367" s="35">
        <v>0</v>
      </c>
      <c r="W367" s="35">
        <v>0</v>
      </c>
      <c r="X367" s="35">
        <v>0</v>
      </c>
      <c r="Y367" s="35">
        <v>0</v>
      </c>
      <c r="Z367" s="35">
        <v>0</v>
      </c>
      <c r="AA367" s="35">
        <v>0</v>
      </c>
    </row>
    <row r="368" spans="1:27">
      <c r="A368" s="239" t="s">
        <v>794</v>
      </c>
      <c r="B368" s="35" t="s">
        <v>79</v>
      </c>
      <c r="C368" s="35" t="s">
        <v>87</v>
      </c>
      <c r="D368" s="35">
        <v>0</v>
      </c>
      <c r="E368" s="35">
        <v>0</v>
      </c>
      <c r="F368" s="35">
        <v>0</v>
      </c>
      <c r="G368" s="35">
        <v>0</v>
      </c>
      <c r="H368" s="35">
        <v>0</v>
      </c>
      <c r="I368" s="35">
        <v>0</v>
      </c>
      <c r="J368" s="35">
        <v>269.67648002623275</v>
      </c>
      <c r="K368" s="35">
        <v>520.02614989361894</v>
      </c>
      <c r="L368" s="35">
        <v>733.10728720061206</v>
      </c>
      <c r="M368" s="35">
        <v>893.64908045945185</v>
      </c>
      <c r="N368" s="35">
        <v>990.14603701251906</v>
      </c>
      <c r="O368" s="35">
        <v>1015.6825431584404</v>
      </c>
      <c r="P368" s="35">
        <v>968.42848302521077</v>
      </c>
      <c r="Q368" s="35">
        <v>851.77039684555939</v>
      </c>
      <c r="R368" s="35">
        <v>674.06877896022081</v>
      </c>
      <c r="S368" s="35">
        <v>448.05890918839043</v>
      </c>
      <c r="T368" s="35">
        <v>189.93815797439149</v>
      </c>
      <c r="U368" s="35">
        <v>0</v>
      </c>
      <c r="V368" s="35">
        <v>0</v>
      </c>
      <c r="W368" s="35">
        <v>0</v>
      </c>
      <c r="X368" s="35">
        <v>0</v>
      </c>
      <c r="Y368" s="35">
        <v>0</v>
      </c>
      <c r="Z368" s="35">
        <v>0</v>
      </c>
      <c r="AA368" s="35">
        <v>0</v>
      </c>
    </row>
    <row r="369" spans="1:27">
      <c r="A369" s="239" t="s">
        <v>794</v>
      </c>
      <c r="B369" s="35" t="s">
        <v>79</v>
      </c>
      <c r="C369" s="35" t="s">
        <v>88</v>
      </c>
      <c r="D369" s="35">
        <v>0</v>
      </c>
      <c r="E369" s="35">
        <v>0</v>
      </c>
      <c r="F369" s="35">
        <v>0</v>
      </c>
      <c r="G369" s="35">
        <v>0</v>
      </c>
      <c r="H369" s="35">
        <v>0</v>
      </c>
      <c r="I369" s="35">
        <v>0</v>
      </c>
      <c r="J369" s="35">
        <v>269.67648002623275</v>
      </c>
      <c r="K369" s="35">
        <v>520.02614989361894</v>
      </c>
      <c r="L369" s="35">
        <v>733.10728720061206</v>
      </c>
      <c r="M369" s="35">
        <v>893.64908045945185</v>
      </c>
      <c r="N369" s="35">
        <v>990.14603701251906</v>
      </c>
      <c r="O369" s="35">
        <v>1015.6825431584404</v>
      </c>
      <c r="P369" s="35">
        <v>968.42848302521077</v>
      </c>
      <c r="Q369" s="35">
        <v>851.77039684555939</v>
      </c>
      <c r="R369" s="35">
        <v>674.06877896022081</v>
      </c>
      <c r="S369" s="35">
        <v>448.05890918839043</v>
      </c>
      <c r="T369" s="35">
        <v>189.93815797439149</v>
      </c>
      <c r="U369" s="35">
        <v>0</v>
      </c>
      <c r="V369" s="35">
        <v>0</v>
      </c>
      <c r="W369" s="35">
        <v>0</v>
      </c>
      <c r="X369" s="35">
        <v>0</v>
      </c>
      <c r="Y369" s="35">
        <v>0</v>
      </c>
      <c r="Z369" s="35">
        <v>0</v>
      </c>
      <c r="AA369" s="35">
        <v>0</v>
      </c>
    </row>
    <row r="370" spans="1:27">
      <c r="A370" s="239" t="s">
        <v>794</v>
      </c>
      <c r="B370" s="35" t="s">
        <v>79</v>
      </c>
      <c r="C370" s="35" t="s">
        <v>89</v>
      </c>
      <c r="D370" s="35">
        <v>0</v>
      </c>
      <c r="E370" s="35">
        <v>0</v>
      </c>
      <c r="F370" s="35">
        <v>0</v>
      </c>
      <c r="G370" s="35">
        <v>0</v>
      </c>
      <c r="H370" s="35">
        <v>0</v>
      </c>
      <c r="I370" s="35">
        <v>0</v>
      </c>
      <c r="J370" s="35">
        <v>267.44558040082637</v>
      </c>
      <c r="K370" s="35">
        <v>516.045805254333</v>
      </c>
      <c r="L370" s="35">
        <v>728.28324309096092</v>
      </c>
      <c r="M370" s="35">
        <v>889.20273940604784</v>
      </c>
      <c r="N370" s="35">
        <v>987.4652205906433</v>
      </c>
      <c r="O370" s="35">
        <v>1016.1466933893339</v>
      </c>
      <c r="P370" s="35">
        <v>973.22613897764677</v>
      </c>
      <c r="Q370" s="35">
        <v>861.72792256275443</v>
      </c>
      <c r="R370" s="35">
        <v>689.50868372001094</v>
      </c>
      <c r="S370" s="35">
        <v>468.70372408055994</v>
      </c>
      <c r="T370" s="35">
        <v>214.87190225324645</v>
      </c>
      <c r="U370" s="35">
        <v>0</v>
      </c>
      <c r="V370" s="35">
        <v>0</v>
      </c>
      <c r="W370" s="35">
        <v>0</v>
      </c>
      <c r="X370" s="35">
        <v>0</v>
      </c>
      <c r="Y370" s="35">
        <v>0</v>
      </c>
      <c r="Z370" s="35">
        <v>0</v>
      </c>
      <c r="AA370" s="35">
        <v>0</v>
      </c>
    </row>
    <row r="371" spans="1:27">
      <c r="A371" s="239" t="s">
        <v>794</v>
      </c>
      <c r="B371" s="35" t="s">
        <v>79</v>
      </c>
      <c r="C371" s="35" t="s">
        <v>90</v>
      </c>
      <c r="D371" s="35">
        <v>0</v>
      </c>
      <c r="E371" s="35">
        <v>0</v>
      </c>
      <c r="F371" s="35">
        <v>0</v>
      </c>
      <c r="G371" s="35">
        <v>0</v>
      </c>
      <c r="H371" s="35">
        <v>0</v>
      </c>
      <c r="I371" s="35">
        <v>0</v>
      </c>
      <c r="J371" s="35">
        <v>263.09135351631329</v>
      </c>
      <c r="K371" s="35">
        <v>508.25346606950859</v>
      </c>
      <c r="L371" s="35">
        <v>718.7789448386327</v>
      </c>
      <c r="M371" s="35">
        <v>880.32082635537336</v>
      </c>
      <c r="N371" s="35">
        <v>981.87029835494616</v>
      </c>
      <c r="O371" s="35">
        <v>1016.5069321390173</v>
      </c>
      <c r="P371" s="35">
        <v>981.87029835494616</v>
      </c>
      <c r="Q371" s="35">
        <v>880.32082635537347</v>
      </c>
      <c r="R371" s="35">
        <v>718.77894483863281</v>
      </c>
      <c r="S371" s="35">
        <v>508.25346606950859</v>
      </c>
      <c r="T371" s="35">
        <v>263.09135351631357</v>
      </c>
      <c r="U371" s="35">
        <v>0</v>
      </c>
      <c r="V371" s="35">
        <v>0</v>
      </c>
      <c r="W371" s="35">
        <v>0</v>
      </c>
      <c r="X371" s="35">
        <v>0</v>
      </c>
      <c r="Y371" s="35">
        <v>0</v>
      </c>
      <c r="Z371" s="35">
        <v>0</v>
      </c>
      <c r="AA371" s="35">
        <v>0</v>
      </c>
    </row>
    <row r="372" spans="1:27">
      <c r="A372" s="239" t="s">
        <v>794</v>
      </c>
      <c r="B372" s="35" t="s">
        <v>79</v>
      </c>
      <c r="C372" s="35" t="s">
        <v>91</v>
      </c>
      <c r="D372" s="35">
        <v>0</v>
      </c>
      <c r="E372" s="35">
        <v>0</v>
      </c>
      <c r="F372" s="35">
        <v>0</v>
      </c>
      <c r="G372" s="35">
        <v>0</v>
      </c>
      <c r="H372" s="35">
        <v>0</v>
      </c>
      <c r="I372" s="35">
        <v>0</v>
      </c>
      <c r="J372" s="35">
        <v>260.96633405510636</v>
      </c>
      <c r="K372" s="35">
        <v>504.43933999600893</v>
      </c>
      <c r="L372" s="35">
        <v>714.09831808457091</v>
      </c>
      <c r="M372" s="35">
        <v>875.88922066337534</v>
      </c>
      <c r="N372" s="35">
        <v>978.96673561600733</v>
      </c>
      <c r="O372" s="35">
        <v>1016.4212790040177</v>
      </c>
      <c r="P372" s="35">
        <v>985.74216446157129</v>
      </c>
      <c r="Q372" s="35">
        <v>888.98590176372159</v>
      </c>
      <c r="R372" s="35">
        <v>732.63834302854389</v>
      </c>
      <c r="S372" s="35">
        <v>527.17991729188316</v>
      </c>
      <c r="T372" s="35">
        <v>286.38309703856339</v>
      </c>
      <c r="U372" s="35">
        <v>26.389189540266653</v>
      </c>
      <c r="V372" s="35">
        <v>0</v>
      </c>
      <c r="W372" s="35">
        <v>0</v>
      </c>
      <c r="X372" s="35">
        <v>0</v>
      </c>
      <c r="Y372" s="35">
        <v>0</v>
      </c>
      <c r="Z372" s="35">
        <v>0</v>
      </c>
      <c r="AA372" s="35">
        <v>0</v>
      </c>
    </row>
    <row r="373" spans="1:27">
      <c r="A373" s="239" t="s">
        <v>794</v>
      </c>
      <c r="B373" s="35" t="s">
        <v>79</v>
      </c>
      <c r="C373" s="35" t="s">
        <v>92</v>
      </c>
      <c r="D373" s="35">
        <v>0</v>
      </c>
      <c r="E373" s="35">
        <v>0</v>
      </c>
      <c r="F373" s="35">
        <v>0</v>
      </c>
      <c r="G373" s="35">
        <v>0</v>
      </c>
      <c r="H373" s="35">
        <v>0</v>
      </c>
      <c r="I373" s="35">
        <v>0</v>
      </c>
      <c r="J373" s="35">
        <v>258.87495914081819</v>
      </c>
      <c r="K373" s="35">
        <v>500.67852548678292</v>
      </c>
      <c r="L373" s="35">
        <v>709.46507156589541</v>
      </c>
      <c r="M373" s="35">
        <v>871.46626246377514</v>
      </c>
      <c r="N373" s="35">
        <v>975.99900247958487</v>
      </c>
      <c r="O373" s="35">
        <v>1016.1699270690872</v>
      </c>
      <c r="P373" s="35">
        <v>989.32998267037783</v>
      </c>
      <c r="Q373" s="35">
        <v>897.24911735005651</v>
      </c>
      <c r="R373" s="35">
        <v>745.99956237371327</v>
      </c>
      <c r="S373" s="35">
        <v>545.55540164508875</v>
      </c>
      <c r="T373" s="35">
        <v>309.13483522721697</v>
      </c>
      <c r="U373" s="35">
        <v>52.328511081941507</v>
      </c>
      <c r="V373" s="35">
        <v>0</v>
      </c>
      <c r="W373" s="35">
        <v>0</v>
      </c>
      <c r="X373" s="35">
        <v>0</v>
      </c>
      <c r="Y373" s="35">
        <v>0</v>
      </c>
      <c r="Z373" s="35">
        <v>0</v>
      </c>
      <c r="AA373" s="35">
        <v>0</v>
      </c>
    </row>
    <row r="374" spans="1:27">
      <c r="A374" s="239" t="s">
        <v>794</v>
      </c>
      <c r="B374" s="35" t="s">
        <v>79</v>
      </c>
      <c r="C374" s="35" t="s">
        <v>93</v>
      </c>
      <c r="D374" s="35">
        <v>0</v>
      </c>
      <c r="E374" s="35">
        <v>0</v>
      </c>
      <c r="F374" s="35">
        <v>0</v>
      </c>
      <c r="G374" s="35">
        <v>0</v>
      </c>
      <c r="H374" s="35">
        <v>0</v>
      </c>
      <c r="I374" s="35">
        <v>0</v>
      </c>
      <c r="J374" s="35">
        <v>256.81644625104468</v>
      </c>
      <c r="K374" s="35">
        <v>496.97001167767934</v>
      </c>
      <c r="L374" s="35">
        <v>704.87894402580832</v>
      </c>
      <c r="M374" s="35">
        <v>867.05360190906651</v>
      </c>
      <c r="N374" s="35">
        <v>972.97169582265133</v>
      </c>
      <c r="O374" s="35">
        <v>1015.7610000902307</v>
      </c>
      <c r="P374" s="35">
        <v>992.6452397186016</v>
      </c>
      <c r="Q374" s="35">
        <v>905.12422192751455</v>
      </c>
      <c r="R374" s="35">
        <v>758.87652497927627</v>
      </c>
      <c r="S374" s="35">
        <v>563.39105809549744</v>
      </c>
      <c r="T374" s="35">
        <v>331.35139775711929</v>
      </c>
      <c r="U374" s="35">
        <v>77.812846158360458</v>
      </c>
      <c r="V374" s="35">
        <v>0</v>
      </c>
      <c r="W374" s="35">
        <v>0</v>
      </c>
      <c r="X374" s="35">
        <v>0</v>
      </c>
      <c r="Y374" s="35">
        <v>0</v>
      </c>
      <c r="Z374" s="35">
        <v>0</v>
      </c>
      <c r="AA374" s="35">
        <v>0</v>
      </c>
    </row>
    <row r="375" spans="1:27">
      <c r="A375" s="239" t="s">
        <v>794</v>
      </c>
      <c r="B375" s="35" t="s">
        <v>339</v>
      </c>
      <c r="C375" s="35" t="s">
        <v>82</v>
      </c>
      <c r="D375" s="35">
        <v>0</v>
      </c>
      <c r="E375" s="35">
        <v>0</v>
      </c>
      <c r="F375" s="35">
        <v>0</v>
      </c>
      <c r="G375" s="35">
        <v>0</v>
      </c>
      <c r="H375" s="35">
        <v>0</v>
      </c>
      <c r="I375" s="35">
        <v>0</v>
      </c>
      <c r="J375" s="35">
        <v>85.605482083681551</v>
      </c>
      <c r="K375" s="35">
        <v>165.65667055922646</v>
      </c>
      <c r="L375" s="35">
        <v>234.95964800860278</v>
      </c>
      <c r="M375" s="35">
        <v>289.01786730302217</v>
      </c>
      <c r="N375" s="35">
        <v>324.32389860755046</v>
      </c>
      <c r="O375" s="35">
        <v>338.58700003007692</v>
      </c>
      <c r="P375" s="35">
        <v>330.8817465728672</v>
      </c>
      <c r="Q375" s="35">
        <v>301.7080739758382</v>
      </c>
      <c r="R375" s="35">
        <v>252.95884165975875</v>
      </c>
      <c r="S375" s="35">
        <v>187.7970193651658</v>
      </c>
      <c r="T375" s="35">
        <v>110.45046591903976</v>
      </c>
      <c r="U375" s="35">
        <v>25.93761538612015</v>
      </c>
      <c r="V375" s="35">
        <v>0</v>
      </c>
      <c r="W375" s="35">
        <v>0</v>
      </c>
      <c r="X375" s="35">
        <v>0</v>
      </c>
      <c r="Y375" s="35">
        <v>0</v>
      </c>
      <c r="Z375" s="35">
        <v>0</v>
      </c>
      <c r="AA375" s="35">
        <v>0</v>
      </c>
    </row>
    <row r="376" spans="1:27">
      <c r="A376" s="239" t="s">
        <v>794</v>
      </c>
      <c r="B376" s="35" t="s">
        <v>339</v>
      </c>
      <c r="C376" s="35" t="s">
        <v>83</v>
      </c>
      <c r="D376" s="35">
        <v>0</v>
      </c>
      <c r="E376" s="35">
        <v>0</v>
      </c>
      <c r="F376" s="35">
        <v>0</v>
      </c>
      <c r="G376" s="35">
        <v>0</v>
      </c>
      <c r="H376" s="35">
        <v>0</v>
      </c>
      <c r="I376" s="35">
        <v>0</v>
      </c>
      <c r="J376" s="35">
        <v>86.291653046939402</v>
      </c>
      <c r="K376" s="35">
        <v>166.89284182892763</v>
      </c>
      <c r="L376" s="35">
        <v>236.48835718863182</v>
      </c>
      <c r="M376" s="35">
        <v>290.48875415459173</v>
      </c>
      <c r="N376" s="35">
        <v>325.33300082652829</v>
      </c>
      <c r="O376" s="35">
        <v>338.72330902302906</v>
      </c>
      <c r="P376" s="35">
        <v>329.77666089012592</v>
      </c>
      <c r="Q376" s="35">
        <v>299.08303911668554</v>
      </c>
      <c r="R376" s="35">
        <v>248.66652079123776</v>
      </c>
      <c r="S376" s="35">
        <v>181.85180054836292</v>
      </c>
      <c r="T376" s="35">
        <v>103.04494507573899</v>
      </c>
      <c r="U376" s="35">
        <v>17.442837027313836</v>
      </c>
      <c r="V376" s="35">
        <v>0</v>
      </c>
      <c r="W376" s="35">
        <v>0</v>
      </c>
      <c r="X376" s="35">
        <v>0</v>
      </c>
      <c r="Y376" s="35">
        <v>0</v>
      </c>
      <c r="Z376" s="35">
        <v>0</v>
      </c>
      <c r="AA376" s="35">
        <v>0</v>
      </c>
    </row>
    <row r="377" spans="1:27">
      <c r="A377" s="239" t="s">
        <v>794</v>
      </c>
      <c r="B377" s="35" t="s">
        <v>339</v>
      </c>
      <c r="C377" s="35" t="s">
        <v>84</v>
      </c>
      <c r="D377" s="35">
        <v>0</v>
      </c>
      <c r="E377" s="35">
        <v>0</v>
      </c>
      <c r="F377" s="35">
        <v>0</v>
      </c>
      <c r="G377" s="35">
        <v>0</v>
      </c>
      <c r="H377" s="35">
        <v>0</v>
      </c>
      <c r="I377" s="35">
        <v>0</v>
      </c>
      <c r="J377" s="35">
        <v>87.697117838771106</v>
      </c>
      <c r="K377" s="35">
        <v>169.41782202316952</v>
      </c>
      <c r="L377" s="35">
        <v>239.59298161287759</v>
      </c>
      <c r="M377" s="35">
        <v>293.44027545179114</v>
      </c>
      <c r="N377" s="35">
        <v>327.2900994516487</v>
      </c>
      <c r="O377" s="35">
        <v>338.8356440463391</v>
      </c>
      <c r="P377" s="35">
        <v>327.2900994516487</v>
      </c>
      <c r="Q377" s="35">
        <v>293.44027545179114</v>
      </c>
      <c r="R377" s="35">
        <v>239.59298161287762</v>
      </c>
      <c r="S377" s="35">
        <v>169.41782202316952</v>
      </c>
      <c r="T377" s="35">
        <v>87.697117838771192</v>
      </c>
      <c r="U377" s="35">
        <v>0</v>
      </c>
      <c r="V377" s="35">
        <v>0</v>
      </c>
      <c r="W377" s="35">
        <v>0</v>
      </c>
      <c r="X377" s="35">
        <v>0</v>
      </c>
      <c r="Y377" s="35">
        <v>0</v>
      </c>
      <c r="Z377" s="35">
        <v>0</v>
      </c>
      <c r="AA377" s="35">
        <v>0</v>
      </c>
    </row>
    <row r="378" spans="1:27">
      <c r="A378" s="239" t="s">
        <v>794</v>
      </c>
      <c r="B378" s="35" t="s">
        <v>339</v>
      </c>
      <c r="C378" s="35" t="s">
        <v>85</v>
      </c>
      <c r="D378" s="35">
        <v>0</v>
      </c>
      <c r="E378" s="35">
        <v>0</v>
      </c>
      <c r="F378" s="35">
        <v>0</v>
      </c>
      <c r="G378" s="35">
        <v>0</v>
      </c>
      <c r="H378" s="35">
        <v>0</v>
      </c>
      <c r="I378" s="35">
        <v>0</v>
      </c>
      <c r="J378" s="35">
        <v>88.416941567032453</v>
      </c>
      <c r="K378" s="35">
        <v>170.70731209568635</v>
      </c>
      <c r="L378" s="35">
        <v>241.16906182170845</v>
      </c>
      <c r="M378" s="35">
        <v>294.91976767623862</v>
      </c>
      <c r="N378" s="35">
        <v>328.23494527942427</v>
      </c>
      <c r="O378" s="35">
        <v>338.8061252517021</v>
      </c>
      <c r="P378" s="35">
        <v>325.90081126474649</v>
      </c>
      <c r="Q378" s="35">
        <v>290.41323604717672</v>
      </c>
      <c r="R378" s="35">
        <v>234.80239836887679</v>
      </c>
      <c r="S378" s="35">
        <v>162.92167453422326</v>
      </c>
      <c r="T378" s="35">
        <v>79.751810914421654</v>
      </c>
      <c r="U378" s="35">
        <v>0</v>
      </c>
      <c r="V378" s="35">
        <v>0</v>
      </c>
      <c r="W378" s="35">
        <v>0</v>
      </c>
      <c r="X378" s="35">
        <v>0</v>
      </c>
      <c r="Y378" s="35">
        <v>0</v>
      </c>
      <c r="Z378" s="35">
        <v>0</v>
      </c>
      <c r="AA378" s="35">
        <v>0</v>
      </c>
    </row>
    <row r="379" spans="1:27">
      <c r="A379" s="239" t="s">
        <v>794</v>
      </c>
      <c r="B379" s="35" t="s">
        <v>339</v>
      </c>
      <c r="C379" s="35" t="s">
        <v>86</v>
      </c>
      <c r="D379" s="35">
        <v>0</v>
      </c>
      <c r="E379" s="35">
        <v>0</v>
      </c>
      <c r="F379" s="35">
        <v>0</v>
      </c>
      <c r="G379" s="35">
        <v>0</v>
      </c>
      <c r="H379" s="35">
        <v>0</v>
      </c>
      <c r="I379" s="35">
        <v>0</v>
      </c>
      <c r="J379" s="35">
        <v>89.148526800275462</v>
      </c>
      <c r="K379" s="35">
        <v>172.01526841811102</v>
      </c>
      <c r="L379" s="35">
        <v>242.7610810303203</v>
      </c>
      <c r="M379" s="35">
        <v>296.40091313534924</v>
      </c>
      <c r="N379" s="35">
        <v>329.15507353021445</v>
      </c>
      <c r="O379" s="35">
        <v>338.71556446311132</v>
      </c>
      <c r="P379" s="35">
        <v>324.40871299254894</v>
      </c>
      <c r="Q379" s="35">
        <v>287.24264085425148</v>
      </c>
      <c r="R379" s="35">
        <v>229.83622790667033</v>
      </c>
      <c r="S379" s="35">
        <v>156.23457469351999</v>
      </c>
      <c r="T379" s="35">
        <v>71.623967417748815</v>
      </c>
      <c r="U379" s="35">
        <v>0</v>
      </c>
      <c r="V379" s="35">
        <v>0</v>
      </c>
      <c r="W379" s="35">
        <v>0</v>
      </c>
      <c r="X379" s="35">
        <v>0</v>
      </c>
      <c r="Y379" s="35">
        <v>0</v>
      </c>
      <c r="Z379" s="35">
        <v>0</v>
      </c>
      <c r="AA379" s="35">
        <v>0</v>
      </c>
    </row>
    <row r="380" spans="1:27">
      <c r="A380" s="239" t="s">
        <v>794</v>
      </c>
      <c r="B380" s="35" t="s">
        <v>339</v>
      </c>
      <c r="C380" s="35" t="s">
        <v>87</v>
      </c>
      <c r="D380" s="35">
        <v>0</v>
      </c>
      <c r="E380" s="35">
        <v>0</v>
      </c>
      <c r="F380" s="35">
        <v>0</v>
      </c>
      <c r="G380" s="35">
        <v>0</v>
      </c>
      <c r="H380" s="35">
        <v>0</v>
      </c>
      <c r="I380" s="35">
        <v>0</v>
      </c>
      <c r="J380" s="35">
        <v>89.892160008744256</v>
      </c>
      <c r="K380" s="35">
        <v>173.34204996453965</v>
      </c>
      <c r="L380" s="35">
        <v>244.36909573353736</v>
      </c>
      <c r="M380" s="35">
        <v>297.8830268198173</v>
      </c>
      <c r="N380" s="35">
        <v>330.04867900417304</v>
      </c>
      <c r="O380" s="35">
        <v>338.56084771948014</v>
      </c>
      <c r="P380" s="35">
        <v>322.80949434173692</v>
      </c>
      <c r="Q380" s="35">
        <v>283.92346561518644</v>
      </c>
      <c r="R380" s="35">
        <v>224.68959298674025</v>
      </c>
      <c r="S380" s="35">
        <v>149.3529697294635</v>
      </c>
      <c r="T380" s="35">
        <v>63.312719324797158</v>
      </c>
      <c r="U380" s="35">
        <v>0</v>
      </c>
      <c r="V380" s="35">
        <v>0</v>
      </c>
      <c r="W380" s="35">
        <v>0</v>
      </c>
      <c r="X380" s="35">
        <v>0</v>
      </c>
      <c r="Y380" s="35">
        <v>0</v>
      </c>
      <c r="Z380" s="35">
        <v>0</v>
      </c>
      <c r="AA380" s="35">
        <v>0</v>
      </c>
    </row>
    <row r="381" spans="1:27">
      <c r="A381" s="239" t="s">
        <v>794</v>
      </c>
      <c r="B381" s="35" t="s">
        <v>339</v>
      </c>
      <c r="C381" s="35" t="s">
        <v>88</v>
      </c>
      <c r="D381" s="35">
        <v>0</v>
      </c>
      <c r="E381" s="35">
        <v>0</v>
      </c>
      <c r="F381" s="35">
        <v>0</v>
      </c>
      <c r="G381" s="35">
        <v>0</v>
      </c>
      <c r="H381" s="35">
        <v>0</v>
      </c>
      <c r="I381" s="35">
        <v>0</v>
      </c>
      <c r="J381" s="35">
        <v>89.892160008744256</v>
      </c>
      <c r="K381" s="35">
        <v>173.34204996453965</v>
      </c>
      <c r="L381" s="35">
        <v>244.36909573353736</v>
      </c>
      <c r="M381" s="35">
        <v>297.8830268198173</v>
      </c>
      <c r="N381" s="35">
        <v>330.04867900417304</v>
      </c>
      <c r="O381" s="35">
        <v>338.56084771948014</v>
      </c>
      <c r="P381" s="35">
        <v>322.80949434173692</v>
      </c>
      <c r="Q381" s="35">
        <v>283.92346561518644</v>
      </c>
      <c r="R381" s="35">
        <v>224.68959298674025</v>
      </c>
      <c r="S381" s="35">
        <v>149.3529697294635</v>
      </c>
      <c r="T381" s="35">
        <v>63.312719324797158</v>
      </c>
      <c r="U381" s="35">
        <v>0</v>
      </c>
      <c r="V381" s="35">
        <v>0</v>
      </c>
      <c r="W381" s="35">
        <v>0</v>
      </c>
      <c r="X381" s="35">
        <v>0</v>
      </c>
      <c r="Y381" s="35">
        <v>0</v>
      </c>
      <c r="Z381" s="35">
        <v>0</v>
      </c>
      <c r="AA381" s="35">
        <v>0</v>
      </c>
    </row>
    <row r="382" spans="1:27">
      <c r="A382" s="239" t="s">
        <v>794</v>
      </c>
      <c r="B382" s="35" t="s">
        <v>339</v>
      </c>
      <c r="C382" s="35" t="s">
        <v>89</v>
      </c>
      <c r="D382" s="35">
        <v>0</v>
      </c>
      <c r="E382" s="35">
        <v>0</v>
      </c>
      <c r="F382" s="35">
        <v>0</v>
      </c>
      <c r="G382" s="35">
        <v>0</v>
      </c>
      <c r="H382" s="35">
        <v>0</v>
      </c>
      <c r="I382" s="35">
        <v>0</v>
      </c>
      <c r="J382" s="35">
        <v>89.148526800275462</v>
      </c>
      <c r="K382" s="35">
        <v>172.01526841811102</v>
      </c>
      <c r="L382" s="35">
        <v>242.7610810303203</v>
      </c>
      <c r="M382" s="35">
        <v>296.40091313534924</v>
      </c>
      <c r="N382" s="35">
        <v>329.15507353021445</v>
      </c>
      <c r="O382" s="35">
        <v>338.71556446311132</v>
      </c>
      <c r="P382" s="35">
        <v>324.40871299254894</v>
      </c>
      <c r="Q382" s="35">
        <v>287.24264085425148</v>
      </c>
      <c r="R382" s="35">
        <v>229.83622790667033</v>
      </c>
      <c r="S382" s="35">
        <v>156.23457469351999</v>
      </c>
      <c r="T382" s="35">
        <v>71.623967417748815</v>
      </c>
      <c r="U382" s="35">
        <v>0</v>
      </c>
      <c r="V382" s="35">
        <v>0</v>
      </c>
      <c r="W382" s="35">
        <v>0</v>
      </c>
      <c r="X382" s="35">
        <v>0</v>
      </c>
      <c r="Y382" s="35">
        <v>0</v>
      </c>
      <c r="Z382" s="35">
        <v>0</v>
      </c>
      <c r="AA382" s="35">
        <v>0</v>
      </c>
    </row>
    <row r="383" spans="1:27">
      <c r="A383" s="239" t="s">
        <v>794</v>
      </c>
      <c r="B383" s="35" t="s">
        <v>339</v>
      </c>
      <c r="C383" s="35" t="s">
        <v>90</v>
      </c>
      <c r="D383" s="35">
        <v>0</v>
      </c>
      <c r="E383" s="35">
        <v>0</v>
      </c>
      <c r="F383" s="35">
        <v>0</v>
      </c>
      <c r="G383" s="35">
        <v>0</v>
      </c>
      <c r="H383" s="35">
        <v>0</v>
      </c>
      <c r="I383" s="35">
        <v>0</v>
      </c>
      <c r="J383" s="35">
        <v>87.697117838771106</v>
      </c>
      <c r="K383" s="35">
        <v>169.41782202316952</v>
      </c>
      <c r="L383" s="35">
        <v>239.59298161287759</v>
      </c>
      <c r="M383" s="35">
        <v>293.44027545179114</v>
      </c>
      <c r="N383" s="35">
        <v>327.2900994516487</v>
      </c>
      <c r="O383" s="35">
        <v>338.8356440463391</v>
      </c>
      <c r="P383" s="35">
        <v>327.2900994516487</v>
      </c>
      <c r="Q383" s="35">
        <v>293.44027545179114</v>
      </c>
      <c r="R383" s="35">
        <v>239.59298161287762</v>
      </c>
      <c r="S383" s="35">
        <v>169.41782202316952</v>
      </c>
      <c r="T383" s="35">
        <v>87.697117838771192</v>
      </c>
      <c r="U383" s="35">
        <v>0</v>
      </c>
      <c r="V383" s="35">
        <v>0</v>
      </c>
      <c r="W383" s="35">
        <v>0</v>
      </c>
      <c r="X383" s="35">
        <v>0</v>
      </c>
      <c r="Y383" s="35">
        <v>0</v>
      </c>
      <c r="Z383" s="35">
        <v>0</v>
      </c>
      <c r="AA383" s="35">
        <v>0</v>
      </c>
    </row>
    <row r="384" spans="1:27">
      <c r="A384" s="239" t="s">
        <v>794</v>
      </c>
      <c r="B384" s="35" t="s">
        <v>339</v>
      </c>
      <c r="C384" s="35" t="s">
        <v>91</v>
      </c>
      <c r="D384" s="35">
        <v>0</v>
      </c>
      <c r="E384" s="35">
        <v>0</v>
      </c>
      <c r="F384" s="35">
        <v>0</v>
      </c>
      <c r="G384" s="35">
        <v>0</v>
      </c>
      <c r="H384" s="35">
        <v>0</v>
      </c>
      <c r="I384" s="35">
        <v>0</v>
      </c>
      <c r="J384" s="35">
        <v>86.988778018368791</v>
      </c>
      <c r="K384" s="35">
        <v>168.1464466653363</v>
      </c>
      <c r="L384" s="35">
        <v>238.03277269485699</v>
      </c>
      <c r="M384" s="35">
        <v>291.96307355445845</v>
      </c>
      <c r="N384" s="35">
        <v>326.32224520533578</v>
      </c>
      <c r="O384" s="35">
        <v>338.80709300133924</v>
      </c>
      <c r="P384" s="35">
        <v>328.58072148719043</v>
      </c>
      <c r="Q384" s="35">
        <v>296.32863392124057</v>
      </c>
      <c r="R384" s="35">
        <v>244.21278100951463</v>
      </c>
      <c r="S384" s="35">
        <v>175.7266390972944</v>
      </c>
      <c r="T384" s="35">
        <v>95.461032346187793</v>
      </c>
      <c r="U384" s="35">
        <v>8.7963965134222182</v>
      </c>
      <c r="V384" s="35">
        <v>0</v>
      </c>
      <c r="W384" s="35">
        <v>0</v>
      </c>
      <c r="X384" s="35">
        <v>0</v>
      </c>
      <c r="Y384" s="35">
        <v>0</v>
      </c>
      <c r="Z384" s="35">
        <v>0</v>
      </c>
      <c r="AA384" s="35">
        <v>0</v>
      </c>
    </row>
    <row r="385" spans="1:27">
      <c r="A385" s="239" t="s">
        <v>794</v>
      </c>
      <c r="B385" s="35" t="s">
        <v>339</v>
      </c>
      <c r="C385" s="35" t="s">
        <v>92</v>
      </c>
      <c r="D385" s="35">
        <v>0</v>
      </c>
      <c r="E385" s="35">
        <v>0</v>
      </c>
      <c r="F385" s="35">
        <v>0</v>
      </c>
      <c r="G385" s="35">
        <v>0</v>
      </c>
      <c r="H385" s="35">
        <v>0</v>
      </c>
      <c r="I385" s="35">
        <v>0</v>
      </c>
      <c r="J385" s="35">
        <v>86.291653046939402</v>
      </c>
      <c r="K385" s="35">
        <v>166.89284182892763</v>
      </c>
      <c r="L385" s="35">
        <v>236.48835718863182</v>
      </c>
      <c r="M385" s="35">
        <v>290.48875415459173</v>
      </c>
      <c r="N385" s="35">
        <v>325.33300082652829</v>
      </c>
      <c r="O385" s="35">
        <v>338.72330902302906</v>
      </c>
      <c r="P385" s="35">
        <v>329.77666089012592</v>
      </c>
      <c r="Q385" s="35">
        <v>299.08303911668554</v>
      </c>
      <c r="R385" s="35">
        <v>248.66652079123776</v>
      </c>
      <c r="S385" s="35">
        <v>181.85180054836292</v>
      </c>
      <c r="T385" s="35">
        <v>103.04494507573899</v>
      </c>
      <c r="U385" s="35">
        <v>17.442837027313836</v>
      </c>
      <c r="V385" s="35">
        <v>0</v>
      </c>
      <c r="W385" s="35">
        <v>0</v>
      </c>
      <c r="X385" s="35">
        <v>0</v>
      </c>
      <c r="Y385" s="35">
        <v>0</v>
      </c>
      <c r="Z385" s="35">
        <v>0</v>
      </c>
      <c r="AA385" s="35">
        <v>0</v>
      </c>
    </row>
    <row r="386" spans="1:27">
      <c r="A386" s="239" t="s">
        <v>794</v>
      </c>
      <c r="B386" s="35" t="s">
        <v>339</v>
      </c>
      <c r="C386" s="35" t="s">
        <v>93</v>
      </c>
      <c r="D386" s="35">
        <v>0</v>
      </c>
      <c r="E386" s="35">
        <v>0</v>
      </c>
      <c r="F386" s="35">
        <v>0</v>
      </c>
      <c r="G386" s="35">
        <v>0</v>
      </c>
      <c r="H386" s="35">
        <v>0</v>
      </c>
      <c r="I386" s="35">
        <v>0</v>
      </c>
      <c r="J386" s="35">
        <v>85.605482083681551</v>
      </c>
      <c r="K386" s="35">
        <v>165.65667055922646</v>
      </c>
      <c r="L386" s="35">
        <v>234.95964800860278</v>
      </c>
      <c r="M386" s="35">
        <v>289.01786730302217</v>
      </c>
      <c r="N386" s="35">
        <v>324.32389860755046</v>
      </c>
      <c r="O386" s="35">
        <v>338.58700003007692</v>
      </c>
      <c r="P386" s="35">
        <v>330.8817465728672</v>
      </c>
      <c r="Q386" s="35">
        <v>301.7080739758382</v>
      </c>
      <c r="R386" s="35">
        <v>252.95884165975875</v>
      </c>
      <c r="S386" s="35">
        <v>187.7970193651658</v>
      </c>
      <c r="T386" s="35">
        <v>110.45046591903976</v>
      </c>
      <c r="U386" s="35">
        <v>25.93761538612015</v>
      </c>
      <c r="V386" s="35">
        <v>0</v>
      </c>
      <c r="W386" s="35">
        <v>0</v>
      </c>
      <c r="X386" s="35">
        <v>0</v>
      </c>
      <c r="Y386" s="35">
        <v>0</v>
      </c>
      <c r="Z386" s="35">
        <v>0</v>
      </c>
      <c r="AA386" s="35">
        <v>0</v>
      </c>
    </row>
    <row r="387" spans="1:27">
      <c r="A387" s="239" t="s">
        <v>794</v>
      </c>
      <c r="B387" s="35" t="s">
        <v>338</v>
      </c>
      <c r="C387" s="35" t="s">
        <v>82</v>
      </c>
      <c r="D387" s="35">
        <v>0</v>
      </c>
      <c r="E387" s="35">
        <v>0</v>
      </c>
      <c r="F387" s="35">
        <v>0</v>
      </c>
      <c r="G387" s="35">
        <v>0</v>
      </c>
      <c r="H387" s="35">
        <v>0</v>
      </c>
      <c r="I387" s="35">
        <v>0</v>
      </c>
      <c r="J387" s="35">
        <v>136.96877133389049</v>
      </c>
      <c r="K387" s="35">
        <v>265.05067289476233</v>
      </c>
      <c r="L387" s="35">
        <v>375.9354368137644</v>
      </c>
      <c r="M387" s="35">
        <v>462.42858768483546</v>
      </c>
      <c r="N387" s="35">
        <v>518.91823777208072</v>
      </c>
      <c r="O387" s="35">
        <v>541.73920004812305</v>
      </c>
      <c r="P387" s="35">
        <v>529.41079451658743</v>
      </c>
      <c r="Q387" s="35">
        <v>482.73291836134109</v>
      </c>
      <c r="R387" s="35">
        <v>404.73414665561398</v>
      </c>
      <c r="S387" s="35">
        <v>300.47523098426529</v>
      </c>
      <c r="T387" s="35">
        <v>176.72074547046361</v>
      </c>
      <c r="U387" s="35">
        <v>41.500184617792243</v>
      </c>
      <c r="V387" s="35">
        <v>0</v>
      </c>
      <c r="W387" s="35">
        <v>0</v>
      </c>
      <c r="X387" s="35">
        <v>0</v>
      </c>
      <c r="Y387" s="35">
        <v>0</v>
      </c>
      <c r="Z387" s="35">
        <v>0</v>
      </c>
      <c r="AA387" s="35">
        <v>0</v>
      </c>
    </row>
    <row r="388" spans="1:27">
      <c r="A388" s="239" t="s">
        <v>794</v>
      </c>
      <c r="B388" s="35" t="s">
        <v>338</v>
      </c>
      <c r="C388" s="35" t="s">
        <v>83</v>
      </c>
      <c r="D388" s="35">
        <v>0</v>
      </c>
      <c r="E388" s="35">
        <v>0</v>
      </c>
      <c r="F388" s="35">
        <v>0</v>
      </c>
      <c r="G388" s="35">
        <v>0</v>
      </c>
      <c r="H388" s="35">
        <v>0</v>
      </c>
      <c r="I388" s="35">
        <v>0</v>
      </c>
      <c r="J388" s="35">
        <v>138.06664487510304</v>
      </c>
      <c r="K388" s="35">
        <v>267.02854692628421</v>
      </c>
      <c r="L388" s="35">
        <v>378.38137150181092</v>
      </c>
      <c r="M388" s="35">
        <v>464.78200664734675</v>
      </c>
      <c r="N388" s="35">
        <v>520.53280132244527</v>
      </c>
      <c r="O388" s="35">
        <v>541.9572944368465</v>
      </c>
      <c r="P388" s="35">
        <v>527.6426574242015</v>
      </c>
      <c r="Q388" s="35">
        <v>478.53286258669681</v>
      </c>
      <c r="R388" s="35">
        <v>397.86643326598039</v>
      </c>
      <c r="S388" s="35">
        <v>290.96288087738066</v>
      </c>
      <c r="T388" s="35">
        <v>164.87191212118239</v>
      </c>
      <c r="U388" s="35">
        <v>27.908539243702137</v>
      </c>
      <c r="V388" s="35">
        <v>0</v>
      </c>
      <c r="W388" s="35">
        <v>0</v>
      </c>
      <c r="X388" s="35">
        <v>0</v>
      </c>
      <c r="Y388" s="35">
        <v>0</v>
      </c>
      <c r="Z388" s="35">
        <v>0</v>
      </c>
      <c r="AA388" s="35">
        <v>0</v>
      </c>
    </row>
    <row r="389" spans="1:27">
      <c r="A389" s="239" t="s">
        <v>794</v>
      </c>
      <c r="B389" s="35" t="s">
        <v>338</v>
      </c>
      <c r="C389" s="35" t="s">
        <v>84</v>
      </c>
      <c r="D389" s="35">
        <v>0</v>
      </c>
      <c r="E389" s="35">
        <v>0</v>
      </c>
      <c r="F389" s="35">
        <v>0</v>
      </c>
      <c r="G389" s="35">
        <v>0</v>
      </c>
      <c r="H389" s="35">
        <v>0</v>
      </c>
      <c r="I389" s="35">
        <v>0</v>
      </c>
      <c r="J389" s="35">
        <v>140.31538854203376</v>
      </c>
      <c r="K389" s="35">
        <v>271.06851523707121</v>
      </c>
      <c r="L389" s="35">
        <v>383.34877058060414</v>
      </c>
      <c r="M389" s="35">
        <v>469.50444072286581</v>
      </c>
      <c r="N389" s="35">
        <v>523.6641591226379</v>
      </c>
      <c r="O389" s="35">
        <v>542.13703047414253</v>
      </c>
      <c r="P389" s="35">
        <v>523.6641591226379</v>
      </c>
      <c r="Q389" s="35">
        <v>469.50444072286587</v>
      </c>
      <c r="R389" s="35">
        <v>383.3487705806042</v>
      </c>
      <c r="S389" s="35">
        <v>271.06851523707121</v>
      </c>
      <c r="T389" s="35">
        <v>140.3153885420339</v>
      </c>
      <c r="U389" s="35">
        <v>0</v>
      </c>
      <c r="V389" s="35">
        <v>0</v>
      </c>
      <c r="W389" s="35">
        <v>0</v>
      </c>
      <c r="X389" s="35">
        <v>0</v>
      </c>
      <c r="Y389" s="35">
        <v>0</v>
      </c>
      <c r="Z389" s="35">
        <v>0</v>
      </c>
      <c r="AA389" s="35">
        <v>0</v>
      </c>
    </row>
    <row r="390" spans="1:27">
      <c r="A390" s="239" t="s">
        <v>794</v>
      </c>
      <c r="B390" s="35" t="s">
        <v>338</v>
      </c>
      <c r="C390" s="35" t="s">
        <v>85</v>
      </c>
      <c r="D390" s="35">
        <v>0</v>
      </c>
      <c r="E390" s="35">
        <v>0</v>
      </c>
      <c r="F390" s="35">
        <v>0</v>
      </c>
      <c r="G390" s="35">
        <v>0</v>
      </c>
      <c r="H390" s="35">
        <v>0</v>
      </c>
      <c r="I390" s="35">
        <v>0</v>
      </c>
      <c r="J390" s="35">
        <v>141.46710650725191</v>
      </c>
      <c r="K390" s="35">
        <v>273.13169935309816</v>
      </c>
      <c r="L390" s="35">
        <v>385.8704989147335</v>
      </c>
      <c r="M390" s="35">
        <v>471.87162828198177</v>
      </c>
      <c r="N390" s="35">
        <v>525.17591244707876</v>
      </c>
      <c r="O390" s="35">
        <v>542.08980040272343</v>
      </c>
      <c r="P390" s="35">
        <v>521.44129802359441</v>
      </c>
      <c r="Q390" s="35">
        <v>464.66117767548269</v>
      </c>
      <c r="R390" s="35">
        <v>375.68383739020288</v>
      </c>
      <c r="S390" s="35">
        <v>260.67467925475722</v>
      </c>
      <c r="T390" s="35">
        <v>127.60289746307465</v>
      </c>
      <c r="U390" s="35">
        <v>0</v>
      </c>
      <c r="V390" s="35">
        <v>0</v>
      </c>
      <c r="W390" s="35">
        <v>0</v>
      </c>
      <c r="X390" s="35">
        <v>0</v>
      </c>
      <c r="Y390" s="35">
        <v>0</v>
      </c>
      <c r="Z390" s="35">
        <v>0</v>
      </c>
      <c r="AA390" s="35">
        <v>0</v>
      </c>
    </row>
    <row r="391" spans="1:27">
      <c r="A391" s="239" t="s">
        <v>794</v>
      </c>
      <c r="B391" s="35" t="s">
        <v>338</v>
      </c>
      <c r="C391" s="35" t="s">
        <v>86</v>
      </c>
      <c r="D391" s="35">
        <v>0</v>
      </c>
      <c r="E391" s="35">
        <v>0</v>
      </c>
      <c r="F391" s="35">
        <v>0</v>
      </c>
      <c r="G391" s="35">
        <v>0</v>
      </c>
      <c r="H391" s="35">
        <v>0</v>
      </c>
      <c r="I391" s="35">
        <v>0</v>
      </c>
      <c r="J391" s="35">
        <v>142.63764288044075</v>
      </c>
      <c r="K391" s="35">
        <v>275.22442946897763</v>
      </c>
      <c r="L391" s="35">
        <v>388.41772964851248</v>
      </c>
      <c r="M391" s="35">
        <v>474.24146101655879</v>
      </c>
      <c r="N391" s="35">
        <v>526.64811764834315</v>
      </c>
      <c r="O391" s="35">
        <v>541.94490314097811</v>
      </c>
      <c r="P391" s="35">
        <v>519.05394078807831</v>
      </c>
      <c r="Q391" s="35">
        <v>459.58822536680236</v>
      </c>
      <c r="R391" s="35">
        <v>367.7379646506725</v>
      </c>
      <c r="S391" s="35">
        <v>249.97531950963196</v>
      </c>
      <c r="T391" s="35">
        <v>114.59834786839809</v>
      </c>
      <c r="U391" s="35">
        <v>0</v>
      </c>
      <c r="V391" s="35">
        <v>0</v>
      </c>
      <c r="W391" s="35">
        <v>0</v>
      </c>
      <c r="X391" s="35">
        <v>0</v>
      </c>
      <c r="Y391" s="35">
        <v>0</v>
      </c>
      <c r="Z391" s="35">
        <v>0</v>
      </c>
      <c r="AA391" s="35">
        <v>0</v>
      </c>
    </row>
    <row r="392" spans="1:27">
      <c r="A392" s="239" t="s">
        <v>794</v>
      </c>
      <c r="B392" s="35" t="s">
        <v>338</v>
      </c>
      <c r="C392" s="35" t="s">
        <v>87</v>
      </c>
      <c r="D392" s="35">
        <v>0</v>
      </c>
      <c r="E392" s="35">
        <v>0</v>
      </c>
      <c r="F392" s="35">
        <v>0</v>
      </c>
      <c r="G392" s="35">
        <v>0</v>
      </c>
      <c r="H392" s="35">
        <v>0</v>
      </c>
      <c r="I392" s="35">
        <v>0</v>
      </c>
      <c r="J392" s="35">
        <v>143.8274560139908</v>
      </c>
      <c r="K392" s="35">
        <v>277.3472799432634</v>
      </c>
      <c r="L392" s="35">
        <v>390.99055317365975</v>
      </c>
      <c r="M392" s="35">
        <v>476.61284291170767</v>
      </c>
      <c r="N392" s="35">
        <v>528.07788640667684</v>
      </c>
      <c r="O392" s="35">
        <v>541.6973563511682</v>
      </c>
      <c r="P392" s="35">
        <v>516.49519094677908</v>
      </c>
      <c r="Q392" s="35">
        <v>454.27754498429834</v>
      </c>
      <c r="R392" s="35">
        <v>359.50334877878441</v>
      </c>
      <c r="S392" s="35">
        <v>238.96475156714158</v>
      </c>
      <c r="T392" s="35">
        <v>101.30035091967545</v>
      </c>
      <c r="U392" s="35">
        <v>0</v>
      </c>
      <c r="V392" s="35">
        <v>0</v>
      </c>
      <c r="W392" s="35">
        <v>0</v>
      </c>
      <c r="X392" s="35">
        <v>0</v>
      </c>
      <c r="Y392" s="35">
        <v>0</v>
      </c>
      <c r="Z392" s="35">
        <v>0</v>
      </c>
      <c r="AA392" s="35">
        <v>0</v>
      </c>
    </row>
    <row r="393" spans="1:27">
      <c r="A393" s="239" t="s">
        <v>794</v>
      </c>
      <c r="B393" s="35" t="s">
        <v>338</v>
      </c>
      <c r="C393" s="35" t="s">
        <v>88</v>
      </c>
      <c r="D393" s="35">
        <v>0</v>
      </c>
      <c r="E393" s="35">
        <v>0</v>
      </c>
      <c r="F393" s="35">
        <v>0</v>
      </c>
      <c r="G393" s="35">
        <v>0</v>
      </c>
      <c r="H393" s="35">
        <v>0</v>
      </c>
      <c r="I393" s="35">
        <v>0</v>
      </c>
      <c r="J393" s="35">
        <v>143.8274560139908</v>
      </c>
      <c r="K393" s="35">
        <v>277.3472799432634</v>
      </c>
      <c r="L393" s="35">
        <v>390.99055317365975</v>
      </c>
      <c r="M393" s="35">
        <v>476.61284291170767</v>
      </c>
      <c r="N393" s="35">
        <v>528.07788640667684</v>
      </c>
      <c r="O393" s="35">
        <v>541.6973563511682</v>
      </c>
      <c r="P393" s="35">
        <v>516.49519094677908</v>
      </c>
      <c r="Q393" s="35">
        <v>454.27754498429834</v>
      </c>
      <c r="R393" s="35">
        <v>359.50334877878441</v>
      </c>
      <c r="S393" s="35">
        <v>238.96475156714158</v>
      </c>
      <c r="T393" s="35">
        <v>101.30035091967545</v>
      </c>
      <c r="U393" s="35">
        <v>0</v>
      </c>
      <c r="V393" s="35">
        <v>0</v>
      </c>
      <c r="W393" s="35">
        <v>0</v>
      </c>
      <c r="X393" s="35">
        <v>0</v>
      </c>
      <c r="Y393" s="35">
        <v>0</v>
      </c>
      <c r="Z393" s="35">
        <v>0</v>
      </c>
      <c r="AA393" s="35">
        <v>0</v>
      </c>
    </row>
    <row r="394" spans="1:27">
      <c r="A394" s="239" t="s">
        <v>794</v>
      </c>
      <c r="B394" s="35" t="s">
        <v>338</v>
      </c>
      <c r="C394" s="35" t="s">
        <v>89</v>
      </c>
      <c r="D394" s="35">
        <v>0</v>
      </c>
      <c r="E394" s="35">
        <v>0</v>
      </c>
      <c r="F394" s="35">
        <v>0</v>
      </c>
      <c r="G394" s="35">
        <v>0</v>
      </c>
      <c r="H394" s="35">
        <v>0</v>
      </c>
      <c r="I394" s="35">
        <v>0</v>
      </c>
      <c r="J394" s="35">
        <v>142.63764288044075</v>
      </c>
      <c r="K394" s="35">
        <v>275.22442946897763</v>
      </c>
      <c r="L394" s="35">
        <v>388.41772964851248</v>
      </c>
      <c r="M394" s="35">
        <v>474.24146101655879</v>
      </c>
      <c r="N394" s="35">
        <v>526.64811764834315</v>
      </c>
      <c r="O394" s="35">
        <v>541.94490314097811</v>
      </c>
      <c r="P394" s="35">
        <v>519.05394078807831</v>
      </c>
      <c r="Q394" s="35">
        <v>459.58822536680236</v>
      </c>
      <c r="R394" s="35">
        <v>367.7379646506725</v>
      </c>
      <c r="S394" s="35">
        <v>249.97531950963196</v>
      </c>
      <c r="T394" s="35">
        <v>114.59834786839809</v>
      </c>
      <c r="U394" s="35">
        <v>0</v>
      </c>
      <c r="V394" s="35">
        <v>0</v>
      </c>
      <c r="W394" s="35">
        <v>0</v>
      </c>
      <c r="X394" s="35">
        <v>0</v>
      </c>
      <c r="Y394" s="35">
        <v>0</v>
      </c>
      <c r="Z394" s="35">
        <v>0</v>
      </c>
      <c r="AA394" s="35">
        <v>0</v>
      </c>
    </row>
    <row r="395" spans="1:27">
      <c r="A395" s="239" t="s">
        <v>794</v>
      </c>
      <c r="B395" s="35" t="s">
        <v>338</v>
      </c>
      <c r="C395" s="35" t="s">
        <v>90</v>
      </c>
      <c r="D395" s="35">
        <v>0</v>
      </c>
      <c r="E395" s="35">
        <v>0</v>
      </c>
      <c r="F395" s="35">
        <v>0</v>
      </c>
      <c r="G395" s="35">
        <v>0</v>
      </c>
      <c r="H395" s="35">
        <v>0</v>
      </c>
      <c r="I395" s="35">
        <v>0</v>
      </c>
      <c r="J395" s="35">
        <v>140.31538854203376</v>
      </c>
      <c r="K395" s="35">
        <v>271.06851523707121</v>
      </c>
      <c r="L395" s="35">
        <v>383.34877058060414</v>
      </c>
      <c r="M395" s="35">
        <v>469.50444072286581</v>
      </c>
      <c r="N395" s="35">
        <v>523.6641591226379</v>
      </c>
      <c r="O395" s="35">
        <v>542.13703047414253</v>
      </c>
      <c r="P395" s="35">
        <v>523.6641591226379</v>
      </c>
      <c r="Q395" s="35">
        <v>469.50444072286587</v>
      </c>
      <c r="R395" s="35">
        <v>383.3487705806042</v>
      </c>
      <c r="S395" s="35">
        <v>271.06851523707121</v>
      </c>
      <c r="T395" s="35">
        <v>140.3153885420339</v>
      </c>
      <c r="U395" s="35">
        <v>0</v>
      </c>
      <c r="V395" s="35">
        <v>0</v>
      </c>
      <c r="W395" s="35">
        <v>0</v>
      </c>
      <c r="X395" s="35">
        <v>0</v>
      </c>
      <c r="Y395" s="35">
        <v>0</v>
      </c>
      <c r="Z395" s="35">
        <v>0</v>
      </c>
      <c r="AA395" s="35">
        <v>0</v>
      </c>
    </row>
    <row r="396" spans="1:27">
      <c r="A396" s="239" t="s">
        <v>794</v>
      </c>
      <c r="B396" s="35" t="s">
        <v>338</v>
      </c>
      <c r="C396" s="35" t="s">
        <v>91</v>
      </c>
      <c r="D396" s="35">
        <v>0</v>
      </c>
      <c r="E396" s="35">
        <v>0</v>
      </c>
      <c r="F396" s="35">
        <v>0</v>
      </c>
      <c r="G396" s="35">
        <v>0</v>
      </c>
      <c r="H396" s="35">
        <v>0</v>
      </c>
      <c r="I396" s="35">
        <v>0</v>
      </c>
      <c r="J396" s="35">
        <v>139.18204482939007</v>
      </c>
      <c r="K396" s="35">
        <v>269.0343146645381</v>
      </c>
      <c r="L396" s="35">
        <v>380.85243631177116</v>
      </c>
      <c r="M396" s="35">
        <v>467.14091768713348</v>
      </c>
      <c r="N396" s="35">
        <v>522.11559232853722</v>
      </c>
      <c r="O396" s="35">
        <v>542.09134880214276</v>
      </c>
      <c r="P396" s="35">
        <v>525.72915437950462</v>
      </c>
      <c r="Q396" s="35">
        <v>474.12581427398487</v>
      </c>
      <c r="R396" s="35">
        <v>390.74044961522338</v>
      </c>
      <c r="S396" s="35">
        <v>281.16262255567102</v>
      </c>
      <c r="T396" s="35">
        <v>152.73765175390045</v>
      </c>
      <c r="U396" s="35">
        <v>14.074234421475548</v>
      </c>
      <c r="V396" s="35">
        <v>0</v>
      </c>
      <c r="W396" s="35">
        <v>0</v>
      </c>
      <c r="X396" s="35">
        <v>0</v>
      </c>
      <c r="Y396" s="35">
        <v>0</v>
      </c>
      <c r="Z396" s="35">
        <v>0</v>
      </c>
      <c r="AA396" s="35">
        <v>0</v>
      </c>
    </row>
    <row r="397" spans="1:27">
      <c r="A397" s="239" t="s">
        <v>794</v>
      </c>
      <c r="B397" s="35" t="s">
        <v>338</v>
      </c>
      <c r="C397" s="35" t="s">
        <v>92</v>
      </c>
      <c r="D397" s="35">
        <v>0</v>
      </c>
      <c r="E397" s="35">
        <v>0</v>
      </c>
      <c r="F397" s="35">
        <v>0</v>
      </c>
      <c r="G397" s="35">
        <v>0</v>
      </c>
      <c r="H397" s="35">
        <v>0</v>
      </c>
      <c r="I397" s="35">
        <v>0</v>
      </c>
      <c r="J397" s="35">
        <v>138.06664487510304</v>
      </c>
      <c r="K397" s="35">
        <v>267.02854692628421</v>
      </c>
      <c r="L397" s="35">
        <v>378.38137150181092</v>
      </c>
      <c r="M397" s="35">
        <v>464.78200664734675</v>
      </c>
      <c r="N397" s="35">
        <v>520.53280132244527</v>
      </c>
      <c r="O397" s="35">
        <v>541.9572944368465</v>
      </c>
      <c r="P397" s="35">
        <v>527.6426574242015</v>
      </c>
      <c r="Q397" s="35">
        <v>478.53286258669681</v>
      </c>
      <c r="R397" s="35">
        <v>397.86643326598039</v>
      </c>
      <c r="S397" s="35">
        <v>290.96288087738066</v>
      </c>
      <c r="T397" s="35">
        <v>164.87191212118239</v>
      </c>
      <c r="U397" s="35">
        <v>27.908539243702137</v>
      </c>
      <c r="V397" s="35">
        <v>0</v>
      </c>
      <c r="W397" s="35">
        <v>0</v>
      </c>
      <c r="X397" s="35">
        <v>0</v>
      </c>
      <c r="Y397" s="35">
        <v>0</v>
      </c>
      <c r="Z397" s="35">
        <v>0</v>
      </c>
      <c r="AA397" s="35">
        <v>0</v>
      </c>
    </row>
    <row r="398" spans="1:27">
      <c r="A398" s="239" t="s">
        <v>794</v>
      </c>
      <c r="B398" s="35" t="s">
        <v>338</v>
      </c>
      <c r="C398" s="35" t="s">
        <v>93</v>
      </c>
      <c r="D398" s="35">
        <v>0</v>
      </c>
      <c r="E398" s="35">
        <v>0</v>
      </c>
      <c r="F398" s="35">
        <v>0</v>
      </c>
      <c r="G398" s="35">
        <v>0</v>
      </c>
      <c r="H398" s="35">
        <v>0</v>
      </c>
      <c r="I398" s="35">
        <v>0</v>
      </c>
      <c r="J398" s="35">
        <v>136.96877133389049</v>
      </c>
      <c r="K398" s="35">
        <v>265.05067289476233</v>
      </c>
      <c r="L398" s="35">
        <v>375.9354368137644</v>
      </c>
      <c r="M398" s="35">
        <v>462.42858768483546</v>
      </c>
      <c r="N398" s="35">
        <v>518.91823777208072</v>
      </c>
      <c r="O398" s="35">
        <v>541.73920004812305</v>
      </c>
      <c r="P398" s="35">
        <v>529.41079451658743</v>
      </c>
      <c r="Q398" s="35">
        <v>482.73291836134109</v>
      </c>
      <c r="R398" s="35">
        <v>404.73414665561398</v>
      </c>
      <c r="S398" s="35">
        <v>300.47523098426529</v>
      </c>
      <c r="T398" s="35">
        <v>176.72074547046361</v>
      </c>
      <c r="U398" s="35">
        <v>41.500184617792243</v>
      </c>
      <c r="V398" s="35">
        <v>0</v>
      </c>
      <c r="W398" s="35">
        <v>0</v>
      </c>
      <c r="X398" s="35">
        <v>0</v>
      </c>
      <c r="Y398" s="35">
        <v>0</v>
      </c>
      <c r="Z398" s="35">
        <v>0</v>
      </c>
      <c r="AA398" s="35">
        <v>0</v>
      </c>
    </row>
    <row r="399" spans="1:27">
      <c r="A399" s="239" t="s">
        <v>796</v>
      </c>
      <c r="B399" s="35" t="s">
        <v>79</v>
      </c>
      <c r="C399" s="35" t="s">
        <v>82</v>
      </c>
      <c r="D399" s="35">
        <v>0</v>
      </c>
      <c r="E399" s="35">
        <v>0</v>
      </c>
      <c r="F399" s="35">
        <v>0</v>
      </c>
      <c r="G399" s="35">
        <v>0</v>
      </c>
      <c r="H399" s="35">
        <v>0</v>
      </c>
      <c r="I399" s="35">
        <v>248.44954346871981</v>
      </c>
      <c r="J399" s="35">
        <v>483.30537157207806</v>
      </c>
      <c r="K399" s="35">
        <v>691.71753806118898</v>
      </c>
      <c r="L399" s="35">
        <v>862.28294019584541</v>
      </c>
      <c r="M399" s="35">
        <v>985.66923026702932</v>
      </c>
      <c r="N399" s="35">
        <v>1055.1254274365456</v>
      </c>
      <c r="O399" s="35">
        <v>1066.8512921809047</v>
      </c>
      <c r="P399" s="35">
        <v>1020.2052533161866</v>
      </c>
      <c r="Q399" s="35">
        <v>917.73951104528055</v>
      </c>
      <c r="R399" s="35">
        <v>765.06039539272354</v>
      </c>
      <c r="S399" s="35">
        <v>570.52162040217718</v>
      </c>
      <c r="T399" s="35">
        <v>344.76721744446371</v>
      </c>
      <c r="U399" s="35">
        <v>100.14915566969235</v>
      </c>
      <c r="V399" s="35">
        <v>0</v>
      </c>
      <c r="W399" s="35">
        <v>0</v>
      </c>
      <c r="X399" s="35">
        <v>0</v>
      </c>
      <c r="Y399" s="35">
        <v>0</v>
      </c>
      <c r="Z399" s="35">
        <v>0</v>
      </c>
      <c r="AA399" s="35">
        <v>0</v>
      </c>
    </row>
    <row r="400" spans="1:27">
      <c r="A400" s="239" t="s">
        <v>796</v>
      </c>
      <c r="B400" s="35" t="s">
        <v>79</v>
      </c>
      <c r="C400" s="35" t="s">
        <v>83</v>
      </c>
      <c r="D400" s="35">
        <v>0</v>
      </c>
      <c r="E400" s="35">
        <v>0</v>
      </c>
      <c r="F400" s="35">
        <v>0</v>
      </c>
      <c r="G400" s="35">
        <v>0</v>
      </c>
      <c r="H400" s="35">
        <v>0</v>
      </c>
      <c r="I400" s="35">
        <v>0</v>
      </c>
      <c r="J400" s="35">
        <v>256.02447772219159</v>
      </c>
      <c r="K400" s="35">
        <v>496.70348994667228</v>
      </c>
      <c r="L400" s="35">
        <v>707.61133991595648</v>
      </c>
      <c r="M400" s="35">
        <v>876.10673972001928</v>
      </c>
      <c r="N400" s="35">
        <v>992.09049740963633</v>
      </c>
      <c r="O400" s="35">
        <v>1048.610837249317</v>
      </c>
      <c r="P400" s="35">
        <v>1042.2800717310336</v>
      </c>
      <c r="Q400" s="35">
        <v>973.47765107259022</v>
      </c>
      <c r="R400" s="35">
        <v>846.32741992261811</v>
      </c>
      <c r="S400" s="35">
        <v>668.45044444829455</v>
      </c>
      <c r="T400" s="35">
        <v>450.50822473063977</v>
      </c>
      <c r="U400" s="35">
        <v>205.56367117152902</v>
      </c>
      <c r="V400" s="35">
        <v>0</v>
      </c>
      <c r="W400" s="35">
        <v>0</v>
      </c>
      <c r="X400" s="35">
        <v>0</v>
      </c>
      <c r="Y400" s="35">
        <v>0</v>
      </c>
      <c r="Z400" s="35">
        <v>0</v>
      </c>
      <c r="AA400" s="35">
        <v>0</v>
      </c>
    </row>
    <row r="401" spans="1:27">
      <c r="A401" s="239" t="s">
        <v>796</v>
      </c>
      <c r="B401" s="35" t="s">
        <v>79</v>
      </c>
      <c r="C401" s="35" t="s">
        <v>84</v>
      </c>
      <c r="D401" s="35">
        <v>0</v>
      </c>
      <c r="E401" s="35">
        <v>0</v>
      </c>
      <c r="F401" s="35">
        <v>0</v>
      </c>
      <c r="G401" s="35">
        <v>0</v>
      </c>
      <c r="H401" s="35">
        <v>0</v>
      </c>
      <c r="I401" s="35">
        <v>0</v>
      </c>
      <c r="J401" s="35">
        <v>254.31678444392864</v>
      </c>
      <c r="K401" s="35">
        <v>491.86276287411397</v>
      </c>
      <c r="L401" s="35">
        <v>696.97307253952579</v>
      </c>
      <c r="M401" s="35">
        <v>856.12180628331271</v>
      </c>
      <c r="N401" s="35">
        <v>958.81397240924923</v>
      </c>
      <c r="O401" s="35">
        <v>998.27758219077532</v>
      </c>
      <c r="P401" s="35">
        <v>971.91022562300236</v>
      </c>
      <c r="Q401" s="35">
        <v>881.45068618048629</v>
      </c>
      <c r="R401" s="35">
        <v>732.86427752272527</v>
      </c>
      <c r="S401" s="35">
        <v>535.9494635667852</v>
      </c>
      <c r="T401" s="35">
        <v>303.69170318950864</v>
      </c>
      <c r="U401" s="35">
        <v>51.407129979917407</v>
      </c>
      <c r="V401" s="35">
        <v>0</v>
      </c>
      <c r="W401" s="35">
        <v>0</v>
      </c>
      <c r="X401" s="35">
        <v>0</v>
      </c>
      <c r="Y401" s="35">
        <v>0</v>
      </c>
      <c r="Z401" s="35">
        <v>0</v>
      </c>
      <c r="AA401" s="35">
        <v>0</v>
      </c>
    </row>
    <row r="402" spans="1:27">
      <c r="A402" s="239" t="s">
        <v>796</v>
      </c>
      <c r="B402" s="35" t="s">
        <v>79</v>
      </c>
      <c r="C402" s="35" t="s">
        <v>85</v>
      </c>
      <c r="D402" s="35">
        <v>0</v>
      </c>
      <c r="E402" s="35">
        <v>0</v>
      </c>
      <c r="F402" s="35">
        <v>0</v>
      </c>
      <c r="G402" s="35">
        <v>0</v>
      </c>
      <c r="H402" s="35">
        <v>0</v>
      </c>
      <c r="I402" s="35">
        <v>0</v>
      </c>
      <c r="J402" s="35">
        <v>249.58367868163126</v>
      </c>
      <c r="K402" s="35">
        <v>480.33277478959963</v>
      </c>
      <c r="L402" s="35">
        <v>674.83403867793186</v>
      </c>
      <c r="M402" s="35">
        <v>818.40962708885797</v>
      </c>
      <c r="N402" s="35">
        <v>900.22475190733769</v>
      </c>
      <c r="O402" s="35">
        <v>914.10531660467166</v>
      </c>
      <c r="P402" s="35">
        <v>859.00383825512563</v>
      </c>
      <c r="Q402" s="35">
        <v>739.07849478678952</v>
      </c>
      <c r="R402" s="35">
        <v>563.37933224498352</v>
      </c>
      <c r="S402" s="35">
        <v>345.1653121230928</v>
      </c>
      <c r="T402" s="35">
        <v>100.90373710063042</v>
      </c>
      <c r="U402" s="35">
        <v>0</v>
      </c>
      <c r="V402" s="35">
        <v>0</v>
      </c>
      <c r="W402" s="35">
        <v>0</v>
      </c>
      <c r="X402" s="35">
        <v>0</v>
      </c>
      <c r="Y402" s="35">
        <v>0</v>
      </c>
      <c r="Z402" s="35">
        <v>0</v>
      </c>
      <c r="AA402" s="35">
        <v>0</v>
      </c>
    </row>
    <row r="403" spans="1:27">
      <c r="A403" s="239" t="s">
        <v>796</v>
      </c>
      <c r="B403" s="35" t="s">
        <v>79</v>
      </c>
      <c r="C403" s="35" t="s">
        <v>86</v>
      </c>
      <c r="D403" s="35">
        <v>0</v>
      </c>
      <c r="E403" s="35">
        <v>0</v>
      </c>
      <c r="F403" s="35">
        <v>0</v>
      </c>
      <c r="G403" s="35">
        <v>0</v>
      </c>
      <c r="H403" s="35">
        <v>0</v>
      </c>
      <c r="I403" s="35">
        <v>0</v>
      </c>
      <c r="J403" s="35">
        <v>0</v>
      </c>
      <c r="K403" s="35">
        <v>226.53803602602326</v>
      </c>
      <c r="L403" s="35">
        <v>434.04212530695736</v>
      </c>
      <c r="M403" s="35">
        <v>605.0775718683575</v>
      </c>
      <c r="N403" s="35">
        <v>725.27381066745863</v>
      </c>
      <c r="O403" s="35">
        <v>784.53183648467234</v>
      </c>
      <c r="P403" s="35">
        <v>777.87273219239364</v>
      </c>
      <c r="Q403" s="35">
        <v>705.85600222834364</v>
      </c>
      <c r="R403" s="35">
        <v>574.5325624869896</v>
      </c>
      <c r="S403" s="35">
        <v>394.93633646421512</v>
      </c>
      <c r="T403" s="35">
        <v>182.15717424304859</v>
      </c>
      <c r="U403" s="35">
        <v>0</v>
      </c>
      <c r="V403" s="35">
        <v>0</v>
      </c>
      <c r="W403" s="35">
        <v>0</v>
      </c>
      <c r="X403" s="35">
        <v>0</v>
      </c>
      <c r="Y403" s="35">
        <v>0</v>
      </c>
      <c r="Z403" s="35">
        <v>0</v>
      </c>
      <c r="AA403" s="35">
        <v>0</v>
      </c>
    </row>
    <row r="404" spans="1:27">
      <c r="A404" s="239" t="s">
        <v>796</v>
      </c>
      <c r="B404" s="35" t="s">
        <v>79</v>
      </c>
      <c r="C404" s="35" t="s">
        <v>87</v>
      </c>
      <c r="D404" s="35">
        <v>0</v>
      </c>
      <c r="E404" s="35">
        <v>0</v>
      </c>
      <c r="F404" s="35">
        <v>0</v>
      </c>
      <c r="G404" s="35">
        <v>0</v>
      </c>
      <c r="H404" s="35">
        <v>0</v>
      </c>
      <c r="I404" s="35">
        <v>0</v>
      </c>
      <c r="J404" s="35">
        <v>0</v>
      </c>
      <c r="K404" s="35">
        <v>214.83958625062371</v>
      </c>
      <c r="L404" s="35">
        <v>410.5897324548842</v>
      </c>
      <c r="M404" s="35">
        <v>569.85717908716538</v>
      </c>
      <c r="N404" s="35">
        <v>678.49031458051161</v>
      </c>
      <c r="O404" s="35">
        <v>726.83660811767606</v>
      </c>
      <c r="P404" s="35">
        <v>710.60027935366713</v>
      </c>
      <c r="Q404" s="35">
        <v>631.22399735112219</v>
      </c>
      <c r="R404" s="35">
        <v>495.76069310304337</v>
      </c>
      <c r="S404" s="35">
        <v>316.24687566279192</v>
      </c>
      <c r="T404" s="35">
        <v>108.6331354933464</v>
      </c>
      <c r="U404" s="35">
        <v>0</v>
      </c>
      <c r="V404" s="35">
        <v>0</v>
      </c>
      <c r="W404" s="35">
        <v>0</v>
      </c>
      <c r="X404" s="35">
        <v>0</v>
      </c>
      <c r="Y404" s="35">
        <v>0</v>
      </c>
      <c r="Z404" s="35">
        <v>0</v>
      </c>
      <c r="AA404" s="35">
        <v>0</v>
      </c>
    </row>
    <row r="405" spans="1:27">
      <c r="A405" s="239" t="s">
        <v>796</v>
      </c>
      <c r="B405" s="35" t="s">
        <v>79</v>
      </c>
      <c r="C405" s="35" t="s">
        <v>88</v>
      </c>
      <c r="D405" s="35">
        <v>0</v>
      </c>
      <c r="E405" s="35">
        <v>0</v>
      </c>
      <c r="F405" s="35">
        <v>0</v>
      </c>
      <c r="G405" s="35">
        <v>0</v>
      </c>
      <c r="H405" s="35">
        <v>0</v>
      </c>
      <c r="I405" s="35">
        <v>0</v>
      </c>
      <c r="J405" s="35">
        <v>0</v>
      </c>
      <c r="K405" s="35">
        <v>218.96391494315677</v>
      </c>
      <c r="L405" s="35">
        <v>418.83460754535173</v>
      </c>
      <c r="M405" s="35">
        <v>582.18374686773393</v>
      </c>
      <c r="N405" s="35">
        <v>694.76760952283735</v>
      </c>
      <c r="O405" s="35">
        <v>746.76910431444253</v>
      </c>
      <c r="P405" s="35">
        <v>733.65380326442255</v>
      </c>
      <c r="Q405" s="35">
        <v>656.56533480617304</v>
      </c>
      <c r="R405" s="35">
        <v>522.22566163651436</v>
      </c>
      <c r="S405" s="35">
        <v>342.3489388010679</v>
      </c>
      <c r="T405" s="35">
        <v>132.62006243421419</v>
      </c>
      <c r="U405" s="35">
        <v>0</v>
      </c>
      <c r="V405" s="35">
        <v>0</v>
      </c>
      <c r="W405" s="35">
        <v>0</v>
      </c>
      <c r="X405" s="35">
        <v>0</v>
      </c>
      <c r="Y405" s="35">
        <v>0</v>
      </c>
      <c r="Z405" s="35">
        <v>0</v>
      </c>
      <c r="AA405" s="35">
        <v>0</v>
      </c>
    </row>
    <row r="406" spans="1:27">
      <c r="A406" s="239" t="s">
        <v>796</v>
      </c>
      <c r="B406" s="35" t="s">
        <v>79</v>
      </c>
      <c r="C406" s="35" t="s">
        <v>89</v>
      </c>
      <c r="D406" s="35">
        <v>0</v>
      </c>
      <c r="E406" s="35">
        <v>0</v>
      </c>
      <c r="F406" s="35">
        <v>0</v>
      </c>
      <c r="G406" s="35">
        <v>0</v>
      </c>
      <c r="H406" s="35">
        <v>0</v>
      </c>
      <c r="I406" s="35">
        <v>0</v>
      </c>
      <c r="J406" s="35">
        <v>235.0654375928338</v>
      </c>
      <c r="K406" s="35">
        <v>451.42657040274355</v>
      </c>
      <c r="L406" s="35">
        <v>631.86740694796583</v>
      </c>
      <c r="M406" s="35">
        <v>762.03015632317147</v>
      </c>
      <c r="N406" s="35">
        <v>831.55768665636526</v>
      </c>
      <c r="O406" s="35">
        <v>834.91764860911064</v>
      </c>
      <c r="P406" s="35">
        <v>771.84268789458974</v>
      </c>
      <c r="Q406" s="35">
        <v>647.35171882643658</v>
      </c>
      <c r="R406" s="35">
        <v>471.35056614867705</v>
      </c>
      <c r="S406" s="35">
        <v>257.84375232765865</v>
      </c>
      <c r="T406" s="35">
        <v>23.820148887134575</v>
      </c>
      <c r="U406" s="35">
        <v>0</v>
      </c>
      <c r="V406" s="35">
        <v>0</v>
      </c>
      <c r="W406" s="35">
        <v>0</v>
      </c>
      <c r="X406" s="35">
        <v>0</v>
      </c>
      <c r="Y406" s="35">
        <v>0</v>
      </c>
      <c r="Z406" s="35">
        <v>0</v>
      </c>
      <c r="AA406" s="35">
        <v>0</v>
      </c>
    </row>
    <row r="407" spans="1:27">
      <c r="A407" s="239" t="s">
        <v>796</v>
      </c>
      <c r="B407" s="35" t="s">
        <v>79</v>
      </c>
      <c r="C407" s="35" t="s">
        <v>90</v>
      </c>
      <c r="D407" s="35">
        <v>0</v>
      </c>
      <c r="E407" s="35">
        <v>0</v>
      </c>
      <c r="F407" s="35">
        <v>0</v>
      </c>
      <c r="G407" s="35">
        <v>0</v>
      </c>
      <c r="H407" s="35">
        <v>0</v>
      </c>
      <c r="I407" s="35">
        <v>0</v>
      </c>
      <c r="J407" s="35">
        <v>248.62894557648443</v>
      </c>
      <c r="K407" s="35">
        <v>480.02993833900888</v>
      </c>
      <c r="L407" s="35">
        <v>678.16878172541226</v>
      </c>
      <c r="M407" s="35">
        <v>829.31607413058816</v>
      </c>
      <c r="N407" s="35">
        <v>922.99854416822893</v>
      </c>
      <c r="O407" s="35">
        <v>952.72476273476991</v>
      </c>
      <c r="P407" s="35">
        <v>916.43494596387848</v>
      </c>
      <c r="Q407" s="35">
        <v>816.64368140491035</v>
      </c>
      <c r="R407" s="35">
        <v>660.26568766828757</v>
      </c>
      <c r="S407" s="35">
        <v>458.1366809695524</v>
      </c>
      <c r="T407" s="35">
        <v>224.26254860257691</v>
      </c>
      <c r="U407" s="35">
        <v>0</v>
      </c>
      <c r="V407" s="35">
        <v>0</v>
      </c>
      <c r="W407" s="35">
        <v>0</v>
      </c>
      <c r="X407" s="35">
        <v>0</v>
      </c>
      <c r="Y407" s="35">
        <v>0</v>
      </c>
      <c r="Z407" s="35">
        <v>0</v>
      </c>
      <c r="AA407" s="35">
        <v>0</v>
      </c>
    </row>
    <row r="408" spans="1:27">
      <c r="A408" s="239" t="s">
        <v>796</v>
      </c>
      <c r="B408" s="35" t="s">
        <v>79</v>
      </c>
      <c r="C408" s="35" t="s">
        <v>91</v>
      </c>
      <c r="D408" s="35">
        <v>0</v>
      </c>
      <c r="E408" s="35">
        <v>0</v>
      </c>
      <c r="F408" s="35">
        <v>0</v>
      </c>
      <c r="G408" s="35">
        <v>0</v>
      </c>
      <c r="H408" s="35">
        <v>0</v>
      </c>
      <c r="I408" s="35">
        <v>0</v>
      </c>
      <c r="J408" s="35">
        <v>254.85059869444586</v>
      </c>
      <c r="K408" s="35">
        <v>493.93985315333879</v>
      </c>
      <c r="L408" s="35">
        <v>702.48118621400783</v>
      </c>
      <c r="M408" s="35">
        <v>867.57726997316956</v>
      </c>
      <c r="N408" s="35">
        <v>979.01766654525488</v>
      </c>
      <c r="O408" s="35">
        <v>1029.9102969588303</v>
      </c>
      <c r="P408" s="35">
        <v>1017.1076847272392</v>
      </c>
      <c r="Q408" s="35">
        <v>941.4016128775969</v>
      </c>
      <c r="R408" s="35">
        <v>807.47415579095809</v>
      </c>
      <c r="S408" s="35">
        <v>623.6081143104376</v>
      </c>
      <c r="T408" s="35">
        <v>401.17476238182536</v>
      </c>
      <c r="U408" s="35">
        <v>153.93058575471059</v>
      </c>
      <c r="V408" s="35">
        <v>0</v>
      </c>
      <c r="W408" s="35">
        <v>0</v>
      </c>
      <c r="X408" s="35">
        <v>0</v>
      </c>
      <c r="Y408" s="35">
        <v>0</v>
      </c>
      <c r="Z408" s="35">
        <v>0</v>
      </c>
      <c r="AA408" s="35">
        <v>0</v>
      </c>
    </row>
    <row r="409" spans="1:27">
      <c r="A409" s="239" t="s">
        <v>796</v>
      </c>
      <c r="B409" s="35" t="s">
        <v>79</v>
      </c>
      <c r="C409" s="35" t="s">
        <v>92</v>
      </c>
      <c r="D409" s="35">
        <v>0</v>
      </c>
      <c r="E409" s="35">
        <v>0</v>
      </c>
      <c r="F409" s="35">
        <v>0</v>
      </c>
      <c r="G409" s="35">
        <v>0</v>
      </c>
      <c r="H409" s="35">
        <v>0</v>
      </c>
      <c r="I409" s="35">
        <v>251.49894070583568</v>
      </c>
      <c r="J409" s="35">
        <v>488.81915999809519</v>
      </c>
      <c r="K409" s="35">
        <v>698.58128830285466</v>
      </c>
      <c r="L409" s="35">
        <v>868.95959477605959</v>
      </c>
      <c r="M409" s="35">
        <v>990.34868491536872</v>
      </c>
      <c r="N409" s="35">
        <v>1055.9050225734634</v>
      </c>
      <c r="O409" s="35">
        <v>1061.9327470602757</v>
      </c>
      <c r="P409" s="35">
        <v>1008.0920341760835</v>
      </c>
      <c r="Q409" s="35">
        <v>897.41825443398238</v>
      </c>
      <c r="R409" s="35">
        <v>736.1508483912437</v>
      </c>
      <c r="S409" s="35">
        <v>533.38156656161868</v>
      </c>
      <c r="T409" s="35">
        <v>300.54190503898388</v>
      </c>
      <c r="U409" s="35">
        <v>50.758633604140918</v>
      </c>
      <c r="V409" s="35">
        <v>0</v>
      </c>
      <c r="W409" s="35">
        <v>0</v>
      </c>
      <c r="X409" s="35">
        <v>0</v>
      </c>
      <c r="Y409" s="35">
        <v>0</v>
      </c>
      <c r="Z409" s="35">
        <v>0</v>
      </c>
      <c r="AA409" s="35">
        <v>0</v>
      </c>
    </row>
    <row r="410" spans="1:27">
      <c r="A410" s="239" t="s">
        <v>796</v>
      </c>
      <c r="B410" s="35" t="s">
        <v>79</v>
      </c>
      <c r="C410" s="35" t="s">
        <v>93</v>
      </c>
      <c r="D410" s="35">
        <v>0</v>
      </c>
      <c r="E410" s="35">
        <v>0</v>
      </c>
      <c r="F410" s="35">
        <v>0</v>
      </c>
      <c r="G410" s="35">
        <v>0</v>
      </c>
      <c r="H410" s="35">
        <v>0</v>
      </c>
      <c r="I410" s="35">
        <v>245.77924429459875</v>
      </c>
      <c r="J410" s="35">
        <v>478.40563400340363</v>
      </c>
      <c r="K410" s="35">
        <v>685.43018839397075</v>
      </c>
      <c r="L410" s="35">
        <v>855.77400669336055</v>
      </c>
      <c r="M410" s="35">
        <v>980.32115448607306</v>
      </c>
      <c r="N410" s="35">
        <v>1052.4065021404563</v>
      </c>
      <c r="O410" s="35">
        <v>1068.1724086332185</v>
      </c>
      <c r="P410" s="35">
        <v>1026.7751628686256</v>
      </c>
      <c r="Q410" s="35">
        <v>930.43013480339107</v>
      </c>
      <c r="R410" s="35">
        <v>784.2932201187931</v>
      </c>
      <c r="S410" s="35">
        <v>596.18492291793291</v>
      </c>
      <c r="T410" s="35">
        <v>376.17184213826391</v>
      </c>
      <c r="U410" s="35">
        <v>136.02795839711993</v>
      </c>
      <c r="V410" s="35">
        <v>0</v>
      </c>
      <c r="W410" s="35">
        <v>0</v>
      </c>
      <c r="X410" s="35">
        <v>0</v>
      </c>
      <c r="Y410" s="35">
        <v>0</v>
      </c>
      <c r="Z410" s="35">
        <v>0</v>
      </c>
      <c r="AA410" s="35">
        <v>0</v>
      </c>
    </row>
    <row r="411" spans="1:27">
      <c r="A411" s="239" t="s">
        <v>796</v>
      </c>
      <c r="B411" s="35" t="s">
        <v>339</v>
      </c>
      <c r="C411" s="35" t="s">
        <v>82</v>
      </c>
      <c r="D411" s="35">
        <v>0</v>
      </c>
      <c r="E411" s="35">
        <v>0</v>
      </c>
      <c r="F411" s="35">
        <v>0</v>
      </c>
      <c r="G411" s="35">
        <v>0</v>
      </c>
      <c r="H411" s="35">
        <v>0</v>
      </c>
      <c r="I411" s="35">
        <v>132.50642318331722</v>
      </c>
      <c r="J411" s="35">
        <v>257.76286483844166</v>
      </c>
      <c r="K411" s="35">
        <v>368.91602029930078</v>
      </c>
      <c r="L411" s="35">
        <v>459.88423477111758</v>
      </c>
      <c r="M411" s="35">
        <v>525.69025614241559</v>
      </c>
      <c r="N411" s="35">
        <v>562.73356129949104</v>
      </c>
      <c r="O411" s="35">
        <v>568.98735582981578</v>
      </c>
      <c r="P411" s="35">
        <v>544.1094684352995</v>
      </c>
      <c r="Q411" s="35">
        <v>489.46107255748296</v>
      </c>
      <c r="R411" s="35">
        <v>408.03221087611917</v>
      </c>
      <c r="S411" s="35">
        <v>304.2781975478278</v>
      </c>
      <c r="T411" s="35">
        <v>183.87584930371398</v>
      </c>
      <c r="U411" s="35">
        <v>53.412883023835917</v>
      </c>
      <c r="V411" s="35">
        <v>0</v>
      </c>
      <c r="W411" s="35">
        <v>0</v>
      </c>
      <c r="X411" s="35">
        <v>0</v>
      </c>
      <c r="Y411" s="35">
        <v>0</v>
      </c>
      <c r="Z411" s="35">
        <v>0</v>
      </c>
      <c r="AA411" s="35">
        <v>0</v>
      </c>
    </row>
    <row r="412" spans="1:27">
      <c r="A412" s="239" t="s">
        <v>796</v>
      </c>
      <c r="B412" s="35" t="s">
        <v>339</v>
      </c>
      <c r="C412" s="35" t="s">
        <v>83</v>
      </c>
      <c r="D412" s="35">
        <v>0</v>
      </c>
      <c r="E412" s="35">
        <v>0</v>
      </c>
      <c r="F412" s="35">
        <v>0</v>
      </c>
      <c r="G412" s="35">
        <v>0</v>
      </c>
      <c r="H412" s="35">
        <v>0</v>
      </c>
      <c r="I412" s="35">
        <v>0</v>
      </c>
      <c r="J412" s="35">
        <v>136.54638811850219</v>
      </c>
      <c r="K412" s="35">
        <v>264.90852797155856</v>
      </c>
      <c r="L412" s="35">
        <v>377.39271462184348</v>
      </c>
      <c r="M412" s="35">
        <v>467.25692785067702</v>
      </c>
      <c r="N412" s="35">
        <v>529.11493195180617</v>
      </c>
      <c r="O412" s="35">
        <v>559.25911319963575</v>
      </c>
      <c r="P412" s="35">
        <v>555.88270492321794</v>
      </c>
      <c r="Q412" s="35">
        <v>519.18808057204819</v>
      </c>
      <c r="R412" s="35">
        <v>451.37462395872967</v>
      </c>
      <c r="S412" s="35">
        <v>356.50690370575711</v>
      </c>
      <c r="T412" s="35">
        <v>240.27105318967457</v>
      </c>
      <c r="U412" s="35">
        <v>109.63395795814883</v>
      </c>
      <c r="V412" s="35">
        <v>0</v>
      </c>
      <c r="W412" s="35">
        <v>0</v>
      </c>
      <c r="X412" s="35">
        <v>0</v>
      </c>
      <c r="Y412" s="35">
        <v>0</v>
      </c>
      <c r="Z412" s="35">
        <v>0</v>
      </c>
      <c r="AA412" s="35">
        <v>0</v>
      </c>
    </row>
    <row r="413" spans="1:27">
      <c r="A413" s="239" t="s">
        <v>796</v>
      </c>
      <c r="B413" s="35" t="s">
        <v>339</v>
      </c>
      <c r="C413" s="35" t="s">
        <v>84</v>
      </c>
      <c r="D413" s="35">
        <v>0</v>
      </c>
      <c r="E413" s="35">
        <v>0</v>
      </c>
      <c r="F413" s="35">
        <v>0</v>
      </c>
      <c r="G413" s="35">
        <v>0</v>
      </c>
      <c r="H413" s="35">
        <v>0</v>
      </c>
      <c r="I413" s="35">
        <v>0</v>
      </c>
      <c r="J413" s="35">
        <v>135.63561837009527</v>
      </c>
      <c r="K413" s="35">
        <v>262.32680686619415</v>
      </c>
      <c r="L413" s="35">
        <v>371.71897202108039</v>
      </c>
      <c r="M413" s="35">
        <v>456.59829668443348</v>
      </c>
      <c r="N413" s="35">
        <v>511.36745195159961</v>
      </c>
      <c r="O413" s="35">
        <v>532.41471050174687</v>
      </c>
      <c r="P413" s="35">
        <v>518.35212033226799</v>
      </c>
      <c r="Q413" s="35">
        <v>470.10703262959271</v>
      </c>
      <c r="R413" s="35">
        <v>390.86094801212016</v>
      </c>
      <c r="S413" s="35">
        <v>285.83971390228544</v>
      </c>
      <c r="T413" s="35">
        <v>161.96890836773795</v>
      </c>
      <c r="U413" s="35">
        <v>27.417135989289285</v>
      </c>
      <c r="V413" s="35">
        <v>0</v>
      </c>
      <c r="W413" s="35">
        <v>0</v>
      </c>
      <c r="X413" s="35">
        <v>0</v>
      </c>
      <c r="Y413" s="35">
        <v>0</v>
      </c>
      <c r="Z413" s="35">
        <v>0</v>
      </c>
      <c r="AA413" s="35">
        <v>0</v>
      </c>
    </row>
    <row r="414" spans="1:27">
      <c r="A414" s="239" t="s">
        <v>796</v>
      </c>
      <c r="B414" s="35" t="s">
        <v>339</v>
      </c>
      <c r="C414" s="35" t="s">
        <v>85</v>
      </c>
      <c r="D414" s="35">
        <v>0</v>
      </c>
      <c r="E414" s="35">
        <v>0</v>
      </c>
      <c r="F414" s="35">
        <v>0</v>
      </c>
      <c r="G414" s="35">
        <v>0</v>
      </c>
      <c r="H414" s="35">
        <v>0</v>
      </c>
      <c r="I414" s="35">
        <v>0</v>
      </c>
      <c r="J414" s="35">
        <v>133.11129529687003</v>
      </c>
      <c r="K414" s="35">
        <v>256.17747988778649</v>
      </c>
      <c r="L414" s="35">
        <v>359.91148729489703</v>
      </c>
      <c r="M414" s="35">
        <v>436.48513444739092</v>
      </c>
      <c r="N414" s="35">
        <v>480.11986768391341</v>
      </c>
      <c r="O414" s="35">
        <v>487.52283552249162</v>
      </c>
      <c r="P414" s="35">
        <v>458.13538040273369</v>
      </c>
      <c r="Q414" s="35">
        <v>394.17519721962105</v>
      </c>
      <c r="R414" s="35">
        <v>300.46897719732459</v>
      </c>
      <c r="S414" s="35">
        <v>184.08816646564952</v>
      </c>
      <c r="T414" s="35">
        <v>53.815326453669556</v>
      </c>
      <c r="U414" s="35">
        <v>0</v>
      </c>
      <c r="V414" s="35">
        <v>0</v>
      </c>
      <c r="W414" s="35">
        <v>0</v>
      </c>
      <c r="X414" s="35">
        <v>0</v>
      </c>
      <c r="Y414" s="35">
        <v>0</v>
      </c>
      <c r="Z414" s="35">
        <v>0</v>
      </c>
      <c r="AA414" s="35">
        <v>0</v>
      </c>
    </row>
    <row r="415" spans="1:27">
      <c r="A415" s="239" t="s">
        <v>796</v>
      </c>
      <c r="B415" s="35" t="s">
        <v>339</v>
      </c>
      <c r="C415" s="35" t="s">
        <v>86</v>
      </c>
      <c r="D415" s="35">
        <v>0</v>
      </c>
      <c r="E415" s="35">
        <v>0</v>
      </c>
      <c r="F415" s="35">
        <v>0</v>
      </c>
      <c r="G415" s="35">
        <v>0</v>
      </c>
      <c r="H415" s="35">
        <v>0</v>
      </c>
      <c r="I415" s="35">
        <v>0</v>
      </c>
      <c r="J415" s="35">
        <v>0</v>
      </c>
      <c r="K415" s="35">
        <v>120.82028588054574</v>
      </c>
      <c r="L415" s="35">
        <v>231.48913349704392</v>
      </c>
      <c r="M415" s="35">
        <v>322.70803832979067</v>
      </c>
      <c r="N415" s="35">
        <v>386.81269902264461</v>
      </c>
      <c r="O415" s="35">
        <v>418.41697945849194</v>
      </c>
      <c r="P415" s="35">
        <v>414.86545716927657</v>
      </c>
      <c r="Q415" s="35">
        <v>376.45653452178328</v>
      </c>
      <c r="R415" s="35">
        <v>306.4173666597278</v>
      </c>
      <c r="S415" s="35">
        <v>210.63271278091472</v>
      </c>
      <c r="T415" s="35">
        <v>97.150492929625912</v>
      </c>
      <c r="U415" s="35">
        <v>0</v>
      </c>
      <c r="V415" s="35">
        <v>0</v>
      </c>
      <c r="W415" s="35">
        <v>0</v>
      </c>
      <c r="X415" s="35">
        <v>0</v>
      </c>
      <c r="Y415" s="35">
        <v>0</v>
      </c>
      <c r="Z415" s="35">
        <v>0</v>
      </c>
      <c r="AA415" s="35">
        <v>0</v>
      </c>
    </row>
    <row r="416" spans="1:27">
      <c r="A416" s="239" t="s">
        <v>796</v>
      </c>
      <c r="B416" s="35" t="s">
        <v>339</v>
      </c>
      <c r="C416" s="35" t="s">
        <v>87</v>
      </c>
      <c r="D416" s="35">
        <v>0</v>
      </c>
      <c r="E416" s="35">
        <v>0</v>
      </c>
      <c r="F416" s="35">
        <v>0</v>
      </c>
      <c r="G416" s="35">
        <v>0</v>
      </c>
      <c r="H416" s="35">
        <v>0</v>
      </c>
      <c r="I416" s="35">
        <v>0</v>
      </c>
      <c r="J416" s="35">
        <v>0</v>
      </c>
      <c r="K416" s="35">
        <v>114.58111266699932</v>
      </c>
      <c r="L416" s="35">
        <v>218.9811906426049</v>
      </c>
      <c r="M416" s="35">
        <v>303.92382884648816</v>
      </c>
      <c r="N416" s="35">
        <v>361.86150110960614</v>
      </c>
      <c r="O416" s="35">
        <v>387.64619099609388</v>
      </c>
      <c r="P416" s="35">
        <v>378.98681565528909</v>
      </c>
      <c r="Q416" s="35">
        <v>336.65279858726512</v>
      </c>
      <c r="R416" s="35">
        <v>264.40570298828976</v>
      </c>
      <c r="S416" s="35">
        <v>168.66500035348903</v>
      </c>
      <c r="T416" s="35">
        <v>57.937672263118081</v>
      </c>
      <c r="U416" s="35">
        <v>0</v>
      </c>
      <c r="V416" s="35">
        <v>0</v>
      </c>
      <c r="W416" s="35">
        <v>0</v>
      </c>
      <c r="X416" s="35">
        <v>0</v>
      </c>
      <c r="Y416" s="35">
        <v>0</v>
      </c>
      <c r="Z416" s="35">
        <v>0</v>
      </c>
      <c r="AA416" s="35">
        <v>0</v>
      </c>
    </row>
    <row r="417" spans="1:27">
      <c r="A417" s="239" t="s">
        <v>796</v>
      </c>
      <c r="B417" s="35" t="s">
        <v>339</v>
      </c>
      <c r="C417" s="35" t="s">
        <v>88</v>
      </c>
      <c r="D417" s="35">
        <v>0</v>
      </c>
      <c r="E417" s="35">
        <v>0</v>
      </c>
      <c r="F417" s="35">
        <v>0</v>
      </c>
      <c r="G417" s="35">
        <v>0</v>
      </c>
      <c r="H417" s="35">
        <v>0</v>
      </c>
      <c r="I417" s="35">
        <v>0</v>
      </c>
      <c r="J417" s="35">
        <v>0</v>
      </c>
      <c r="K417" s="35">
        <v>116.78075463635028</v>
      </c>
      <c r="L417" s="35">
        <v>223.37845735752094</v>
      </c>
      <c r="M417" s="35">
        <v>310.49799832945814</v>
      </c>
      <c r="N417" s="35">
        <v>370.54272507884662</v>
      </c>
      <c r="O417" s="35">
        <v>398.27685563436938</v>
      </c>
      <c r="P417" s="35">
        <v>391.28202840769205</v>
      </c>
      <c r="Q417" s="35">
        <v>350.16817856329232</v>
      </c>
      <c r="R417" s="35">
        <v>278.52035287280768</v>
      </c>
      <c r="S417" s="35">
        <v>182.58610069390289</v>
      </c>
      <c r="T417" s="35">
        <v>70.730699964914237</v>
      </c>
      <c r="U417" s="35">
        <v>0</v>
      </c>
      <c r="V417" s="35">
        <v>0</v>
      </c>
      <c r="W417" s="35">
        <v>0</v>
      </c>
      <c r="X417" s="35">
        <v>0</v>
      </c>
      <c r="Y417" s="35">
        <v>0</v>
      </c>
      <c r="Z417" s="35">
        <v>0</v>
      </c>
      <c r="AA417" s="35">
        <v>0</v>
      </c>
    </row>
    <row r="418" spans="1:27">
      <c r="A418" s="239" t="s">
        <v>796</v>
      </c>
      <c r="B418" s="35" t="s">
        <v>339</v>
      </c>
      <c r="C418" s="35" t="s">
        <v>89</v>
      </c>
      <c r="D418" s="35">
        <v>0</v>
      </c>
      <c r="E418" s="35">
        <v>0</v>
      </c>
      <c r="F418" s="35">
        <v>0</v>
      </c>
      <c r="G418" s="35">
        <v>0</v>
      </c>
      <c r="H418" s="35">
        <v>0</v>
      </c>
      <c r="I418" s="35">
        <v>0</v>
      </c>
      <c r="J418" s="35">
        <v>125.36823338284471</v>
      </c>
      <c r="K418" s="35">
        <v>240.7608375481299</v>
      </c>
      <c r="L418" s="35">
        <v>336.99595037224844</v>
      </c>
      <c r="M418" s="35">
        <v>406.41608337235812</v>
      </c>
      <c r="N418" s="35">
        <v>443.49743288339482</v>
      </c>
      <c r="O418" s="35">
        <v>445.28941259152572</v>
      </c>
      <c r="P418" s="35">
        <v>411.64943354378124</v>
      </c>
      <c r="Q418" s="35">
        <v>345.25425004076618</v>
      </c>
      <c r="R418" s="35">
        <v>251.38696861262778</v>
      </c>
      <c r="S418" s="35">
        <v>137.51666790808463</v>
      </c>
      <c r="T418" s="35">
        <v>12.704079406471774</v>
      </c>
      <c r="U418" s="35">
        <v>0</v>
      </c>
      <c r="V418" s="35">
        <v>0</v>
      </c>
      <c r="W418" s="35">
        <v>0</v>
      </c>
      <c r="X418" s="35">
        <v>0</v>
      </c>
      <c r="Y418" s="35">
        <v>0</v>
      </c>
      <c r="Z418" s="35">
        <v>0</v>
      </c>
      <c r="AA418" s="35">
        <v>0</v>
      </c>
    </row>
    <row r="419" spans="1:27">
      <c r="A419" s="239" t="s">
        <v>796</v>
      </c>
      <c r="B419" s="35" t="s">
        <v>339</v>
      </c>
      <c r="C419" s="35" t="s">
        <v>90</v>
      </c>
      <c r="D419" s="35">
        <v>0</v>
      </c>
      <c r="E419" s="35">
        <v>0</v>
      </c>
      <c r="F419" s="35">
        <v>0</v>
      </c>
      <c r="G419" s="35">
        <v>0</v>
      </c>
      <c r="H419" s="35">
        <v>0</v>
      </c>
      <c r="I419" s="35">
        <v>0</v>
      </c>
      <c r="J419" s="35">
        <v>132.60210430745838</v>
      </c>
      <c r="K419" s="35">
        <v>256.01596711413811</v>
      </c>
      <c r="L419" s="35">
        <v>361.69001692021988</v>
      </c>
      <c r="M419" s="35">
        <v>442.30190620298038</v>
      </c>
      <c r="N419" s="35">
        <v>492.26589022305546</v>
      </c>
      <c r="O419" s="35">
        <v>508.11987345854402</v>
      </c>
      <c r="P419" s="35">
        <v>488.76530451406853</v>
      </c>
      <c r="Q419" s="35">
        <v>435.54329674928556</v>
      </c>
      <c r="R419" s="35">
        <v>352.14170008975344</v>
      </c>
      <c r="S419" s="35">
        <v>244.3395631837613</v>
      </c>
      <c r="T419" s="35">
        <v>119.60669258804104</v>
      </c>
      <c r="U419" s="35">
        <v>0</v>
      </c>
      <c r="V419" s="35">
        <v>0</v>
      </c>
      <c r="W419" s="35">
        <v>0</v>
      </c>
      <c r="X419" s="35">
        <v>0</v>
      </c>
      <c r="Y419" s="35">
        <v>0</v>
      </c>
      <c r="Z419" s="35">
        <v>0</v>
      </c>
      <c r="AA419" s="35">
        <v>0</v>
      </c>
    </row>
    <row r="420" spans="1:27">
      <c r="A420" s="239" t="s">
        <v>796</v>
      </c>
      <c r="B420" s="35" t="s">
        <v>339</v>
      </c>
      <c r="C420" s="35" t="s">
        <v>91</v>
      </c>
      <c r="D420" s="35">
        <v>0</v>
      </c>
      <c r="E420" s="35">
        <v>0</v>
      </c>
      <c r="F420" s="35">
        <v>0</v>
      </c>
      <c r="G420" s="35">
        <v>0</v>
      </c>
      <c r="H420" s="35">
        <v>0</v>
      </c>
      <c r="I420" s="35">
        <v>0</v>
      </c>
      <c r="J420" s="35">
        <v>135.92031930370447</v>
      </c>
      <c r="K420" s="35">
        <v>263.43458834844739</v>
      </c>
      <c r="L420" s="35">
        <v>374.65663264747087</v>
      </c>
      <c r="M420" s="35">
        <v>462.70787731902379</v>
      </c>
      <c r="N420" s="35">
        <v>522.14275549080264</v>
      </c>
      <c r="O420" s="35">
        <v>549.28549171137615</v>
      </c>
      <c r="P420" s="35">
        <v>542.45743185452761</v>
      </c>
      <c r="Q420" s="35">
        <v>502.08086020138506</v>
      </c>
      <c r="R420" s="35">
        <v>430.65288308851103</v>
      </c>
      <c r="S420" s="35">
        <v>332.59099429890011</v>
      </c>
      <c r="T420" s="35">
        <v>213.95987327030687</v>
      </c>
      <c r="U420" s="35">
        <v>82.096312402512325</v>
      </c>
      <c r="V420" s="35">
        <v>0</v>
      </c>
      <c r="W420" s="35">
        <v>0</v>
      </c>
      <c r="X420" s="35">
        <v>0</v>
      </c>
      <c r="Y420" s="35">
        <v>0</v>
      </c>
      <c r="Z420" s="35">
        <v>0</v>
      </c>
      <c r="AA420" s="35">
        <v>0</v>
      </c>
    </row>
    <row r="421" spans="1:27">
      <c r="A421" s="239" t="s">
        <v>796</v>
      </c>
      <c r="B421" s="35" t="s">
        <v>339</v>
      </c>
      <c r="C421" s="35" t="s">
        <v>92</v>
      </c>
      <c r="D421" s="35">
        <v>0</v>
      </c>
      <c r="E421" s="35">
        <v>0</v>
      </c>
      <c r="F421" s="35">
        <v>0</v>
      </c>
      <c r="G421" s="35">
        <v>0</v>
      </c>
      <c r="H421" s="35">
        <v>0</v>
      </c>
      <c r="I421" s="35">
        <v>134.13276837644571</v>
      </c>
      <c r="J421" s="35">
        <v>260.7035519989841</v>
      </c>
      <c r="K421" s="35">
        <v>372.5766870948558</v>
      </c>
      <c r="L421" s="35">
        <v>463.44511721389841</v>
      </c>
      <c r="M421" s="35">
        <v>528.1859652881966</v>
      </c>
      <c r="N421" s="35">
        <v>563.14934537251384</v>
      </c>
      <c r="O421" s="35">
        <v>566.36413176548047</v>
      </c>
      <c r="P421" s="35">
        <v>537.64908489391121</v>
      </c>
      <c r="Q421" s="35">
        <v>478.62306903145731</v>
      </c>
      <c r="R421" s="35">
        <v>392.61378580866335</v>
      </c>
      <c r="S421" s="35">
        <v>284.47016883286329</v>
      </c>
      <c r="T421" s="35">
        <v>160.28901602079142</v>
      </c>
      <c r="U421" s="35">
        <v>27.071271255541824</v>
      </c>
      <c r="V421" s="35">
        <v>0</v>
      </c>
      <c r="W421" s="35">
        <v>0</v>
      </c>
      <c r="X421" s="35">
        <v>0</v>
      </c>
      <c r="Y421" s="35">
        <v>0</v>
      </c>
      <c r="Z421" s="35">
        <v>0</v>
      </c>
      <c r="AA421" s="35">
        <v>0</v>
      </c>
    </row>
    <row r="422" spans="1:27">
      <c r="A422" s="239" t="s">
        <v>796</v>
      </c>
      <c r="B422" s="35" t="s">
        <v>339</v>
      </c>
      <c r="C422" s="35" t="s">
        <v>93</v>
      </c>
      <c r="D422" s="35">
        <v>0</v>
      </c>
      <c r="E422" s="35">
        <v>0</v>
      </c>
      <c r="F422" s="35">
        <v>0</v>
      </c>
      <c r="G422" s="35">
        <v>0</v>
      </c>
      <c r="H422" s="35">
        <v>0</v>
      </c>
      <c r="I422" s="35">
        <v>131.08226362378602</v>
      </c>
      <c r="J422" s="35">
        <v>255.14967146848196</v>
      </c>
      <c r="K422" s="35">
        <v>365.56276714345114</v>
      </c>
      <c r="L422" s="35">
        <v>456.41280356979235</v>
      </c>
      <c r="M422" s="35">
        <v>522.83794905923901</v>
      </c>
      <c r="N422" s="35">
        <v>561.28346780824336</v>
      </c>
      <c r="O422" s="35">
        <v>569.6919512710499</v>
      </c>
      <c r="P422" s="35">
        <v>547.61342019660026</v>
      </c>
      <c r="Q422" s="35">
        <v>496.22940522847529</v>
      </c>
      <c r="R422" s="35">
        <v>418.2897173966897</v>
      </c>
      <c r="S422" s="35">
        <v>317.96529222289757</v>
      </c>
      <c r="T422" s="35">
        <v>200.62498247374077</v>
      </c>
      <c r="U422" s="35">
        <v>72.548244478463971</v>
      </c>
      <c r="V422" s="35">
        <v>0</v>
      </c>
      <c r="W422" s="35">
        <v>0</v>
      </c>
      <c r="X422" s="35">
        <v>0</v>
      </c>
      <c r="Y422" s="35">
        <v>0</v>
      </c>
      <c r="Z422" s="35">
        <v>0</v>
      </c>
      <c r="AA422" s="35">
        <v>0</v>
      </c>
    </row>
    <row r="423" spans="1:27">
      <c r="A423" s="239" t="s">
        <v>796</v>
      </c>
      <c r="B423" s="35" t="s">
        <v>338</v>
      </c>
      <c r="C423" s="35" t="s">
        <v>82</v>
      </c>
      <c r="D423" s="35">
        <v>0</v>
      </c>
      <c r="E423" s="35">
        <v>0</v>
      </c>
      <c r="F423" s="35">
        <v>0</v>
      </c>
      <c r="G423" s="35">
        <v>0</v>
      </c>
      <c r="H423" s="35">
        <v>0</v>
      </c>
      <c r="I423" s="35">
        <v>82.816514489573265</v>
      </c>
      <c r="J423" s="35">
        <v>161.101790524026</v>
      </c>
      <c r="K423" s="35">
        <v>230.57251268706298</v>
      </c>
      <c r="L423" s="35">
        <v>287.42764673194847</v>
      </c>
      <c r="M423" s="35">
        <v>328.55641008900972</v>
      </c>
      <c r="N423" s="35">
        <v>351.70847581218186</v>
      </c>
      <c r="O423" s="35">
        <v>355.61709739363488</v>
      </c>
      <c r="P423" s="35">
        <v>340.06841777206216</v>
      </c>
      <c r="Q423" s="35">
        <v>305.91317034842683</v>
      </c>
      <c r="R423" s="35">
        <v>255.02013179757449</v>
      </c>
      <c r="S423" s="35">
        <v>190.17387346739238</v>
      </c>
      <c r="T423" s="35">
        <v>114.92240581482123</v>
      </c>
      <c r="U423" s="35">
        <v>33.383051889897445</v>
      </c>
      <c r="V423" s="35">
        <v>0</v>
      </c>
      <c r="W423" s="35">
        <v>0</v>
      </c>
      <c r="X423" s="35">
        <v>0</v>
      </c>
      <c r="Y423" s="35">
        <v>0</v>
      </c>
      <c r="Z423" s="35">
        <v>0</v>
      </c>
      <c r="AA423" s="35">
        <v>0</v>
      </c>
    </row>
    <row r="424" spans="1:27">
      <c r="A424" s="239" t="s">
        <v>796</v>
      </c>
      <c r="B424" s="35" t="s">
        <v>338</v>
      </c>
      <c r="C424" s="35" t="s">
        <v>83</v>
      </c>
      <c r="D424" s="35">
        <v>0</v>
      </c>
      <c r="E424" s="35">
        <v>0</v>
      </c>
      <c r="F424" s="35">
        <v>0</v>
      </c>
      <c r="G424" s="35">
        <v>0</v>
      </c>
      <c r="H424" s="35">
        <v>0</v>
      </c>
      <c r="I424" s="35">
        <v>0</v>
      </c>
      <c r="J424" s="35">
        <v>85.341492574063878</v>
      </c>
      <c r="K424" s="35">
        <v>165.56782998222411</v>
      </c>
      <c r="L424" s="35">
        <v>235.8704466386522</v>
      </c>
      <c r="M424" s="35">
        <v>292.03557990667315</v>
      </c>
      <c r="N424" s="35">
        <v>330.69683246987881</v>
      </c>
      <c r="O424" s="35">
        <v>349.53694574977237</v>
      </c>
      <c r="P424" s="35">
        <v>347.42669057701124</v>
      </c>
      <c r="Q424" s="35">
        <v>324.49255035753009</v>
      </c>
      <c r="R424" s="35">
        <v>282.10913997420607</v>
      </c>
      <c r="S424" s="35">
        <v>222.8168148160982</v>
      </c>
      <c r="T424" s="35">
        <v>150.1694082435466</v>
      </c>
      <c r="U424" s="35">
        <v>68.521223723843022</v>
      </c>
      <c r="V424" s="35">
        <v>0</v>
      </c>
      <c r="W424" s="35">
        <v>0</v>
      </c>
      <c r="X424" s="35">
        <v>0</v>
      </c>
      <c r="Y424" s="35">
        <v>0</v>
      </c>
      <c r="Z424" s="35">
        <v>0</v>
      </c>
      <c r="AA424" s="35">
        <v>0</v>
      </c>
    </row>
    <row r="425" spans="1:27">
      <c r="A425" s="239" t="s">
        <v>796</v>
      </c>
      <c r="B425" s="35" t="s">
        <v>338</v>
      </c>
      <c r="C425" s="35" t="s">
        <v>84</v>
      </c>
      <c r="D425" s="35">
        <v>0</v>
      </c>
      <c r="E425" s="35">
        <v>0</v>
      </c>
      <c r="F425" s="35">
        <v>0</v>
      </c>
      <c r="G425" s="35">
        <v>0</v>
      </c>
      <c r="H425" s="35">
        <v>0</v>
      </c>
      <c r="I425" s="35">
        <v>0</v>
      </c>
      <c r="J425" s="35">
        <v>84.772261481309556</v>
      </c>
      <c r="K425" s="35">
        <v>163.95425429137131</v>
      </c>
      <c r="L425" s="35">
        <v>232.32435751317524</v>
      </c>
      <c r="M425" s="35">
        <v>285.3739354277709</v>
      </c>
      <c r="N425" s="35">
        <v>319.60465746974972</v>
      </c>
      <c r="O425" s="35">
        <v>332.75919406359179</v>
      </c>
      <c r="P425" s="35">
        <v>323.97007520766743</v>
      </c>
      <c r="Q425" s="35">
        <v>293.81689539349543</v>
      </c>
      <c r="R425" s="35">
        <v>244.28809250757507</v>
      </c>
      <c r="S425" s="35">
        <v>178.6498211889284</v>
      </c>
      <c r="T425" s="35">
        <v>101.23056772983621</v>
      </c>
      <c r="U425" s="35">
        <v>17.135709993305802</v>
      </c>
      <c r="V425" s="35">
        <v>0</v>
      </c>
      <c r="W425" s="35">
        <v>0</v>
      </c>
      <c r="X425" s="35">
        <v>0</v>
      </c>
      <c r="Y425" s="35">
        <v>0</v>
      </c>
      <c r="Z425" s="35">
        <v>0</v>
      </c>
      <c r="AA425" s="35">
        <v>0</v>
      </c>
    </row>
    <row r="426" spans="1:27">
      <c r="A426" s="239" t="s">
        <v>796</v>
      </c>
      <c r="B426" s="35" t="s">
        <v>338</v>
      </c>
      <c r="C426" s="35" t="s">
        <v>85</v>
      </c>
      <c r="D426" s="35">
        <v>0</v>
      </c>
      <c r="E426" s="35">
        <v>0</v>
      </c>
      <c r="F426" s="35">
        <v>0</v>
      </c>
      <c r="G426" s="35">
        <v>0</v>
      </c>
      <c r="H426" s="35">
        <v>0</v>
      </c>
      <c r="I426" s="35">
        <v>0</v>
      </c>
      <c r="J426" s="35">
        <v>83.194559560543752</v>
      </c>
      <c r="K426" s="35">
        <v>160.11092492986654</v>
      </c>
      <c r="L426" s="35">
        <v>224.94467955931063</v>
      </c>
      <c r="M426" s="35">
        <v>272.80320902961932</v>
      </c>
      <c r="N426" s="35">
        <v>300.0749173024459</v>
      </c>
      <c r="O426" s="35">
        <v>304.70177220155722</v>
      </c>
      <c r="P426" s="35">
        <v>286.33461275170856</v>
      </c>
      <c r="Q426" s="35">
        <v>246.35949826226314</v>
      </c>
      <c r="R426" s="35">
        <v>187.79311074832785</v>
      </c>
      <c r="S426" s="35">
        <v>115.05510404103094</v>
      </c>
      <c r="T426" s="35">
        <v>33.634579033543474</v>
      </c>
      <c r="U426" s="35">
        <v>0</v>
      </c>
      <c r="V426" s="35">
        <v>0</v>
      </c>
      <c r="W426" s="35">
        <v>0</v>
      </c>
      <c r="X426" s="35">
        <v>0</v>
      </c>
      <c r="Y426" s="35">
        <v>0</v>
      </c>
      <c r="Z426" s="35">
        <v>0</v>
      </c>
      <c r="AA426" s="35">
        <v>0</v>
      </c>
    </row>
    <row r="427" spans="1:27">
      <c r="A427" s="239" t="s">
        <v>796</v>
      </c>
      <c r="B427" s="35" t="s">
        <v>338</v>
      </c>
      <c r="C427" s="35" t="s">
        <v>86</v>
      </c>
      <c r="D427" s="35">
        <v>0</v>
      </c>
      <c r="E427" s="35">
        <v>0</v>
      </c>
      <c r="F427" s="35">
        <v>0</v>
      </c>
      <c r="G427" s="35">
        <v>0</v>
      </c>
      <c r="H427" s="35">
        <v>0</v>
      </c>
      <c r="I427" s="35">
        <v>0</v>
      </c>
      <c r="J427" s="35">
        <v>0</v>
      </c>
      <c r="K427" s="35">
        <v>75.512678675341078</v>
      </c>
      <c r="L427" s="35">
        <v>144.68070843565246</v>
      </c>
      <c r="M427" s="35">
        <v>201.69252395611915</v>
      </c>
      <c r="N427" s="35">
        <v>241.75793688915289</v>
      </c>
      <c r="O427" s="35">
        <v>261.51061216155745</v>
      </c>
      <c r="P427" s="35">
        <v>259.29091073079786</v>
      </c>
      <c r="Q427" s="35">
        <v>235.28533407611454</v>
      </c>
      <c r="R427" s="35">
        <v>191.51085416232988</v>
      </c>
      <c r="S427" s="35">
        <v>131.64544548807169</v>
      </c>
      <c r="T427" s="35">
        <v>60.719058081016193</v>
      </c>
      <c r="U427" s="35">
        <v>0</v>
      </c>
      <c r="V427" s="35">
        <v>0</v>
      </c>
      <c r="W427" s="35">
        <v>0</v>
      </c>
      <c r="X427" s="35">
        <v>0</v>
      </c>
      <c r="Y427" s="35">
        <v>0</v>
      </c>
      <c r="Z427" s="35">
        <v>0</v>
      </c>
      <c r="AA427" s="35">
        <v>0</v>
      </c>
    </row>
    <row r="428" spans="1:27">
      <c r="A428" s="239" t="s">
        <v>796</v>
      </c>
      <c r="B428" s="35" t="s">
        <v>338</v>
      </c>
      <c r="C428" s="35" t="s">
        <v>87</v>
      </c>
      <c r="D428" s="35">
        <v>0</v>
      </c>
      <c r="E428" s="35">
        <v>0</v>
      </c>
      <c r="F428" s="35">
        <v>0</v>
      </c>
      <c r="G428" s="35">
        <v>0</v>
      </c>
      <c r="H428" s="35">
        <v>0</v>
      </c>
      <c r="I428" s="35">
        <v>0</v>
      </c>
      <c r="J428" s="35">
        <v>0</v>
      </c>
      <c r="K428" s="35">
        <v>71.613195416874575</v>
      </c>
      <c r="L428" s="35">
        <v>136.86324415162807</v>
      </c>
      <c r="M428" s="35">
        <v>189.95239302905512</v>
      </c>
      <c r="N428" s="35">
        <v>226.16343819350382</v>
      </c>
      <c r="O428" s="35">
        <v>242.27886937255866</v>
      </c>
      <c r="P428" s="35">
        <v>236.86675978455568</v>
      </c>
      <c r="Q428" s="35">
        <v>210.4079991170407</v>
      </c>
      <c r="R428" s="35">
        <v>165.25356436768109</v>
      </c>
      <c r="S428" s="35">
        <v>105.41562522093064</v>
      </c>
      <c r="T428" s="35">
        <v>36.211045164448798</v>
      </c>
      <c r="U428" s="35">
        <v>0</v>
      </c>
      <c r="V428" s="35">
        <v>0</v>
      </c>
      <c r="W428" s="35">
        <v>0</v>
      </c>
      <c r="X428" s="35">
        <v>0</v>
      </c>
      <c r="Y428" s="35">
        <v>0</v>
      </c>
      <c r="Z428" s="35">
        <v>0</v>
      </c>
      <c r="AA428" s="35">
        <v>0</v>
      </c>
    </row>
    <row r="429" spans="1:27">
      <c r="A429" s="239" t="s">
        <v>796</v>
      </c>
      <c r="B429" s="35" t="s">
        <v>338</v>
      </c>
      <c r="C429" s="35" t="s">
        <v>88</v>
      </c>
      <c r="D429" s="35">
        <v>0</v>
      </c>
      <c r="E429" s="35">
        <v>0</v>
      </c>
      <c r="F429" s="35">
        <v>0</v>
      </c>
      <c r="G429" s="35">
        <v>0</v>
      </c>
      <c r="H429" s="35">
        <v>0</v>
      </c>
      <c r="I429" s="35">
        <v>0</v>
      </c>
      <c r="J429" s="35">
        <v>0</v>
      </c>
      <c r="K429" s="35">
        <v>72.987971647718922</v>
      </c>
      <c r="L429" s="35">
        <v>139.61153584845059</v>
      </c>
      <c r="M429" s="35">
        <v>194.06124895591134</v>
      </c>
      <c r="N429" s="35">
        <v>231.58920317427913</v>
      </c>
      <c r="O429" s="35">
        <v>248.92303477148087</v>
      </c>
      <c r="P429" s="35">
        <v>244.55126775480753</v>
      </c>
      <c r="Q429" s="35">
        <v>218.85511160205769</v>
      </c>
      <c r="R429" s="35">
        <v>174.07522054550481</v>
      </c>
      <c r="S429" s="35">
        <v>114.1163129336893</v>
      </c>
      <c r="T429" s="35">
        <v>44.206687478071395</v>
      </c>
      <c r="U429" s="35">
        <v>0</v>
      </c>
      <c r="V429" s="35">
        <v>0</v>
      </c>
      <c r="W429" s="35">
        <v>0</v>
      </c>
      <c r="X429" s="35">
        <v>0</v>
      </c>
      <c r="Y429" s="35">
        <v>0</v>
      </c>
      <c r="Z429" s="35">
        <v>0</v>
      </c>
      <c r="AA429" s="35">
        <v>0</v>
      </c>
    </row>
    <row r="430" spans="1:27">
      <c r="A430" s="239" t="s">
        <v>796</v>
      </c>
      <c r="B430" s="35" t="s">
        <v>338</v>
      </c>
      <c r="C430" s="35" t="s">
        <v>89</v>
      </c>
      <c r="D430" s="35">
        <v>0</v>
      </c>
      <c r="E430" s="35">
        <v>0</v>
      </c>
      <c r="F430" s="35">
        <v>0</v>
      </c>
      <c r="G430" s="35">
        <v>0</v>
      </c>
      <c r="H430" s="35">
        <v>0</v>
      </c>
      <c r="I430" s="35">
        <v>0</v>
      </c>
      <c r="J430" s="35">
        <v>78.355145864277929</v>
      </c>
      <c r="K430" s="35">
        <v>150.47552346758118</v>
      </c>
      <c r="L430" s="35">
        <v>210.62246898265525</v>
      </c>
      <c r="M430" s="35">
        <v>254.01005210772379</v>
      </c>
      <c r="N430" s="35">
        <v>277.18589555212174</v>
      </c>
      <c r="O430" s="35">
        <v>278.30588286970357</v>
      </c>
      <c r="P430" s="35">
        <v>257.28089596486325</v>
      </c>
      <c r="Q430" s="35">
        <v>215.78390627547884</v>
      </c>
      <c r="R430" s="35">
        <v>157.11685538289234</v>
      </c>
      <c r="S430" s="35">
        <v>85.947917442552878</v>
      </c>
      <c r="T430" s="35">
        <v>7.9400496290448581</v>
      </c>
      <c r="U430" s="35">
        <v>0</v>
      </c>
      <c r="V430" s="35">
        <v>0</v>
      </c>
      <c r="W430" s="35">
        <v>0</v>
      </c>
      <c r="X430" s="35">
        <v>0</v>
      </c>
      <c r="Y430" s="35">
        <v>0</v>
      </c>
      <c r="Z430" s="35">
        <v>0</v>
      </c>
      <c r="AA430" s="35">
        <v>0</v>
      </c>
    </row>
    <row r="431" spans="1:27">
      <c r="A431" s="239" t="s">
        <v>796</v>
      </c>
      <c r="B431" s="35" t="s">
        <v>338</v>
      </c>
      <c r="C431" s="35" t="s">
        <v>90</v>
      </c>
      <c r="D431" s="35">
        <v>0</v>
      </c>
      <c r="E431" s="35">
        <v>0</v>
      </c>
      <c r="F431" s="35">
        <v>0</v>
      </c>
      <c r="G431" s="35">
        <v>0</v>
      </c>
      <c r="H431" s="35">
        <v>0</v>
      </c>
      <c r="I431" s="35">
        <v>0</v>
      </c>
      <c r="J431" s="35">
        <v>82.876315192161485</v>
      </c>
      <c r="K431" s="35">
        <v>160.0099794463363</v>
      </c>
      <c r="L431" s="35">
        <v>226.05626057513743</v>
      </c>
      <c r="M431" s="35">
        <v>276.43869137686272</v>
      </c>
      <c r="N431" s="35">
        <v>307.66618138940964</v>
      </c>
      <c r="O431" s="35">
        <v>317.57492091159003</v>
      </c>
      <c r="P431" s="35">
        <v>305.47831532129283</v>
      </c>
      <c r="Q431" s="35">
        <v>272.21456046830343</v>
      </c>
      <c r="R431" s="35">
        <v>220.08856255609589</v>
      </c>
      <c r="S431" s="35">
        <v>152.71222698985082</v>
      </c>
      <c r="T431" s="35">
        <v>74.754182867525643</v>
      </c>
      <c r="U431" s="35">
        <v>0</v>
      </c>
      <c r="V431" s="35">
        <v>0</v>
      </c>
      <c r="W431" s="35">
        <v>0</v>
      </c>
      <c r="X431" s="35">
        <v>0</v>
      </c>
      <c r="Y431" s="35">
        <v>0</v>
      </c>
      <c r="Z431" s="35">
        <v>0</v>
      </c>
      <c r="AA431" s="35">
        <v>0</v>
      </c>
    </row>
    <row r="432" spans="1:27">
      <c r="A432" s="239" t="s">
        <v>796</v>
      </c>
      <c r="B432" s="35" t="s">
        <v>338</v>
      </c>
      <c r="C432" s="35" t="s">
        <v>91</v>
      </c>
      <c r="D432" s="35">
        <v>0</v>
      </c>
      <c r="E432" s="35">
        <v>0</v>
      </c>
      <c r="F432" s="35">
        <v>0</v>
      </c>
      <c r="G432" s="35">
        <v>0</v>
      </c>
      <c r="H432" s="35">
        <v>0</v>
      </c>
      <c r="I432" s="35">
        <v>0</v>
      </c>
      <c r="J432" s="35">
        <v>84.950199564815293</v>
      </c>
      <c r="K432" s="35">
        <v>164.64661771777961</v>
      </c>
      <c r="L432" s="35">
        <v>234.16039540466929</v>
      </c>
      <c r="M432" s="35">
        <v>289.19242332438989</v>
      </c>
      <c r="N432" s="35">
        <v>326.33922218175167</v>
      </c>
      <c r="O432" s="35">
        <v>343.30343231961012</v>
      </c>
      <c r="P432" s="35">
        <v>339.03589490907979</v>
      </c>
      <c r="Q432" s="35">
        <v>313.80053762586567</v>
      </c>
      <c r="R432" s="35">
        <v>269.1580519303194</v>
      </c>
      <c r="S432" s="35">
        <v>207.86937143681257</v>
      </c>
      <c r="T432" s="35">
        <v>133.72492079394181</v>
      </c>
      <c r="U432" s="35">
        <v>51.310195251570207</v>
      </c>
      <c r="V432" s="35">
        <v>0</v>
      </c>
      <c r="W432" s="35">
        <v>0</v>
      </c>
      <c r="X432" s="35">
        <v>0</v>
      </c>
      <c r="Y432" s="35">
        <v>0</v>
      </c>
      <c r="Z432" s="35">
        <v>0</v>
      </c>
      <c r="AA432" s="35">
        <v>0</v>
      </c>
    </row>
    <row r="433" spans="1:27">
      <c r="A433" s="239" t="s">
        <v>796</v>
      </c>
      <c r="B433" s="35" t="s">
        <v>338</v>
      </c>
      <c r="C433" s="35" t="s">
        <v>92</v>
      </c>
      <c r="D433" s="35">
        <v>0</v>
      </c>
      <c r="E433" s="35">
        <v>0</v>
      </c>
      <c r="F433" s="35">
        <v>0</v>
      </c>
      <c r="G433" s="35">
        <v>0</v>
      </c>
      <c r="H433" s="35">
        <v>0</v>
      </c>
      <c r="I433" s="35">
        <v>83.832980235278555</v>
      </c>
      <c r="J433" s="35">
        <v>162.93971999936505</v>
      </c>
      <c r="K433" s="35">
        <v>232.86042943428487</v>
      </c>
      <c r="L433" s="35">
        <v>289.65319825868653</v>
      </c>
      <c r="M433" s="35">
        <v>330.11622830512289</v>
      </c>
      <c r="N433" s="35">
        <v>351.96834085782115</v>
      </c>
      <c r="O433" s="35">
        <v>353.97758235342525</v>
      </c>
      <c r="P433" s="35">
        <v>336.03067805869449</v>
      </c>
      <c r="Q433" s="35">
        <v>299.13941814466079</v>
      </c>
      <c r="R433" s="35">
        <v>245.38361613041457</v>
      </c>
      <c r="S433" s="35">
        <v>177.79385552053955</v>
      </c>
      <c r="T433" s="35">
        <v>100.18063501299463</v>
      </c>
      <c r="U433" s="35">
        <v>16.919544534713637</v>
      </c>
      <c r="V433" s="35">
        <v>0</v>
      </c>
      <c r="W433" s="35">
        <v>0</v>
      </c>
      <c r="X433" s="35">
        <v>0</v>
      </c>
      <c r="Y433" s="35">
        <v>0</v>
      </c>
      <c r="Z433" s="35">
        <v>0</v>
      </c>
      <c r="AA433" s="35">
        <v>0</v>
      </c>
    </row>
    <row r="434" spans="1:27">
      <c r="A434" s="239" t="s">
        <v>796</v>
      </c>
      <c r="B434" s="35" t="s">
        <v>338</v>
      </c>
      <c r="C434" s="35" t="s">
        <v>93</v>
      </c>
      <c r="D434" s="35">
        <v>0</v>
      </c>
      <c r="E434" s="35">
        <v>0</v>
      </c>
      <c r="F434" s="35">
        <v>0</v>
      </c>
      <c r="G434" s="35">
        <v>0</v>
      </c>
      <c r="H434" s="35">
        <v>0</v>
      </c>
      <c r="I434" s="35">
        <v>81.926414764866252</v>
      </c>
      <c r="J434" s="35">
        <v>159.46854466780121</v>
      </c>
      <c r="K434" s="35">
        <v>228.47672946465693</v>
      </c>
      <c r="L434" s="35">
        <v>285.2580022311202</v>
      </c>
      <c r="M434" s="35">
        <v>326.77371816202435</v>
      </c>
      <c r="N434" s="35">
        <v>350.80216738015207</v>
      </c>
      <c r="O434" s="35">
        <v>356.05746954440616</v>
      </c>
      <c r="P434" s="35">
        <v>342.2583876228752</v>
      </c>
      <c r="Q434" s="35">
        <v>310.14337826779706</v>
      </c>
      <c r="R434" s="35">
        <v>261.43107337293105</v>
      </c>
      <c r="S434" s="35">
        <v>198.72830763931097</v>
      </c>
      <c r="T434" s="35">
        <v>125.39061404608798</v>
      </c>
      <c r="U434" s="35">
        <v>45.342652799039982</v>
      </c>
      <c r="V434" s="35">
        <v>0</v>
      </c>
      <c r="W434" s="35">
        <v>0</v>
      </c>
      <c r="X434" s="35">
        <v>0</v>
      </c>
      <c r="Y434" s="35">
        <v>0</v>
      </c>
      <c r="Z434" s="35">
        <v>0</v>
      </c>
      <c r="AA434" s="35">
        <v>0</v>
      </c>
    </row>
    <row r="435" spans="1:27">
      <c r="A435" s="239" t="s">
        <v>757</v>
      </c>
      <c r="B435" s="35" t="s">
        <v>79</v>
      </c>
      <c r="C435" s="35" t="s">
        <v>82</v>
      </c>
      <c r="D435" s="35">
        <v>0</v>
      </c>
      <c r="E435" s="35">
        <v>0</v>
      </c>
      <c r="F435" s="35">
        <v>0</v>
      </c>
      <c r="G435" s="35">
        <v>0</v>
      </c>
      <c r="H435" s="35">
        <v>0</v>
      </c>
      <c r="I435" s="35">
        <v>0</v>
      </c>
      <c r="J435" s="35">
        <v>241.80009046588515</v>
      </c>
      <c r="K435" s="35">
        <v>464.69979075312239</v>
      </c>
      <c r="L435" s="35">
        <v>651.27606641199179</v>
      </c>
      <c r="M435" s="35">
        <v>786.94511641397753</v>
      </c>
      <c r="N435" s="35">
        <v>861.10232115259589</v>
      </c>
      <c r="O435" s="35">
        <v>867.95115631134558</v>
      </c>
      <c r="P435" s="35">
        <v>806.95628025110534</v>
      </c>
      <c r="Q435" s="35">
        <v>682.88537917999736</v>
      </c>
      <c r="R435" s="35">
        <v>505.43649926310826</v>
      </c>
      <c r="S435" s="35">
        <v>288.47999539042729</v>
      </c>
      <c r="T435" s="35">
        <v>48.974349947499768</v>
      </c>
      <c r="U435" s="35">
        <v>0</v>
      </c>
      <c r="V435" s="35">
        <v>0</v>
      </c>
      <c r="W435" s="35">
        <v>0</v>
      </c>
      <c r="X435" s="35">
        <v>0</v>
      </c>
      <c r="Y435" s="35">
        <v>0</v>
      </c>
      <c r="Z435" s="35">
        <v>0</v>
      </c>
      <c r="AA435" s="35">
        <v>0</v>
      </c>
    </row>
    <row r="436" spans="1:27">
      <c r="A436" s="239" t="s">
        <v>757</v>
      </c>
      <c r="B436" s="35" t="s">
        <v>79</v>
      </c>
      <c r="C436" s="35" t="s">
        <v>83</v>
      </c>
      <c r="D436" s="35">
        <v>0</v>
      </c>
      <c r="E436" s="35">
        <v>0</v>
      </c>
      <c r="F436" s="35">
        <v>0</v>
      </c>
      <c r="G436" s="35">
        <v>0</v>
      </c>
      <c r="H436" s="35">
        <v>0</v>
      </c>
      <c r="I436" s="35">
        <v>0</v>
      </c>
      <c r="J436" s="35">
        <v>256.70228696606313</v>
      </c>
      <c r="K436" s="35">
        <v>494.36613964267559</v>
      </c>
      <c r="L436" s="35">
        <v>695.36511731659391</v>
      </c>
      <c r="M436" s="35">
        <v>844.79204532288225</v>
      </c>
      <c r="N436" s="35">
        <v>931.56461199402383</v>
      </c>
      <c r="O436" s="35">
        <v>949.24729301809873</v>
      </c>
      <c r="P436" s="35">
        <v>896.52864483643486</v>
      </c>
      <c r="Q436" s="35">
        <v>777.31856841289812</v>
      </c>
      <c r="R436" s="35">
        <v>600.45832976601037</v>
      </c>
      <c r="S436" s="35">
        <v>379.06484371445561</v>
      </c>
      <c r="T436" s="35">
        <v>129.55785231087259</v>
      </c>
      <c r="U436" s="35">
        <v>0</v>
      </c>
      <c r="V436" s="35">
        <v>0</v>
      </c>
      <c r="W436" s="35">
        <v>0</v>
      </c>
      <c r="X436" s="35">
        <v>0</v>
      </c>
      <c r="Y436" s="35">
        <v>0</v>
      </c>
      <c r="Z436" s="35">
        <v>0</v>
      </c>
      <c r="AA436" s="35">
        <v>0</v>
      </c>
    </row>
    <row r="437" spans="1:27">
      <c r="A437" s="239" t="s">
        <v>757</v>
      </c>
      <c r="B437" s="35" t="s">
        <v>79</v>
      </c>
      <c r="C437" s="35" t="s">
        <v>84</v>
      </c>
      <c r="D437" s="35">
        <v>0</v>
      </c>
      <c r="E437" s="35">
        <v>0</v>
      </c>
      <c r="F437" s="35">
        <v>0</v>
      </c>
      <c r="G437" s="35">
        <v>0</v>
      </c>
      <c r="H437" s="35">
        <v>0</v>
      </c>
      <c r="I437" s="35">
        <v>0</v>
      </c>
      <c r="J437" s="35">
        <v>267.93705135000403</v>
      </c>
      <c r="K437" s="35">
        <v>517.30825604419522</v>
      </c>
      <c r="L437" s="35">
        <v>730.83422878143529</v>
      </c>
      <c r="M437" s="35">
        <v>893.71936571784045</v>
      </c>
      <c r="N437" s="35">
        <v>994.67705882501275</v>
      </c>
      <c r="O437" s="35">
        <v>1026.7117655323805</v>
      </c>
      <c r="P437" s="35">
        <v>987.60374262266077</v>
      </c>
      <c r="Q437" s="35">
        <v>880.06285628530202</v>
      </c>
      <c r="R437" s="35">
        <v>711.54081054895482</v>
      </c>
      <c r="S437" s="35">
        <v>493.71480512713629</v>
      </c>
      <c r="T437" s="35">
        <v>241.67840096609666</v>
      </c>
      <c r="U437" s="35">
        <v>0</v>
      </c>
      <c r="V437" s="35">
        <v>0</v>
      </c>
      <c r="W437" s="35">
        <v>0</v>
      </c>
      <c r="X437" s="35">
        <v>0</v>
      </c>
      <c r="Y437" s="35">
        <v>0</v>
      </c>
      <c r="Z437" s="35">
        <v>0</v>
      </c>
      <c r="AA437" s="35">
        <v>0</v>
      </c>
    </row>
    <row r="438" spans="1:27">
      <c r="A438" s="239" t="s">
        <v>757</v>
      </c>
      <c r="B438" s="35" t="s">
        <v>79</v>
      </c>
      <c r="C438" s="35" t="s">
        <v>85</v>
      </c>
      <c r="D438" s="35">
        <v>0</v>
      </c>
      <c r="E438" s="35">
        <v>0</v>
      </c>
      <c r="F438" s="35">
        <v>0</v>
      </c>
      <c r="G438" s="35">
        <v>0</v>
      </c>
      <c r="H438" s="35">
        <v>0</v>
      </c>
      <c r="I438" s="35">
        <v>0</v>
      </c>
      <c r="J438" s="35">
        <v>268.61773704040388</v>
      </c>
      <c r="K438" s="35">
        <v>519.80689656964796</v>
      </c>
      <c r="L438" s="35">
        <v>737.26970992564281</v>
      </c>
      <c r="M438" s="35">
        <v>906.89665649322592</v>
      </c>
      <c r="N438" s="35">
        <v>1017.6819240024885</v>
      </c>
      <c r="O438" s="35">
        <v>1062.4374926184282</v>
      </c>
      <c r="P438" s="35">
        <v>1038.2595112950457</v>
      </c>
      <c r="Q438" s="35">
        <v>946.71670675232815</v>
      </c>
      <c r="R438" s="35">
        <v>793.74860063966605</v>
      </c>
      <c r="S438" s="35">
        <v>589.28013880573519</v>
      </c>
      <c r="T438" s="35">
        <v>346.57773647286456</v>
      </c>
      <c r="U438" s="35">
        <v>81.388520684145433</v>
      </c>
      <c r="V438" s="35">
        <v>0</v>
      </c>
      <c r="W438" s="35">
        <v>0</v>
      </c>
      <c r="X438" s="35">
        <v>0</v>
      </c>
      <c r="Y438" s="35">
        <v>0</v>
      </c>
      <c r="Z438" s="35">
        <v>0</v>
      </c>
      <c r="AA438" s="35">
        <v>0</v>
      </c>
    </row>
    <row r="439" spans="1:27">
      <c r="A439" s="239" t="s">
        <v>757</v>
      </c>
      <c r="B439" s="35" t="s">
        <v>79</v>
      </c>
      <c r="C439" s="35" t="s">
        <v>86</v>
      </c>
      <c r="D439" s="35">
        <v>0</v>
      </c>
      <c r="E439" s="35">
        <v>0</v>
      </c>
      <c r="F439" s="35">
        <v>0</v>
      </c>
      <c r="G439" s="35">
        <v>0</v>
      </c>
      <c r="H439" s="35">
        <v>0</v>
      </c>
      <c r="I439" s="35">
        <v>0</v>
      </c>
      <c r="J439" s="35">
        <v>261.25156212007647</v>
      </c>
      <c r="K439" s="35">
        <v>506.59805849494415</v>
      </c>
      <c r="L439" s="35">
        <v>721.10272808274806</v>
      </c>
      <c r="M439" s="35">
        <v>891.70646859616772</v>
      </c>
      <c r="N439" s="35">
        <v>1008.0228781808966</v>
      </c>
      <c r="O439" s="35">
        <v>1062.970582369051</v>
      </c>
      <c r="P439" s="35">
        <v>1053.2043500716047</v>
      </c>
      <c r="Q439" s="35">
        <v>979.31875215164928</v>
      </c>
      <c r="R439" s="35">
        <v>845.81196378947664</v>
      </c>
      <c r="S439" s="35">
        <v>660.81191436127938</v>
      </c>
      <c r="T439" s="35">
        <v>435.58145690090868</v>
      </c>
      <c r="U439" s="35">
        <v>183.83268256165687</v>
      </c>
      <c r="V439" s="35">
        <v>0</v>
      </c>
      <c r="W439" s="35">
        <v>0</v>
      </c>
      <c r="X439" s="35">
        <v>0</v>
      </c>
      <c r="Y439" s="35">
        <v>0</v>
      </c>
      <c r="Z439" s="35">
        <v>0</v>
      </c>
      <c r="AA439" s="35">
        <v>0</v>
      </c>
    </row>
    <row r="440" spans="1:27">
      <c r="A440" s="239" t="s">
        <v>757</v>
      </c>
      <c r="B440" s="35" t="s">
        <v>79</v>
      </c>
      <c r="C440" s="35" t="s">
        <v>87</v>
      </c>
      <c r="D440" s="35">
        <v>0</v>
      </c>
      <c r="E440" s="35">
        <v>0</v>
      </c>
      <c r="F440" s="35">
        <v>0</v>
      </c>
      <c r="G440" s="35">
        <v>0</v>
      </c>
      <c r="H440" s="35">
        <v>0</v>
      </c>
      <c r="I440" s="35">
        <v>0</v>
      </c>
      <c r="J440" s="35">
        <v>255.0194904280815</v>
      </c>
      <c r="K440" s="35">
        <v>494.98864562131212</v>
      </c>
      <c r="L440" s="35">
        <v>705.74534712506102</v>
      </c>
      <c r="M440" s="35">
        <v>874.85149067797067</v>
      </c>
      <c r="N440" s="35">
        <v>992.32703849362736</v>
      </c>
      <c r="O440" s="35">
        <v>1051.2390052791995</v>
      </c>
      <c r="P440" s="35">
        <v>1048.1106181496855</v>
      </c>
      <c r="Q440" s="35">
        <v>983.12650328783127</v>
      </c>
      <c r="R440" s="35">
        <v>860.12178996932198</v>
      </c>
      <c r="S440" s="35">
        <v>686.35577499458111</v>
      </c>
      <c r="T440" s="35">
        <v>472.08350504025299</v>
      </c>
      <c r="U440" s="35">
        <v>229.95056060268175</v>
      </c>
      <c r="V440" s="35">
        <v>0</v>
      </c>
      <c r="W440" s="35">
        <v>0</v>
      </c>
      <c r="X440" s="35">
        <v>0</v>
      </c>
      <c r="Y440" s="35">
        <v>0</v>
      </c>
      <c r="Z440" s="35">
        <v>0</v>
      </c>
      <c r="AA440" s="35">
        <v>0</v>
      </c>
    </row>
    <row r="441" spans="1:27">
      <c r="A441" s="239" t="s">
        <v>757</v>
      </c>
      <c r="B441" s="35" t="s">
        <v>79</v>
      </c>
      <c r="C441" s="35" t="s">
        <v>88</v>
      </c>
      <c r="D441" s="35">
        <v>0</v>
      </c>
      <c r="E441" s="35">
        <v>0</v>
      </c>
      <c r="F441" s="35">
        <v>0</v>
      </c>
      <c r="G441" s="35">
        <v>0</v>
      </c>
      <c r="H441" s="35">
        <v>0</v>
      </c>
      <c r="I441" s="35">
        <v>0</v>
      </c>
      <c r="J441" s="35">
        <v>257.89162387246171</v>
      </c>
      <c r="K441" s="35">
        <v>500.32587018676003</v>
      </c>
      <c r="L441" s="35">
        <v>712.77183785336535</v>
      </c>
      <c r="M441" s="35">
        <v>882.49604804259673</v>
      </c>
      <c r="N441" s="35">
        <v>999.32565699061968</v>
      </c>
      <c r="O441" s="35">
        <v>1056.258190757547</v>
      </c>
      <c r="P441" s="35">
        <v>1049.8812559644705</v>
      </c>
      <c r="Q441" s="35">
        <v>980.57707009980709</v>
      </c>
      <c r="R441" s="35">
        <v>852.49955236102971</v>
      </c>
      <c r="S441" s="35">
        <v>673.32534814930807</v>
      </c>
      <c r="T441" s="35">
        <v>453.79371018482192</v>
      </c>
      <c r="U441" s="35">
        <v>207.06281461546092</v>
      </c>
      <c r="V441" s="35">
        <v>0</v>
      </c>
      <c r="W441" s="35">
        <v>0</v>
      </c>
      <c r="X441" s="35">
        <v>0</v>
      </c>
      <c r="Y441" s="35">
        <v>0</v>
      </c>
      <c r="Z441" s="35">
        <v>0</v>
      </c>
      <c r="AA441" s="35">
        <v>0</v>
      </c>
    </row>
    <row r="442" spans="1:27">
      <c r="A442" s="239" t="s">
        <v>757</v>
      </c>
      <c r="B442" s="35" t="s">
        <v>79</v>
      </c>
      <c r="C442" s="35" t="s">
        <v>89</v>
      </c>
      <c r="D442" s="35">
        <v>0</v>
      </c>
      <c r="E442" s="35">
        <v>0</v>
      </c>
      <c r="F442" s="35">
        <v>0</v>
      </c>
      <c r="G442" s="35">
        <v>0</v>
      </c>
      <c r="H442" s="35">
        <v>0</v>
      </c>
      <c r="I442" s="35">
        <v>0</v>
      </c>
      <c r="J442" s="35">
        <v>265.22155804130398</v>
      </c>
      <c r="K442" s="35">
        <v>513.77827017421396</v>
      </c>
      <c r="L442" s="35">
        <v>730.05240404777589</v>
      </c>
      <c r="M442" s="35">
        <v>900.45466043008912</v>
      </c>
      <c r="N442" s="35">
        <v>1014.2780388569917</v>
      </c>
      <c r="O442" s="35">
        <v>1064.3705978488179</v>
      </c>
      <c r="P442" s="35">
        <v>1047.5848376965666</v>
      </c>
      <c r="Q442" s="35">
        <v>964.97546944431065</v>
      </c>
      <c r="R442" s="35">
        <v>821.73314351534407</v>
      </c>
      <c r="S442" s="35">
        <v>626.85830205620755</v>
      </c>
      <c r="T442" s="35">
        <v>392.59564805531141</v>
      </c>
      <c r="U442" s="35">
        <v>133.66476562130663</v>
      </c>
      <c r="V442" s="35">
        <v>0</v>
      </c>
      <c r="W442" s="35">
        <v>0</v>
      </c>
      <c r="X442" s="35">
        <v>0</v>
      </c>
      <c r="Y442" s="35">
        <v>0</v>
      </c>
      <c r="Z442" s="35">
        <v>0</v>
      </c>
      <c r="AA442" s="35">
        <v>0</v>
      </c>
    </row>
    <row r="443" spans="1:27">
      <c r="A443" s="239" t="s">
        <v>757</v>
      </c>
      <c r="B443" s="35" t="s">
        <v>79</v>
      </c>
      <c r="C443" s="35" t="s">
        <v>90</v>
      </c>
      <c r="D443" s="35">
        <v>0</v>
      </c>
      <c r="E443" s="35">
        <v>0</v>
      </c>
      <c r="F443" s="35">
        <v>0</v>
      </c>
      <c r="G443" s="35">
        <v>0</v>
      </c>
      <c r="H443" s="35">
        <v>0</v>
      </c>
      <c r="I443" s="35">
        <v>0</v>
      </c>
      <c r="J443" s="35">
        <v>270.23398244074525</v>
      </c>
      <c r="K443" s="35">
        <v>522.35339949296906</v>
      </c>
      <c r="L443" s="35">
        <v>739.45795747539921</v>
      </c>
      <c r="M443" s="35">
        <v>906.99450997692088</v>
      </c>
      <c r="N443" s="35">
        <v>1013.7325973497667</v>
      </c>
      <c r="O443" s="35">
        <v>1052.5172568993944</v>
      </c>
      <c r="P443" s="35">
        <v>1020.7486407268178</v>
      </c>
      <c r="Q443" s="35">
        <v>920.5562910523131</v>
      </c>
      <c r="R443" s="35">
        <v>758.65639084153065</v>
      </c>
      <c r="S443" s="35">
        <v>545.90155863738983</v>
      </c>
      <c r="T443" s="35">
        <v>296.55336615221563</v>
      </c>
      <c r="U443" s="35">
        <v>27.326343869872741</v>
      </c>
      <c r="V443" s="35">
        <v>0</v>
      </c>
      <c r="W443" s="35">
        <v>0</v>
      </c>
      <c r="X443" s="35">
        <v>0</v>
      </c>
      <c r="Y443" s="35">
        <v>0</v>
      </c>
      <c r="Z443" s="35">
        <v>0</v>
      </c>
      <c r="AA443" s="35">
        <v>0</v>
      </c>
    </row>
    <row r="444" spans="1:27">
      <c r="A444" s="239" t="s">
        <v>757</v>
      </c>
      <c r="B444" s="35" t="s">
        <v>79</v>
      </c>
      <c r="C444" s="35" t="s">
        <v>91</v>
      </c>
      <c r="D444" s="35">
        <v>0</v>
      </c>
      <c r="E444" s="35">
        <v>0</v>
      </c>
      <c r="F444" s="35">
        <v>0</v>
      </c>
      <c r="G444" s="35">
        <v>0</v>
      </c>
      <c r="H444" s="35">
        <v>0</v>
      </c>
      <c r="I444" s="35">
        <v>0</v>
      </c>
      <c r="J444" s="35">
        <v>262.79965958874374</v>
      </c>
      <c r="K444" s="35">
        <v>506.76534770846246</v>
      </c>
      <c r="L444" s="35">
        <v>714.41286054908164</v>
      </c>
      <c r="M444" s="35">
        <v>870.86079629077301</v>
      </c>
      <c r="N444" s="35">
        <v>964.89705533356766</v>
      </c>
      <c r="O444" s="35">
        <v>989.78237392561232</v>
      </c>
      <c r="P444" s="35">
        <v>943.73330462601757</v>
      </c>
      <c r="Q444" s="35">
        <v>830.05003001006116</v>
      </c>
      <c r="R444" s="35">
        <v>656.87984963655106</v>
      </c>
      <c r="S444" s="35">
        <v>436.63329037429867</v>
      </c>
      <c r="T444" s="35">
        <v>185.09468550511917</v>
      </c>
      <c r="U444" s="35">
        <v>0</v>
      </c>
      <c r="V444" s="35">
        <v>0</v>
      </c>
      <c r="W444" s="35">
        <v>0</v>
      </c>
      <c r="X444" s="35">
        <v>0</v>
      </c>
      <c r="Y444" s="35">
        <v>0</v>
      </c>
      <c r="Z444" s="35">
        <v>0</v>
      </c>
      <c r="AA444" s="35">
        <v>0</v>
      </c>
    </row>
    <row r="445" spans="1:27">
      <c r="A445" s="239" t="s">
        <v>757</v>
      </c>
      <c r="B445" s="35" t="s">
        <v>79</v>
      </c>
      <c r="C445" s="35" t="s">
        <v>92</v>
      </c>
      <c r="D445" s="35">
        <v>0</v>
      </c>
      <c r="E445" s="35">
        <v>0</v>
      </c>
      <c r="F445" s="35">
        <v>0</v>
      </c>
      <c r="G445" s="35">
        <v>0</v>
      </c>
      <c r="H445" s="35">
        <v>0</v>
      </c>
      <c r="I445" s="35">
        <v>0</v>
      </c>
      <c r="J445" s="35">
        <v>249.18544728646106</v>
      </c>
      <c r="K445" s="35">
        <v>479.20052768463626</v>
      </c>
      <c r="L445" s="35">
        <v>672.34969143795229</v>
      </c>
      <c r="M445" s="35">
        <v>813.77356223194874</v>
      </c>
      <c r="N445" s="35">
        <v>892.59210064455715</v>
      </c>
      <c r="O445" s="35">
        <v>902.74162873863418</v>
      </c>
      <c r="P445" s="35">
        <v>843.44132171311185</v>
      </c>
      <c r="Q445" s="35">
        <v>719.25327841704711</v>
      </c>
      <c r="R445" s="35">
        <v>539.73154937405263</v>
      </c>
      <c r="S445" s="35">
        <v>318.68712333828853</v>
      </c>
      <c r="T445" s="35">
        <v>73.125418530846858</v>
      </c>
      <c r="U445" s="35">
        <v>0</v>
      </c>
      <c r="V445" s="35">
        <v>0</v>
      </c>
      <c r="W445" s="35">
        <v>0</v>
      </c>
      <c r="X445" s="35">
        <v>0</v>
      </c>
      <c r="Y445" s="35">
        <v>0</v>
      </c>
      <c r="Z445" s="35">
        <v>0</v>
      </c>
      <c r="AA445" s="35">
        <v>0</v>
      </c>
    </row>
    <row r="446" spans="1:27">
      <c r="A446" s="239" t="s">
        <v>757</v>
      </c>
      <c r="B446" s="35" t="s">
        <v>79</v>
      </c>
      <c r="C446" s="35" t="s">
        <v>93</v>
      </c>
      <c r="D446" s="35">
        <v>0</v>
      </c>
      <c r="E446" s="35">
        <v>0</v>
      </c>
      <c r="F446" s="35">
        <v>0</v>
      </c>
      <c r="G446" s="35">
        <v>0</v>
      </c>
      <c r="H446" s="35">
        <v>0</v>
      </c>
      <c r="I446" s="35">
        <v>0</v>
      </c>
      <c r="J446" s="35">
        <v>238.28584997467988</v>
      </c>
      <c r="K446" s="35">
        <v>457.61114492678502</v>
      </c>
      <c r="L446" s="35">
        <v>640.52403312771446</v>
      </c>
      <c r="M446" s="35">
        <v>772.47002096636925</v>
      </c>
      <c r="N446" s="35">
        <v>842.95008316412429</v>
      </c>
      <c r="O446" s="35">
        <v>846.35607682270415</v>
      </c>
      <c r="P446" s="35">
        <v>782.41698488349289</v>
      </c>
      <c r="Q446" s="35">
        <v>656.22048112542268</v>
      </c>
      <c r="R446" s="35">
        <v>477.80810076099488</v>
      </c>
      <c r="S446" s="35">
        <v>261.37622916083711</v>
      </c>
      <c r="T446" s="35">
        <v>24.146486536765646</v>
      </c>
      <c r="U446" s="35">
        <v>0</v>
      </c>
      <c r="V446" s="35">
        <v>0</v>
      </c>
      <c r="W446" s="35">
        <v>0</v>
      </c>
      <c r="X446" s="35">
        <v>0</v>
      </c>
      <c r="Y446" s="35">
        <v>0</v>
      </c>
      <c r="Z446" s="35">
        <v>0</v>
      </c>
      <c r="AA446" s="35">
        <v>0</v>
      </c>
    </row>
    <row r="447" spans="1:27">
      <c r="A447" s="239" t="s">
        <v>757</v>
      </c>
      <c r="B447" s="35" t="s">
        <v>339</v>
      </c>
      <c r="C447" s="35" t="s">
        <v>82</v>
      </c>
      <c r="D447" s="35">
        <v>0</v>
      </c>
      <c r="E447" s="35">
        <v>0</v>
      </c>
      <c r="F447" s="35">
        <v>0</v>
      </c>
      <c r="G447" s="35">
        <v>0</v>
      </c>
      <c r="H447" s="35">
        <v>0</v>
      </c>
      <c r="I447" s="35">
        <v>0</v>
      </c>
      <c r="J447" s="35">
        <v>128.96004824847208</v>
      </c>
      <c r="K447" s="35">
        <v>247.83988840166529</v>
      </c>
      <c r="L447" s="35">
        <v>347.34723541972897</v>
      </c>
      <c r="M447" s="35">
        <v>419.7040620874547</v>
      </c>
      <c r="N447" s="35">
        <v>459.25457128138453</v>
      </c>
      <c r="O447" s="35">
        <v>462.90728336605099</v>
      </c>
      <c r="P447" s="35">
        <v>430.37668280058955</v>
      </c>
      <c r="Q447" s="35">
        <v>364.20553556266526</v>
      </c>
      <c r="R447" s="35">
        <v>269.56613294032445</v>
      </c>
      <c r="S447" s="35">
        <v>153.85599754156121</v>
      </c>
      <c r="T447" s="35">
        <v>26.119653305333213</v>
      </c>
      <c r="U447" s="35">
        <v>0</v>
      </c>
      <c r="V447" s="35">
        <v>0</v>
      </c>
      <c r="W447" s="35">
        <v>0</v>
      </c>
      <c r="X447" s="35">
        <v>0</v>
      </c>
      <c r="Y447" s="35">
        <v>0</v>
      </c>
      <c r="Z447" s="35">
        <v>0</v>
      </c>
      <c r="AA447" s="35">
        <v>0</v>
      </c>
    </row>
    <row r="448" spans="1:27">
      <c r="A448" s="239" t="s">
        <v>757</v>
      </c>
      <c r="B448" s="35" t="s">
        <v>339</v>
      </c>
      <c r="C448" s="35" t="s">
        <v>83</v>
      </c>
      <c r="D448" s="35">
        <v>0</v>
      </c>
      <c r="E448" s="35">
        <v>0</v>
      </c>
      <c r="F448" s="35">
        <v>0</v>
      </c>
      <c r="G448" s="35">
        <v>0</v>
      </c>
      <c r="H448" s="35">
        <v>0</v>
      </c>
      <c r="I448" s="35">
        <v>0</v>
      </c>
      <c r="J448" s="35">
        <v>136.90788638190034</v>
      </c>
      <c r="K448" s="35">
        <v>263.66194114276038</v>
      </c>
      <c r="L448" s="35">
        <v>370.86139590218346</v>
      </c>
      <c r="M448" s="35">
        <v>450.55575750553726</v>
      </c>
      <c r="N448" s="35">
        <v>496.83445973014608</v>
      </c>
      <c r="O448" s="35">
        <v>506.26522294298604</v>
      </c>
      <c r="P448" s="35">
        <v>478.14861057943193</v>
      </c>
      <c r="Q448" s="35">
        <v>414.56990315354568</v>
      </c>
      <c r="R448" s="35">
        <v>320.24444254187222</v>
      </c>
      <c r="S448" s="35">
        <v>202.16791664770966</v>
      </c>
      <c r="T448" s="35">
        <v>69.097521232465382</v>
      </c>
      <c r="U448" s="35">
        <v>0</v>
      </c>
      <c r="V448" s="35">
        <v>0</v>
      </c>
      <c r="W448" s="35">
        <v>0</v>
      </c>
      <c r="X448" s="35">
        <v>0</v>
      </c>
      <c r="Y448" s="35">
        <v>0</v>
      </c>
      <c r="Z448" s="35">
        <v>0</v>
      </c>
      <c r="AA448" s="35">
        <v>0</v>
      </c>
    </row>
    <row r="449" spans="1:27">
      <c r="A449" s="239" t="s">
        <v>757</v>
      </c>
      <c r="B449" s="35" t="s">
        <v>339</v>
      </c>
      <c r="C449" s="35" t="s">
        <v>84</v>
      </c>
      <c r="D449" s="35">
        <v>0</v>
      </c>
      <c r="E449" s="35">
        <v>0</v>
      </c>
      <c r="F449" s="35">
        <v>0</v>
      </c>
      <c r="G449" s="35">
        <v>0</v>
      </c>
      <c r="H449" s="35">
        <v>0</v>
      </c>
      <c r="I449" s="35">
        <v>0</v>
      </c>
      <c r="J449" s="35">
        <v>142.89976072000215</v>
      </c>
      <c r="K449" s="35">
        <v>275.89773655690414</v>
      </c>
      <c r="L449" s="35">
        <v>389.77825535009885</v>
      </c>
      <c r="M449" s="35">
        <v>476.65032838284827</v>
      </c>
      <c r="N449" s="35">
        <v>530.49443137334015</v>
      </c>
      <c r="O449" s="35">
        <v>547.57960828393618</v>
      </c>
      <c r="P449" s="35">
        <v>526.72199606541903</v>
      </c>
      <c r="Q449" s="35">
        <v>469.36685668549438</v>
      </c>
      <c r="R449" s="35">
        <v>379.48843229277588</v>
      </c>
      <c r="S449" s="35">
        <v>263.31456273447264</v>
      </c>
      <c r="T449" s="35">
        <v>128.89514718191822</v>
      </c>
      <c r="U449" s="35">
        <v>0</v>
      </c>
      <c r="V449" s="35">
        <v>0</v>
      </c>
      <c r="W449" s="35">
        <v>0</v>
      </c>
      <c r="X449" s="35">
        <v>0</v>
      </c>
      <c r="Y449" s="35">
        <v>0</v>
      </c>
      <c r="Z449" s="35">
        <v>0</v>
      </c>
      <c r="AA449" s="35">
        <v>0</v>
      </c>
    </row>
    <row r="450" spans="1:27">
      <c r="A450" s="239" t="s">
        <v>757</v>
      </c>
      <c r="B450" s="35" t="s">
        <v>339</v>
      </c>
      <c r="C450" s="35" t="s">
        <v>85</v>
      </c>
      <c r="D450" s="35">
        <v>0</v>
      </c>
      <c r="E450" s="35">
        <v>0</v>
      </c>
      <c r="F450" s="35">
        <v>0</v>
      </c>
      <c r="G450" s="35">
        <v>0</v>
      </c>
      <c r="H450" s="35">
        <v>0</v>
      </c>
      <c r="I450" s="35">
        <v>0</v>
      </c>
      <c r="J450" s="35">
        <v>143.26279308821543</v>
      </c>
      <c r="K450" s="35">
        <v>277.23034483714559</v>
      </c>
      <c r="L450" s="35">
        <v>393.2105119603429</v>
      </c>
      <c r="M450" s="35">
        <v>483.67821679638718</v>
      </c>
      <c r="N450" s="35">
        <v>542.76369280132724</v>
      </c>
      <c r="O450" s="35">
        <v>566.63332939649513</v>
      </c>
      <c r="P450" s="35">
        <v>553.73840602402436</v>
      </c>
      <c r="Q450" s="35">
        <v>504.91557693457503</v>
      </c>
      <c r="R450" s="35">
        <v>423.33258700782193</v>
      </c>
      <c r="S450" s="35">
        <v>314.28274069639212</v>
      </c>
      <c r="T450" s="35">
        <v>184.84145945219444</v>
      </c>
      <c r="U450" s="35">
        <v>43.407211031544229</v>
      </c>
      <c r="V450" s="35">
        <v>0</v>
      </c>
      <c r="W450" s="35">
        <v>0</v>
      </c>
      <c r="X450" s="35">
        <v>0</v>
      </c>
      <c r="Y450" s="35">
        <v>0</v>
      </c>
      <c r="Z450" s="35">
        <v>0</v>
      </c>
      <c r="AA450" s="35">
        <v>0</v>
      </c>
    </row>
    <row r="451" spans="1:27">
      <c r="A451" s="239" t="s">
        <v>757</v>
      </c>
      <c r="B451" s="35" t="s">
        <v>339</v>
      </c>
      <c r="C451" s="35" t="s">
        <v>86</v>
      </c>
      <c r="D451" s="35">
        <v>0</v>
      </c>
      <c r="E451" s="35">
        <v>0</v>
      </c>
      <c r="F451" s="35">
        <v>0</v>
      </c>
      <c r="G451" s="35">
        <v>0</v>
      </c>
      <c r="H451" s="35">
        <v>0</v>
      </c>
      <c r="I451" s="35">
        <v>0</v>
      </c>
      <c r="J451" s="35">
        <v>139.33416646404081</v>
      </c>
      <c r="K451" s="35">
        <v>270.18563119730356</v>
      </c>
      <c r="L451" s="35">
        <v>384.58812164413229</v>
      </c>
      <c r="M451" s="35">
        <v>475.57678325128944</v>
      </c>
      <c r="N451" s="35">
        <v>537.61220169647822</v>
      </c>
      <c r="O451" s="35">
        <v>566.91764393016058</v>
      </c>
      <c r="P451" s="35">
        <v>561.70898670485587</v>
      </c>
      <c r="Q451" s="35">
        <v>522.30333448087958</v>
      </c>
      <c r="R451" s="35">
        <v>451.09971402105418</v>
      </c>
      <c r="S451" s="35">
        <v>352.43302099268232</v>
      </c>
      <c r="T451" s="35">
        <v>232.31011034715129</v>
      </c>
      <c r="U451" s="35">
        <v>98.044097366217002</v>
      </c>
      <c r="V451" s="35">
        <v>0</v>
      </c>
      <c r="W451" s="35">
        <v>0</v>
      </c>
      <c r="X451" s="35">
        <v>0</v>
      </c>
      <c r="Y451" s="35">
        <v>0</v>
      </c>
      <c r="Z451" s="35">
        <v>0</v>
      </c>
      <c r="AA451" s="35">
        <v>0</v>
      </c>
    </row>
    <row r="452" spans="1:27">
      <c r="A452" s="239" t="s">
        <v>757</v>
      </c>
      <c r="B452" s="35" t="s">
        <v>339</v>
      </c>
      <c r="C452" s="35" t="s">
        <v>87</v>
      </c>
      <c r="D452" s="35">
        <v>0</v>
      </c>
      <c r="E452" s="35">
        <v>0</v>
      </c>
      <c r="F452" s="35">
        <v>0</v>
      </c>
      <c r="G452" s="35">
        <v>0</v>
      </c>
      <c r="H452" s="35">
        <v>0</v>
      </c>
      <c r="I452" s="35">
        <v>0</v>
      </c>
      <c r="J452" s="35">
        <v>136.01039489497677</v>
      </c>
      <c r="K452" s="35">
        <v>263.99394433136644</v>
      </c>
      <c r="L452" s="35">
        <v>376.39751846669918</v>
      </c>
      <c r="M452" s="35">
        <v>466.58746169491764</v>
      </c>
      <c r="N452" s="35">
        <v>529.24108719660126</v>
      </c>
      <c r="O452" s="35">
        <v>560.66080281557299</v>
      </c>
      <c r="P452" s="35">
        <v>558.99232967983221</v>
      </c>
      <c r="Q452" s="35">
        <v>524.33413508684328</v>
      </c>
      <c r="R452" s="35">
        <v>458.73162131697165</v>
      </c>
      <c r="S452" s="35">
        <v>366.05641333044321</v>
      </c>
      <c r="T452" s="35">
        <v>251.77786935480157</v>
      </c>
      <c r="U452" s="35">
        <v>122.64029898809692</v>
      </c>
      <c r="V452" s="35">
        <v>0</v>
      </c>
      <c r="W452" s="35">
        <v>0</v>
      </c>
      <c r="X452" s="35">
        <v>0</v>
      </c>
      <c r="Y452" s="35">
        <v>0</v>
      </c>
      <c r="Z452" s="35">
        <v>0</v>
      </c>
      <c r="AA452" s="35">
        <v>0</v>
      </c>
    </row>
    <row r="453" spans="1:27">
      <c r="A453" s="239" t="s">
        <v>757</v>
      </c>
      <c r="B453" s="35" t="s">
        <v>339</v>
      </c>
      <c r="C453" s="35" t="s">
        <v>88</v>
      </c>
      <c r="D453" s="35">
        <v>0</v>
      </c>
      <c r="E453" s="35">
        <v>0</v>
      </c>
      <c r="F453" s="35">
        <v>0</v>
      </c>
      <c r="G453" s="35">
        <v>0</v>
      </c>
      <c r="H453" s="35">
        <v>0</v>
      </c>
      <c r="I453" s="35">
        <v>0</v>
      </c>
      <c r="J453" s="35">
        <v>137.54219939864626</v>
      </c>
      <c r="K453" s="35">
        <v>266.84046409960536</v>
      </c>
      <c r="L453" s="35">
        <v>380.14498018846155</v>
      </c>
      <c r="M453" s="35">
        <v>470.66455895605162</v>
      </c>
      <c r="N453" s="35">
        <v>532.97368372833057</v>
      </c>
      <c r="O453" s="35">
        <v>563.33770173735843</v>
      </c>
      <c r="P453" s="35">
        <v>559.93666984771767</v>
      </c>
      <c r="Q453" s="35">
        <v>522.97443738656386</v>
      </c>
      <c r="R453" s="35">
        <v>454.66642792588254</v>
      </c>
      <c r="S453" s="35">
        <v>359.10685234629767</v>
      </c>
      <c r="T453" s="35">
        <v>242.02331209857169</v>
      </c>
      <c r="U453" s="35">
        <v>110.43350112824584</v>
      </c>
      <c r="V453" s="35">
        <v>0</v>
      </c>
      <c r="W453" s="35">
        <v>0</v>
      </c>
      <c r="X453" s="35">
        <v>0</v>
      </c>
      <c r="Y453" s="35">
        <v>0</v>
      </c>
      <c r="Z453" s="35">
        <v>0</v>
      </c>
      <c r="AA453" s="35">
        <v>0</v>
      </c>
    </row>
    <row r="454" spans="1:27">
      <c r="A454" s="239" t="s">
        <v>757</v>
      </c>
      <c r="B454" s="35" t="s">
        <v>339</v>
      </c>
      <c r="C454" s="35" t="s">
        <v>89</v>
      </c>
      <c r="D454" s="35">
        <v>0</v>
      </c>
      <c r="E454" s="35">
        <v>0</v>
      </c>
      <c r="F454" s="35">
        <v>0</v>
      </c>
      <c r="G454" s="35">
        <v>0</v>
      </c>
      <c r="H454" s="35">
        <v>0</v>
      </c>
      <c r="I454" s="35">
        <v>0</v>
      </c>
      <c r="J454" s="35">
        <v>141.4514976220288</v>
      </c>
      <c r="K454" s="35">
        <v>274.01507742624744</v>
      </c>
      <c r="L454" s="35">
        <v>389.36128215881382</v>
      </c>
      <c r="M454" s="35">
        <v>480.24248556271419</v>
      </c>
      <c r="N454" s="35">
        <v>540.94828739039554</v>
      </c>
      <c r="O454" s="35">
        <v>567.66431885270299</v>
      </c>
      <c r="P454" s="35">
        <v>558.71191343816884</v>
      </c>
      <c r="Q454" s="35">
        <v>514.65358370363242</v>
      </c>
      <c r="R454" s="35">
        <v>438.25767654151684</v>
      </c>
      <c r="S454" s="35">
        <v>334.32442776331067</v>
      </c>
      <c r="T454" s="35">
        <v>209.38434562949942</v>
      </c>
      <c r="U454" s="35">
        <v>71.287874998030205</v>
      </c>
      <c r="V454" s="35">
        <v>0</v>
      </c>
      <c r="W454" s="35">
        <v>0</v>
      </c>
      <c r="X454" s="35">
        <v>0</v>
      </c>
      <c r="Y454" s="35">
        <v>0</v>
      </c>
      <c r="Z454" s="35">
        <v>0</v>
      </c>
      <c r="AA454" s="35">
        <v>0</v>
      </c>
    </row>
    <row r="455" spans="1:27">
      <c r="A455" s="239" t="s">
        <v>757</v>
      </c>
      <c r="B455" s="35" t="s">
        <v>339</v>
      </c>
      <c r="C455" s="35" t="s">
        <v>90</v>
      </c>
      <c r="D455" s="35">
        <v>0</v>
      </c>
      <c r="E455" s="35">
        <v>0</v>
      </c>
      <c r="F455" s="35">
        <v>0</v>
      </c>
      <c r="G455" s="35">
        <v>0</v>
      </c>
      <c r="H455" s="35">
        <v>0</v>
      </c>
      <c r="I455" s="35">
        <v>0</v>
      </c>
      <c r="J455" s="35">
        <v>144.12479063506416</v>
      </c>
      <c r="K455" s="35">
        <v>278.58847972958353</v>
      </c>
      <c r="L455" s="35">
        <v>394.37757732021294</v>
      </c>
      <c r="M455" s="35">
        <v>483.73040532102448</v>
      </c>
      <c r="N455" s="35">
        <v>540.65738525320899</v>
      </c>
      <c r="O455" s="35">
        <v>561.34253701301043</v>
      </c>
      <c r="P455" s="35">
        <v>544.39927505430285</v>
      </c>
      <c r="Q455" s="35">
        <v>490.96335522790031</v>
      </c>
      <c r="R455" s="35">
        <v>404.61674178214975</v>
      </c>
      <c r="S455" s="35">
        <v>291.14749793994127</v>
      </c>
      <c r="T455" s="35">
        <v>158.1617952811817</v>
      </c>
      <c r="U455" s="35">
        <v>14.574050063932129</v>
      </c>
      <c r="V455" s="35">
        <v>0</v>
      </c>
      <c r="W455" s="35">
        <v>0</v>
      </c>
      <c r="X455" s="35">
        <v>0</v>
      </c>
      <c r="Y455" s="35">
        <v>0</v>
      </c>
      <c r="Z455" s="35">
        <v>0</v>
      </c>
      <c r="AA455" s="35">
        <v>0</v>
      </c>
    </row>
    <row r="456" spans="1:27">
      <c r="A456" s="239" t="s">
        <v>757</v>
      </c>
      <c r="B456" s="35" t="s">
        <v>339</v>
      </c>
      <c r="C456" s="35" t="s">
        <v>91</v>
      </c>
      <c r="D456" s="35">
        <v>0</v>
      </c>
      <c r="E456" s="35">
        <v>0</v>
      </c>
      <c r="F456" s="35">
        <v>0</v>
      </c>
      <c r="G456" s="35">
        <v>0</v>
      </c>
      <c r="H456" s="35">
        <v>0</v>
      </c>
      <c r="I456" s="35">
        <v>0</v>
      </c>
      <c r="J456" s="35">
        <v>140.15981844733</v>
      </c>
      <c r="K456" s="35">
        <v>270.27485211118</v>
      </c>
      <c r="L456" s="35">
        <v>381.0201922928436</v>
      </c>
      <c r="M456" s="35">
        <v>464.45909135507901</v>
      </c>
      <c r="N456" s="35">
        <v>514.61176284456951</v>
      </c>
      <c r="O456" s="35">
        <v>527.88393276032662</v>
      </c>
      <c r="P456" s="35">
        <v>503.32442913387609</v>
      </c>
      <c r="Q456" s="35">
        <v>442.69334933869936</v>
      </c>
      <c r="R456" s="35">
        <v>350.33591980616063</v>
      </c>
      <c r="S456" s="35">
        <v>232.871088199626</v>
      </c>
      <c r="T456" s="35">
        <v>98.717165602730248</v>
      </c>
      <c r="U456" s="35">
        <v>0</v>
      </c>
      <c r="V456" s="35">
        <v>0</v>
      </c>
      <c r="W456" s="35">
        <v>0</v>
      </c>
      <c r="X456" s="35">
        <v>0</v>
      </c>
      <c r="Y456" s="35">
        <v>0</v>
      </c>
      <c r="Z456" s="35">
        <v>0</v>
      </c>
      <c r="AA456" s="35">
        <v>0</v>
      </c>
    </row>
    <row r="457" spans="1:27">
      <c r="A457" s="239" t="s">
        <v>757</v>
      </c>
      <c r="B457" s="35" t="s">
        <v>339</v>
      </c>
      <c r="C457" s="35" t="s">
        <v>92</v>
      </c>
      <c r="D457" s="35">
        <v>0</v>
      </c>
      <c r="E457" s="35">
        <v>0</v>
      </c>
      <c r="F457" s="35">
        <v>0</v>
      </c>
      <c r="G457" s="35">
        <v>0</v>
      </c>
      <c r="H457" s="35">
        <v>0</v>
      </c>
      <c r="I457" s="35">
        <v>0</v>
      </c>
      <c r="J457" s="35">
        <v>132.89890521944591</v>
      </c>
      <c r="K457" s="35">
        <v>255.57361476513938</v>
      </c>
      <c r="L457" s="35">
        <v>358.58650210024126</v>
      </c>
      <c r="M457" s="35">
        <v>434.01256652370603</v>
      </c>
      <c r="N457" s="35">
        <v>476.04912034376389</v>
      </c>
      <c r="O457" s="35">
        <v>481.46220199393827</v>
      </c>
      <c r="P457" s="35">
        <v>449.83537158032641</v>
      </c>
      <c r="Q457" s="35">
        <v>383.60174848909185</v>
      </c>
      <c r="R457" s="35">
        <v>287.85682633282806</v>
      </c>
      <c r="S457" s="35">
        <v>169.96646578042058</v>
      </c>
      <c r="T457" s="35">
        <v>39.000223216451658</v>
      </c>
      <c r="U457" s="35">
        <v>0</v>
      </c>
      <c r="V457" s="35">
        <v>0</v>
      </c>
      <c r="W457" s="35">
        <v>0</v>
      </c>
      <c r="X457" s="35">
        <v>0</v>
      </c>
      <c r="Y457" s="35">
        <v>0</v>
      </c>
      <c r="Z457" s="35">
        <v>0</v>
      </c>
      <c r="AA457" s="35">
        <v>0</v>
      </c>
    </row>
    <row r="458" spans="1:27">
      <c r="A458" s="239" t="s">
        <v>757</v>
      </c>
      <c r="B458" s="35" t="s">
        <v>339</v>
      </c>
      <c r="C458" s="35" t="s">
        <v>93</v>
      </c>
      <c r="D458" s="35">
        <v>0</v>
      </c>
      <c r="E458" s="35">
        <v>0</v>
      </c>
      <c r="F458" s="35">
        <v>0</v>
      </c>
      <c r="G458" s="35">
        <v>0</v>
      </c>
      <c r="H458" s="35">
        <v>0</v>
      </c>
      <c r="I458" s="35">
        <v>0</v>
      </c>
      <c r="J458" s="35">
        <v>127.0857866531626</v>
      </c>
      <c r="K458" s="35">
        <v>244.05927729428535</v>
      </c>
      <c r="L458" s="35">
        <v>341.61281766811436</v>
      </c>
      <c r="M458" s="35">
        <v>411.98401118206357</v>
      </c>
      <c r="N458" s="35">
        <v>449.57337768753291</v>
      </c>
      <c r="O458" s="35">
        <v>451.38990763877558</v>
      </c>
      <c r="P458" s="35">
        <v>417.28905860452954</v>
      </c>
      <c r="Q458" s="35">
        <v>349.98425660022542</v>
      </c>
      <c r="R458" s="35">
        <v>254.8309870725306</v>
      </c>
      <c r="S458" s="35">
        <v>139.40065555244647</v>
      </c>
      <c r="T458" s="35">
        <v>12.878126152941679</v>
      </c>
      <c r="U458" s="35">
        <v>0</v>
      </c>
      <c r="V458" s="35">
        <v>0</v>
      </c>
      <c r="W458" s="35">
        <v>0</v>
      </c>
      <c r="X458" s="35">
        <v>0</v>
      </c>
      <c r="Y458" s="35">
        <v>0</v>
      </c>
      <c r="Z458" s="35">
        <v>0</v>
      </c>
      <c r="AA458" s="35">
        <v>0</v>
      </c>
    </row>
    <row r="459" spans="1:27">
      <c r="A459" s="239" t="s">
        <v>757</v>
      </c>
      <c r="B459" s="35" t="s">
        <v>338</v>
      </c>
      <c r="C459" s="35" t="s">
        <v>82</v>
      </c>
      <c r="D459" s="35">
        <v>0</v>
      </c>
      <c r="E459" s="35">
        <v>0</v>
      </c>
      <c r="F459" s="35">
        <v>0</v>
      </c>
      <c r="G459" s="35">
        <v>0</v>
      </c>
      <c r="H459" s="35">
        <v>0</v>
      </c>
      <c r="I459" s="35">
        <v>0</v>
      </c>
      <c r="J459" s="35">
        <v>80.600030155295059</v>
      </c>
      <c r="K459" s="35">
        <v>154.89993025104079</v>
      </c>
      <c r="L459" s="35">
        <v>217.09202213733059</v>
      </c>
      <c r="M459" s="35">
        <v>262.3150388046592</v>
      </c>
      <c r="N459" s="35">
        <v>287.03410705086532</v>
      </c>
      <c r="O459" s="35">
        <v>289.31705210378186</v>
      </c>
      <c r="P459" s="35">
        <v>268.98542675036845</v>
      </c>
      <c r="Q459" s="35">
        <v>227.6284597266658</v>
      </c>
      <c r="R459" s="35">
        <v>168.47883308770275</v>
      </c>
      <c r="S459" s="35">
        <v>96.159998463475759</v>
      </c>
      <c r="T459" s="35">
        <v>16.324783315833258</v>
      </c>
      <c r="U459" s="35">
        <v>0</v>
      </c>
      <c r="V459" s="35">
        <v>0</v>
      </c>
      <c r="W459" s="35">
        <v>0</v>
      </c>
      <c r="X459" s="35">
        <v>0</v>
      </c>
      <c r="Y459" s="35">
        <v>0</v>
      </c>
      <c r="Z459" s="35">
        <v>0</v>
      </c>
      <c r="AA459" s="35">
        <v>0</v>
      </c>
    </row>
    <row r="460" spans="1:27">
      <c r="A460" s="239" t="s">
        <v>757</v>
      </c>
      <c r="B460" s="35" t="s">
        <v>338</v>
      </c>
      <c r="C460" s="35" t="s">
        <v>83</v>
      </c>
      <c r="D460" s="35">
        <v>0</v>
      </c>
      <c r="E460" s="35">
        <v>0</v>
      </c>
      <c r="F460" s="35">
        <v>0</v>
      </c>
      <c r="G460" s="35">
        <v>0</v>
      </c>
      <c r="H460" s="35">
        <v>0</v>
      </c>
      <c r="I460" s="35">
        <v>0</v>
      </c>
      <c r="J460" s="35">
        <v>85.567428988687709</v>
      </c>
      <c r="K460" s="35">
        <v>164.78871321422523</v>
      </c>
      <c r="L460" s="35">
        <v>231.78837243886466</v>
      </c>
      <c r="M460" s="35">
        <v>281.59734844096079</v>
      </c>
      <c r="N460" s="35">
        <v>310.52153733134128</v>
      </c>
      <c r="O460" s="35">
        <v>316.41576433936626</v>
      </c>
      <c r="P460" s="35">
        <v>298.84288161214494</v>
      </c>
      <c r="Q460" s="35">
        <v>259.10618947096606</v>
      </c>
      <c r="R460" s="35">
        <v>200.15277658867012</v>
      </c>
      <c r="S460" s="35">
        <v>126.35494790481854</v>
      </c>
      <c r="T460" s="35">
        <v>43.185950770290866</v>
      </c>
      <c r="U460" s="35">
        <v>0</v>
      </c>
      <c r="V460" s="35">
        <v>0</v>
      </c>
      <c r="W460" s="35">
        <v>0</v>
      </c>
      <c r="X460" s="35">
        <v>0</v>
      </c>
      <c r="Y460" s="35">
        <v>0</v>
      </c>
      <c r="Z460" s="35">
        <v>0</v>
      </c>
      <c r="AA460" s="35">
        <v>0</v>
      </c>
    </row>
    <row r="461" spans="1:27">
      <c r="A461" s="239" t="s">
        <v>757</v>
      </c>
      <c r="B461" s="35" t="s">
        <v>338</v>
      </c>
      <c r="C461" s="35" t="s">
        <v>84</v>
      </c>
      <c r="D461" s="35">
        <v>0</v>
      </c>
      <c r="E461" s="35">
        <v>0</v>
      </c>
      <c r="F461" s="35">
        <v>0</v>
      </c>
      <c r="G461" s="35">
        <v>0</v>
      </c>
      <c r="H461" s="35">
        <v>0</v>
      </c>
      <c r="I461" s="35">
        <v>0</v>
      </c>
      <c r="J461" s="35">
        <v>89.312350450001347</v>
      </c>
      <c r="K461" s="35">
        <v>172.43608534806506</v>
      </c>
      <c r="L461" s="35">
        <v>243.61140959381174</v>
      </c>
      <c r="M461" s="35">
        <v>297.90645523928015</v>
      </c>
      <c r="N461" s="35">
        <v>331.55901960833756</v>
      </c>
      <c r="O461" s="35">
        <v>342.23725517746016</v>
      </c>
      <c r="P461" s="35">
        <v>329.20124754088692</v>
      </c>
      <c r="Q461" s="35">
        <v>293.35428542843397</v>
      </c>
      <c r="R461" s="35">
        <v>237.18027018298491</v>
      </c>
      <c r="S461" s="35">
        <v>164.57160170904541</v>
      </c>
      <c r="T461" s="35">
        <v>80.559466988698887</v>
      </c>
      <c r="U461" s="35">
        <v>0</v>
      </c>
      <c r="V461" s="35">
        <v>0</v>
      </c>
      <c r="W461" s="35">
        <v>0</v>
      </c>
      <c r="X461" s="35">
        <v>0</v>
      </c>
      <c r="Y461" s="35">
        <v>0</v>
      </c>
      <c r="Z461" s="35">
        <v>0</v>
      </c>
      <c r="AA461" s="35">
        <v>0</v>
      </c>
    </row>
    <row r="462" spans="1:27">
      <c r="A462" s="239" t="s">
        <v>757</v>
      </c>
      <c r="B462" s="35" t="s">
        <v>338</v>
      </c>
      <c r="C462" s="35" t="s">
        <v>85</v>
      </c>
      <c r="D462" s="35">
        <v>0</v>
      </c>
      <c r="E462" s="35">
        <v>0</v>
      </c>
      <c r="F462" s="35">
        <v>0</v>
      </c>
      <c r="G462" s="35">
        <v>0</v>
      </c>
      <c r="H462" s="35">
        <v>0</v>
      </c>
      <c r="I462" s="35">
        <v>0</v>
      </c>
      <c r="J462" s="35">
        <v>89.539245680134641</v>
      </c>
      <c r="K462" s="35">
        <v>173.268965523216</v>
      </c>
      <c r="L462" s="35">
        <v>245.75656997521429</v>
      </c>
      <c r="M462" s="35">
        <v>302.29888549774199</v>
      </c>
      <c r="N462" s="35">
        <v>339.22730800082951</v>
      </c>
      <c r="O462" s="35">
        <v>354.14583087280948</v>
      </c>
      <c r="P462" s="35">
        <v>346.08650376501527</v>
      </c>
      <c r="Q462" s="35">
        <v>315.57223558410936</v>
      </c>
      <c r="R462" s="35">
        <v>264.58286687988868</v>
      </c>
      <c r="S462" s="35">
        <v>196.42671293524506</v>
      </c>
      <c r="T462" s="35">
        <v>115.52591215762152</v>
      </c>
      <c r="U462" s="35">
        <v>27.129506894715146</v>
      </c>
      <c r="V462" s="35">
        <v>0</v>
      </c>
      <c r="W462" s="35">
        <v>0</v>
      </c>
      <c r="X462" s="35">
        <v>0</v>
      </c>
      <c r="Y462" s="35">
        <v>0</v>
      </c>
      <c r="Z462" s="35">
        <v>0</v>
      </c>
      <c r="AA462" s="35">
        <v>0</v>
      </c>
    </row>
    <row r="463" spans="1:27">
      <c r="A463" s="239" t="s">
        <v>757</v>
      </c>
      <c r="B463" s="35" t="s">
        <v>338</v>
      </c>
      <c r="C463" s="35" t="s">
        <v>86</v>
      </c>
      <c r="D463" s="35">
        <v>0</v>
      </c>
      <c r="E463" s="35">
        <v>0</v>
      </c>
      <c r="F463" s="35">
        <v>0</v>
      </c>
      <c r="G463" s="35">
        <v>0</v>
      </c>
      <c r="H463" s="35">
        <v>0</v>
      </c>
      <c r="I463" s="35">
        <v>0</v>
      </c>
      <c r="J463" s="35">
        <v>87.083854040025486</v>
      </c>
      <c r="K463" s="35">
        <v>168.8660194983147</v>
      </c>
      <c r="L463" s="35">
        <v>240.36757602758266</v>
      </c>
      <c r="M463" s="35">
        <v>297.23548953205585</v>
      </c>
      <c r="N463" s="35">
        <v>336.00762606029883</v>
      </c>
      <c r="O463" s="35">
        <v>354.32352745635035</v>
      </c>
      <c r="P463" s="35">
        <v>351.06811669053485</v>
      </c>
      <c r="Q463" s="35">
        <v>326.43958405054974</v>
      </c>
      <c r="R463" s="35">
        <v>281.93732126315882</v>
      </c>
      <c r="S463" s="35">
        <v>220.27063812042641</v>
      </c>
      <c r="T463" s="35">
        <v>145.19381896696953</v>
      </c>
      <c r="U463" s="35">
        <v>61.277560853885618</v>
      </c>
      <c r="V463" s="35">
        <v>0</v>
      </c>
      <c r="W463" s="35">
        <v>0</v>
      </c>
      <c r="X463" s="35">
        <v>0</v>
      </c>
      <c r="Y463" s="35">
        <v>0</v>
      </c>
      <c r="Z463" s="35">
        <v>0</v>
      </c>
      <c r="AA463" s="35">
        <v>0</v>
      </c>
    </row>
    <row r="464" spans="1:27">
      <c r="A464" s="239" t="s">
        <v>757</v>
      </c>
      <c r="B464" s="35" t="s">
        <v>338</v>
      </c>
      <c r="C464" s="35" t="s">
        <v>87</v>
      </c>
      <c r="D464" s="35">
        <v>0</v>
      </c>
      <c r="E464" s="35">
        <v>0</v>
      </c>
      <c r="F464" s="35">
        <v>0</v>
      </c>
      <c r="G464" s="35">
        <v>0</v>
      </c>
      <c r="H464" s="35">
        <v>0</v>
      </c>
      <c r="I464" s="35">
        <v>0</v>
      </c>
      <c r="J464" s="35">
        <v>85.006496809360485</v>
      </c>
      <c r="K464" s="35">
        <v>164.99621520710403</v>
      </c>
      <c r="L464" s="35">
        <v>235.248449041687</v>
      </c>
      <c r="M464" s="35">
        <v>291.6171635593235</v>
      </c>
      <c r="N464" s="35">
        <v>330.77567949787579</v>
      </c>
      <c r="O464" s="35">
        <v>350.41300175973316</v>
      </c>
      <c r="P464" s="35">
        <v>349.37020604989516</v>
      </c>
      <c r="Q464" s="35">
        <v>327.70883442927709</v>
      </c>
      <c r="R464" s="35">
        <v>286.70726332310733</v>
      </c>
      <c r="S464" s="35">
        <v>228.78525833152702</v>
      </c>
      <c r="T464" s="35">
        <v>157.36116834675099</v>
      </c>
      <c r="U464" s="35">
        <v>76.650186867560578</v>
      </c>
      <c r="V464" s="35">
        <v>0</v>
      </c>
      <c r="W464" s="35">
        <v>0</v>
      </c>
      <c r="X464" s="35">
        <v>0</v>
      </c>
      <c r="Y464" s="35">
        <v>0</v>
      </c>
      <c r="Z464" s="35">
        <v>0</v>
      </c>
      <c r="AA464" s="35">
        <v>0</v>
      </c>
    </row>
    <row r="465" spans="1:27">
      <c r="A465" s="239" t="s">
        <v>757</v>
      </c>
      <c r="B465" s="35" t="s">
        <v>338</v>
      </c>
      <c r="C465" s="35" t="s">
        <v>88</v>
      </c>
      <c r="D465" s="35">
        <v>0</v>
      </c>
      <c r="E465" s="35">
        <v>0</v>
      </c>
      <c r="F465" s="35">
        <v>0</v>
      </c>
      <c r="G465" s="35">
        <v>0</v>
      </c>
      <c r="H465" s="35">
        <v>0</v>
      </c>
      <c r="I465" s="35">
        <v>0</v>
      </c>
      <c r="J465" s="35">
        <v>85.963874624153902</v>
      </c>
      <c r="K465" s="35">
        <v>166.77529006225333</v>
      </c>
      <c r="L465" s="35">
        <v>237.59061261778845</v>
      </c>
      <c r="M465" s="35">
        <v>294.16534934753224</v>
      </c>
      <c r="N465" s="35">
        <v>333.10855233020658</v>
      </c>
      <c r="O465" s="35">
        <v>352.08606358584899</v>
      </c>
      <c r="P465" s="35">
        <v>349.96041865482351</v>
      </c>
      <c r="Q465" s="35">
        <v>326.85902336660234</v>
      </c>
      <c r="R465" s="35">
        <v>284.16651745367659</v>
      </c>
      <c r="S465" s="35">
        <v>224.44178271643602</v>
      </c>
      <c r="T465" s="35">
        <v>151.26457006160732</v>
      </c>
      <c r="U465" s="35">
        <v>69.020938205153641</v>
      </c>
      <c r="V465" s="35">
        <v>0</v>
      </c>
      <c r="W465" s="35">
        <v>0</v>
      </c>
      <c r="X465" s="35">
        <v>0</v>
      </c>
      <c r="Y465" s="35">
        <v>0</v>
      </c>
      <c r="Z465" s="35">
        <v>0</v>
      </c>
      <c r="AA465" s="35">
        <v>0</v>
      </c>
    </row>
    <row r="466" spans="1:27">
      <c r="A466" s="239" t="s">
        <v>757</v>
      </c>
      <c r="B466" s="35" t="s">
        <v>338</v>
      </c>
      <c r="C466" s="35" t="s">
        <v>89</v>
      </c>
      <c r="D466" s="35">
        <v>0</v>
      </c>
      <c r="E466" s="35">
        <v>0</v>
      </c>
      <c r="F466" s="35">
        <v>0</v>
      </c>
      <c r="G466" s="35">
        <v>0</v>
      </c>
      <c r="H466" s="35">
        <v>0</v>
      </c>
      <c r="I466" s="35">
        <v>0</v>
      </c>
      <c r="J466" s="35">
        <v>88.407186013768012</v>
      </c>
      <c r="K466" s="35">
        <v>171.25942339140465</v>
      </c>
      <c r="L466" s="35">
        <v>243.35080134925863</v>
      </c>
      <c r="M466" s="35">
        <v>300.15155347669639</v>
      </c>
      <c r="N466" s="35">
        <v>338.09267961899724</v>
      </c>
      <c r="O466" s="35">
        <v>354.79019928293934</v>
      </c>
      <c r="P466" s="35">
        <v>349.19494589885551</v>
      </c>
      <c r="Q466" s="35">
        <v>321.65848981477023</v>
      </c>
      <c r="R466" s="35">
        <v>273.91104783844804</v>
      </c>
      <c r="S466" s="35">
        <v>208.95276735206917</v>
      </c>
      <c r="T466" s="35">
        <v>130.86521601843714</v>
      </c>
      <c r="U466" s="35">
        <v>44.554921873768876</v>
      </c>
      <c r="V466" s="35">
        <v>0</v>
      </c>
      <c r="W466" s="35">
        <v>0</v>
      </c>
      <c r="X466" s="35">
        <v>0</v>
      </c>
      <c r="Y466" s="35">
        <v>0</v>
      </c>
      <c r="Z466" s="35">
        <v>0</v>
      </c>
      <c r="AA466" s="35">
        <v>0</v>
      </c>
    </row>
    <row r="467" spans="1:27">
      <c r="A467" s="239" t="s">
        <v>757</v>
      </c>
      <c r="B467" s="35" t="s">
        <v>338</v>
      </c>
      <c r="C467" s="35" t="s">
        <v>90</v>
      </c>
      <c r="D467" s="35">
        <v>0</v>
      </c>
      <c r="E467" s="35">
        <v>0</v>
      </c>
      <c r="F467" s="35">
        <v>0</v>
      </c>
      <c r="G467" s="35">
        <v>0</v>
      </c>
      <c r="H467" s="35">
        <v>0</v>
      </c>
      <c r="I467" s="35">
        <v>0</v>
      </c>
      <c r="J467" s="35">
        <v>90.077994146915088</v>
      </c>
      <c r="K467" s="35">
        <v>174.1177998309897</v>
      </c>
      <c r="L467" s="35">
        <v>246.48598582513307</v>
      </c>
      <c r="M467" s="35">
        <v>302.33150332564026</v>
      </c>
      <c r="N467" s="35">
        <v>337.91086578325553</v>
      </c>
      <c r="O467" s="35">
        <v>350.83908563313145</v>
      </c>
      <c r="P467" s="35">
        <v>340.24954690893924</v>
      </c>
      <c r="Q467" s="35">
        <v>306.85209701743764</v>
      </c>
      <c r="R467" s="35">
        <v>252.88546361384354</v>
      </c>
      <c r="S467" s="35">
        <v>181.96718621246325</v>
      </c>
      <c r="T467" s="35">
        <v>98.851122050738553</v>
      </c>
      <c r="U467" s="35">
        <v>9.1087812899575784</v>
      </c>
      <c r="V467" s="35">
        <v>0</v>
      </c>
      <c r="W467" s="35">
        <v>0</v>
      </c>
      <c r="X467" s="35">
        <v>0</v>
      </c>
      <c r="Y467" s="35">
        <v>0</v>
      </c>
      <c r="Z467" s="35">
        <v>0</v>
      </c>
      <c r="AA467" s="35">
        <v>0</v>
      </c>
    </row>
    <row r="468" spans="1:27">
      <c r="A468" s="239" t="s">
        <v>757</v>
      </c>
      <c r="B468" s="35" t="s">
        <v>338</v>
      </c>
      <c r="C468" s="35" t="s">
        <v>91</v>
      </c>
      <c r="D468" s="35">
        <v>0</v>
      </c>
      <c r="E468" s="35">
        <v>0</v>
      </c>
      <c r="F468" s="35">
        <v>0</v>
      </c>
      <c r="G468" s="35">
        <v>0</v>
      </c>
      <c r="H468" s="35">
        <v>0</v>
      </c>
      <c r="I468" s="35">
        <v>0</v>
      </c>
      <c r="J468" s="35">
        <v>87.599886529581241</v>
      </c>
      <c r="K468" s="35">
        <v>168.9217825694875</v>
      </c>
      <c r="L468" s="35">
        <v>238.13762018302722</v>
      </c>
      <c r="M468" s="35">
        <v>290.28693209692437</v>
      </c>
      <c r="N468" s="35">
        <v>321.63235177785589</v>
      </c>
      <c r="O468" s="35">
        <v>329.92745797520411</v>
      </c>
      <c r="P468" s="35">
        <v>314.57776820867252</v>
      </c>
      <c r="Q468" s="35">
        <v>276.68334333668707</v>
      </c>
      <c r="R468" s="35">
        <v>218.95994987885038</v>
      </c>
      <c r="S468" s="35">
        <v>145.54443012476622</v>
      </c>
      <c r="T468" s="35">
        <v>61.698228501706396</v>
      </c>
      <c r="V468" s="35">
        <v>0</v>
      </c>
      <c r="W468" s="35">
        <v>0</v>
      </c>
      <c r="X468" s="35">
        <v>0</v>
      </c>
      <c r="Y468" s="35">
        <v>0</v>
      </c>
      <c r="Z468" s="35">
        <v>0</v>
      </c>
      <c r="AA468" s="35">
        <v>0</v>
      </c>
    </row>
    <row r="469" spans="1:27">
      <c r="A469" s="239" t="s">
        <v>757</v>
      </c>
      <c r="B469" s="35" t="s">
        <v>338</v>
      </c>
      <c r="C469" s="35" t="s">
        <v>92</v>
      </c>
      <c r="D469" s="35">
        <v>0</v>
      </c>
      <c r="E469" s="35">
        <v>0</v>
      </c>
      <c r="F469" s="35">
        <v>0</v>
      </c>
      <c r="G469" s="35">
        <v>0</v>
      </c>
      <c r="H469" s="35">
        <v>0</v>
      </c>
      <c r="I469" s="35">
        <v>0</v>
      </c>
      <c r="J469" s="35">
        <v>83.061815762153685</v>
      </c>
      <c r="K469" s="35">
        <v>159.73350922821211</v>
      </c>
      <c r="L469" s="35">
        <v>224.11656381265078</v>
      </c>
      <c r="M469" s="35">
        <v>271.25785407731627</v>
      </c>
      <c r="N469" s="35">
        <v>297.5307002148524</v>
      </c>
      <c r="O469" s="35">
        <v>300.91387624621143</v>
      </c>
      <c r="P469" s="35">
        <v>281.14710723770401</v>
      </c>
      <c r="Q469" s="35">
        <v>239.75109280568239</v>
      </c>
      <c r="R469" s="35">
        <v>179.91051645801755</v>
      </c>
      <c r="S469" s="35">
        <v>106.22904111276286</v>
      </c>
      <c r="T469" s="35">
        <v>24.375139510282288</v>
      </c>
      <c r="V469" s="35">
        <v>0</v>
      </c>
      <c r="W469" s="35">
        <v>0</v>
      </c>
      <c r="X469" s="35">
        <v>0</v>
      </c>
      <c r="Y469" s="35">
        <v>0</v>
      </c>
      <c r="Z469" s="35">
        <v>0</v>
      </c>
      <c r="AA469" s="35">
        <v>0</v>
      </c>
    </row>
    <row r="470" spans="1:27">
      <c r="A470" s="239" t="s">
        <v>757</v>
      </c>
      <c r="B470" s="35" t="s">
        <v>338</v>
      </c>
      <c r="C470" s="35" t="s">
        <v>93</v>
      </c>
      <c r="D470" s="35">
        <v>0</v>
      </c>
      <c r="E470" s="35">
        <v>0</v>
      </c>
      <c r="F470" s="35">
        <v>0</v>
      </c>
      <c r="G470" s="35">
        <v>0</v>
      </c>
      <c r="H470" s="35">
        <v>0</v>
      </c>
      <c r="I470" s="35">
        <v>0</v>
      </c>
      <c r="J470" s="35">
        <v>79.42861665822663</v>
      </c>
      <c r="K470" s="35">
        <v>152.53704830892835</v>
      </c>
      <c r="L470" s="35">
        <v>213.5080110425715</v>
      </c>
      <c r="M470" s="35">
        <v>257.49000698878973</v>
      </c>
      <c r="N470" s="35">
        <v>280.9833610547081</v>
      </c>
      <c r="O470" s="35">
        <v>282.11869227423472</v>
      </c>
      <c r="P470" s="35">
        <v>260.80566162783094</v>
      </c>
      <c r="Q470" s="35">
        <v>218.74016037514087</v>
      </c>
      <c r="R470" s="35">
        <v>159.26936692033163</v>
      </c>
      <c r="S470" s="35">
        <v>87.125409720279038</v>
      </c>
      <c r="T470" s="35">
        <v>8.0488288455885488</v>
      </c>
      <c r="V470" s="35">
        <v>0</v>
      </c>
      <c r="W470" s="35">
        <v>0</v>
      </c>
      <c r="X470" s="35">
        <v>0</v>
      </c>
      <c r="Y470" s="35">
        <v>0</v>
      </c>
      <c r="Z470" s="35">
        <v>0</v>
      </c>
      <c r="AA470" s="35">
        <v>0</v>
      </c>
    </row>
    <row r="471" spans="1:27">
      <c r="A471" s="239" t="s">
        <v>773</v>
      </c>
      <c r="B471" s="35" t="s">
        <v>79</v>
      </c>
      <c r="C471" s="35" t="s">
        <v>82</v>
      </c>
      <c r="D471" s="35">
        <v>0</v>
      </c>
      <c r="E471" s="35">
        <v>0</v>
      </c>
      <c r="F471" s="35">
        <v>0</v>
      </c>
      <c r="G471" s="35">
        <v>0</v>
      </c>
      <c r="H471" s="35">
        <v>0</v>
      </c>
      <c r="I471" s="35">
        <v>248.41624136766379</v>
      </c>
      <c r="J471" s="35">
        <v>483.240589467429</v>
      </c>
      <c r="K471" s="35">
        <v>691.62482045328716</v>
      </c>
      <c r="L471" s="35">
        <v>862.16736005344569</v>
      </c>
      <c r="M471" s="35">
        <v>985.537111463928</v>
      </c>
      <c r="N471" s="35">
        <v>1054.9839987459525</v>
      </c>
      <c r="O471" s="35">
        <v>1066.7082917589762</v>
      </c>
      <c r="P471" s="35">
        <v>1020.0685053150856</v>
      </c>
      <c r="Q471" s="35">
        <v>917.61649752103244</v>
      </c>
      <c r="R471" s="35">
        <v>764.9578469305867</v>
      </c>
      <c r="S471" s="35">
        <v>570.44514785812657</v>
      </c>
      <c r="T471" s="35">
        <v>344.72100495175459</v>
      </c>
      <c r="U471" s="35">
        <v>100.13573170740116</v>
      </c>
      <c r="V471" s="35">
        <v>0</v>
      </c>
      <c r="W471" s="35">
        <v>0</v>
      </c>
      <c r="X471" s="35">
        <v>0</v>
      </c>
      <c r="Y471" s="35">
        <v>0</v>
      </c>
      <c r="Z471" s="35">
        <v>0</v>
      </c>
      <c r="AA471" s="35">
        <v>0</v>
      </c>
    </row>
    <row r="472" spans="1:27">
      <c r="A472" s="239" t="s">
        <v>773</v>
      </c>
      <c r="B472" s="35" t="s">
        <v>79</v>
      </c>
      <c r="C472" s="35" t="s">
        <v>83</v>
      </c>
      <c r="D472" s="35">
        <v>0</v>
      </c>
      <c r="E472" s="35">
        <v>0</v>
      </c>
      <c r="F472" s="35">
        <v>0</v>
      </c>
      <c r="G472" s="35">
        <v>0</v>
      </c>
      <c r="H472" s="35">
        <v>0</v>
      </c>
      <c r="I472" s="35">
        <v>0</v>
      </c>
      <c r="J472" s="35">
        <v>255.82358425796352</v>
      </c>
      <c r="K472" s="35">
        <v>496.3137440689448</v>
      </c>
      <c r="L472" s="35">
        <v>707.05610201578577</v>
      </c>
      <c r="M472" s="35">
        <v>875.41928936549937</v>
      </c>
      <c r="N472" s="35">
        <v>991.31203865199905</v>
      </c>
      <c r="O472" s="35">
        <v>1047.7880289553746</v>
      </c>
      <c r="P472" s="35">
        <v>1041.4622309676472</v>
      </c>
      <c r="Q472" s="35">
        <v>972.71379716529009</v>
      </c>
      <c r="R472" s="35">
        <v>845.66333636009267</v>
      </c>
      <c r="S472" s="35">
        <v>667.92593473482987</v>
      </c>
      <c r="T472" s="35">
        <v>450.1547266638355</v>
      </c>
      <c r="U472" s="35">
        <v>205.40237253950568</v>
      </c>
      <c r="V472" s="35">
        <v>0</v>
      </c>
      <c r="W472" s="35">
        <v>0</v>
      </c>
      <c r="X472" s="35">
        <v>0</v>
      </c>
      <c r="Y472" s="35">
        <v>0</v>
      </c>
      <c r="Z472" s="35">
        <v>0</v>
      </c>
      <c r="AA472" s="35">
        <v>0</v>
      </c>
    </row>
    <row r="473" spans="1:27">
      <c r="A473" s="239" t="s">
        <v>773</v>
      </c>
      <c r="B473" s="35" t="s">
        <v>79</v>
      </c>
      <c r="C473" s="35" t="s">
        <v>84</v>
      </c>
      <c r="D473" s="35">
        <v>0</v>
      </c>
      <c r="E473" s="35">
        <v>0</v>
      </c>
      <c r="F473" s="35">
        <v>0</v>
      </c>
      <c r="G473" s="35">
        <v>0</v>
      </c>
      <c r="H473" s="35">
        <v>0</v>
      </c>
      <c r="I473" s="35">
        <v>0</v>
      </c>
      <c r="J473" s="35">
        <v>253.88852492676213</v>
      </c>
      <c r="K473" s="35">
        <v>491.03448522110244</v>
      </c>
      <c r="L473" s="35">
        <v>695.79939714811781</v>
      </c>
      <c r="M473" s="35">
        <v>854.68013064953061</v>
      </c>
      <c r="N473" s="35">
        <v>957.19936718461042</v>
      </c>
      <c r="O473" s="35">
        <v>996.59652179092018</v>
      </c>
      <c r="P473" s="35">
        <v>970.27356682022378</v>
      </c>
      <c r="Q473" s="35">
        <v>879.96635770372006</v>
      </c>
      <c r="R473" s="35">
        <v>731.63016274604342</v>
      </c>
      <c r="S473" s="35">
        <v>535.04694563429939</v>
      </c>
      <c r="T473" s="35">
        <v>303.18029824052036</v>
      </c>
      <c r="U473" s="35">
        <v>51.320562383868833</v>
      </c>
      <c r="V473" s="35">
        <v>0</v>
      </c>
      <c r="W473" s="35">
        <v>0</v>
      </c>
      <c r="X473" s="35">
        <v>0</v>
      </c>
      <c r="Y473" s="35">
        <v>0</v>
      </c>
      <c r="Z473" s="35">
        <v>0</v>
      </c>
      <c r="AA473" s="35">
        <v>0</v>
      </c>
    </row>
    <row r="474" spans="1:27">
      <c r="A474" s="239" t="s">
        <v>773</v>
      </c>
      <c r="B474" s="35" t="s">
        <v>79</v>
      </c>
      <c r="C474" s="35" t="s">
        <v>85</v>
      </c>
      <c r="D474" s="35">
        <v>0</v>
      </c>
      <c r="E474" s="35">
        <v>0</v>
      </c>
      <c r="F474" s="35">
        <v>0</v>
      </c>
      <c r="G474" s="35">
        <v>0</v>
      </c>
      <c r="H474" s="35">
        <v>0</v>
      </c>
      <c r="I474" s="35">
        <v>0</v>
      </c>
      <c r="J474" s="35">
        <v>248.92810964140659</v>
      </c>
      <c r="K474" s="35">
        <v>479.07110857079635</v>
      </c>
      <c r="L474" s="35">
        <v>673.06148565930539</v>
      </c>
      <c r="M474" s="35">
        <v>816.25995121030962</v>
      </c>
      <c r="N474" s="35">
        <v>897.86017630803656</v>
      </c>
      <c r="O474" s="35">
        <v>911.70428161618111</v>
      </c>
      <c r="P474" s="35">
        <v>856.74753558033194</v>
      </c>
      <c r="Q474" s="35">
        <v>737.13719404934773</v>
      </c>
      <c r="R474" s="35">
        <v>561.89953176254346</v>
      </c>
      <c r="S474" s="35">
        <v>344.25868355834592</v>
      </c>
      <c r="T474" s="35">
        <v>100.638698271026</v>
      </c>
      <c r="U474" s="35">
        <v>0</v>
      </c>
      <c r="V474" s="35">
        <v>0</v>
      </c>
      <c r="W474" s="35">
        <v>0</v>
      </c>
      <c r="X474" s="35">
        <v>0</v>
      </c>
      <c r="Y474" s="35">
        <v>0</v>
      </c>
      <c r="Z474" s="35">
        <v>0</v>
      </c>
      <c r="AA474" s="35">
        <v>0</v>
      </c>
    </row>
    <row r="475" spans="1:27">
      <c r="A475" s="239" t="s">
        <v>773</v>
      </c>
      <c r="B475" s="35" t="s">
        <v>79</v>
      </c>
      <c r="C475" s="35" t="s">
        <v>86</v>
      </c>
      <c r="D475" s="35">
        <v>0</v>
      </c>
      <c r="E475" s="35">
        <v>0</v>
      </c>
      <c r="F475" s="35">
        <v>0</v>
      </c>
      <c r="G475" s="35">
        <v>0</v>
      </c>
      <c r="H475" s="35">
        <v>0</v>
      </c>
      <c r="I475" s="35">
        <v>0</v>
      </c>
      <c r="J475" s="35">
        <v>0</v>
      </c>
      <c r="K475" s="35">
        <v>225.63256905970565</v>
      </c>
      <c r="L475" s="35">
        <v>432.3072695919966</v>
      </c>
      <c r="M475" s="35">
        <v>602.65909167404902</v>
      </c>
      <c r="N475" s="35">
        <v>722.3749090586391</v>
      </c>
      <c r="O475" s="35">
        <v>781.39608200201349</v>
      </c>
      <c r="P475" s="35">
        <v>774.76359398604609</v>
      </c>
      <c r="Q475" s="35">
        <v>703.03471312296199</v>
      </c>
      <c r="R475" s="35">
        <v>572.23616994500605</v>
      </c>
      <c r="S475" s="35">
        <v>393.35778562683714</v>
      </c>
      <c r="T475" s="35">
        <v>181.42909649130232</v>
      </c>
      <c r="U475" s="35">
        <v>0</v>
      </c>
      <c r="V475" s="35">
        <v>0</v>
      </c>
      <c r="W475" s="35">
        <v>0</v>
      </c>
      <c r="X475" s="35">
        <v>0</v>
      </c>
      <c r="Y475" s="35">
        <v>0</v>
      </c>
      <c r="Z475" s="35">
        <v>0</v>
      </c>
      <c r="AA475" s="35">
        <v>0</v>
      </c>
    </row>
    <row r="476" spans="1:27">
      <c r="A476" s="239" t="s">
        <v>773</v>
      </c>
      <c r="B476" s="35" t="s">
        <v>79</v>
      </c>
      <c r="C476" s="35" t="s">
        <v>87</v>
      </c>
      <c r="D476" s="35">
        <v>0</v>
      </c>
      <c r="E476" s="35">
        <v>0</v>
      </c>
      <c r="F476" s="35">
        <v>0</v>
      </c>
      <c r="G476" s="35">
        <v>0</v>
      </c>
      <c r="H476" s="35">
        <v>0</v>
      </c>
      <c r="I476" s="35">
        <v>0</v>
      </c>
      <c r="J476" s="35">
        <v>0</v>
      </c>
      <c r="K476" s="35">
        <v>213.82839967707901</v>
      </c>
      <c r="L476" s="35">
        <v>408.65720767237343</v>
      </c>
      <c r="M476" s="35">
        <v>567.17502940335987</v>
      </c>
      <c r="N476" s="35">
        <v>675.29686076523751</v>
      </c>
      <c r="O476" s="35">
        <v>723.41560255666184</v>
      </c>
      <c r="P476" s="35">
        <v>707.25569340384448</v>
      </c>
      <c r="Q476" s="35">
        <v>628.25301215160653</v>
      </c>
      <c r="R476" s="35">
        <v>493.42729372676541</v>
      </c>
      <c r="S476" s="35">
        <v>314.75839488428852</v>
      </c>
      <c r="T476" s="35">
        <v>108.12183136187787</v>
      </c>
      <c r="U476" s="35">
        <v>0</v>
      </c>
      <c r="V476" s="35">
        <v>0</v>
      </c>
      <c r="W476" s="35">
        <v>0</v>
      </c>
      <c r="X476" s="35">
        <v>0</v>
      </c>
      <c r="Y476" s="35">
        <v>0</v>
      </c>
      <c r="Z476" s="35">
        <v>0</v>
      </c>
      <c r="AA476" s="35">
        <v>0</v>
      </c>
    </row>
    <row r="477" spans="1:27">
      <c r="A477" s="239" t="s">
        <v>773</v>
      </c>
      <c r="B477" s="35" t="s">
        <v>79</v>
      </c>
      <c r="C477" s="35" t="s">
        <v>88</v>
      </c>
      <c r="D477" s="35">
        <v>0</v>
      </c>
      <c r="E477" s="35">
        <v>0</v>
      </c>
      <c r="F477" s="35">
        <v>0</v>
      </c>
      <c r="G477" s="35">
        <v>0</v>
      </c>
      <c r="H477" s="35">
        <v>0</v>
      </c>
      <c r="I477" s="35">
        <v>0</v>
      </c>
      <c r="J477" s="35">
        <v>0</v>
      </c>
      <c r="K477" s="35">
        <v>217.98798912601868</v>
      </c>
      <c r="L477" s="35">
        <v>416.96785472116829</v>
      </c>
      <c r="M477" s="35">
        <v>579.58894420797196</v>
      </c>
      <c r="N477" s="35">
        <v>691.67101871142142</v>
      </c>
      <c r="O477" s="35">
        <v>743.44074197432485</v>
      </c>
      <c r="P477" s="35">
        <v>730.38389603960354</v>
      </c>
      <c r="Q477" s="35">
        <v>653.6390121696711</v>
      </c>
      <c r="R477" s="35">
        <v>519.89809316161109</v>
      </c>
      <c r="S477" s="35">
        <v>340.82308387683292</v>
      </c>
      <c r="T477" s="35">
        <v>132.0289726063144</v>
      </c>
      <c r="U477" s="35">
        <v>0</v>
      </c>
      <c r="V477" s="35">
        <v>0</v>
      </c>
      <c r="W477" s="35">
        <v>0</v>
      </c>
      <c r="X477" s="35">
        <v>0</v>
      </c>
      <c r="Y477" s="35">
        <v>0</v>
      </c>
      <c r="Z477" s="35">
        <v>0</v>
      </c>
      <c r="AA477" s="35">
        <v>0</v>
      </c>
    </row>
    <row r="478" spans="1:27">
      <c r="A478" s="239" t="s">
        <v>773</v>
      </c>
      <c r="B478" s="35" t="s">
        <v>79</v>
      </c>
      <c r="C478" s="35" t="s">
        <v>89</v>
      </c>
      <c r="D478" s="35">
        <v>0</v>
      </c>
      <c r="E478" s="35">
        <v>0</v>
      </c>
      <c r="F478" s="35">
        <v>0</v>
      </c>
      <c r="G478" s="35">
        <v>0</v>
      </c>
      <c r="H478" s="35">
        <v>0</v>
      </c>
      <c r="I478" s="35">
        <v>0</v>
      </c>
      <c r="J478" s="35">
        <v>234.25891621489365</v>
      </c>
      <c r="K478" s="35">
        <v>449.87770306040517</v>
      </c>
      <c r="L478" s="35">
        <v>629.69943799027556</v>
      </c>
      <c r="M478" s="35">
        <v>759.41559240427546</v>
      </c>
      <c r="N478" s="35">
        <v>828.7045702724904</v>
      </c>
      <c r="O478" s="35">
        <v>832.05300402623004</v>
      </c>
      <c r="P478" s="35">
        <v>769.19445668472531</v>
      </c>
      <c r="Q478" s="35">
        <v>645.13062241334251</v>
      </c>
      <c r="R478" s="35">
        <v>469.7333385715562</v>
      </c>
      <c r="S478" s="35">
        <v>256.95907740245434</v>
      </c>
      <c r="T478" s="35">
        <v>23.738420754322178</v>
      </c>
      <c r="U478" s="35">
        <v>0</v>
      </c>
      <c r="V478" s="35">
        <v>0</v>
      </c>
      <c r="W478" s="35">
        <v>0</v>
      </c>
      <c r="X478" s="35">
        <v>0</v>
      </c>
      <c r="Y478" s="35">
        <v>0</v>
      </c>
      <c r="Z478" s="35">
        <v>0</v>
      </c>
      <c r="AA478" s="35">
        <v>0</v>
      </c>
    </row>
    <row r="479" spans="1:27">
      <c r="A479" s="239" t="s">
        <v>773</v>
      </c>
      <c r="B479" s="35" t="s">
        <v>79</v>
      </c>
      <c r="C479" s="35" t="s">
        <v>90</v>
      </c>
      <c r="D479" s="35">
        <v>0</v>
      </c>
      <c r="E479" s="35">
        <v>0</v>
      </c>
      <c r="F479" s="35">
        <v>0</v>
      </c>
      <c r="G479" s="35">
        <v>0</v>
      </c>
      <c r="H479" s="35">
        <v>0</v>
      </c>
      <c r="I479" s="35">
        <v>0</v>
      </c>
      <c r="J479" s="35">
        <v>248.07321990690284</v>
      </c>
      <c r="K479" s="35">
        <v>478.95699424440988</v>
      </c>
      <c r="L479" s="35">
        <v>676.65296545776141</v>
      </c>
      <c r="M479" s="35">
        <v>827.46241936194326</v>
      </c>
      <c r="N479" s="35">
        <v>920.93549401615826</v>
      </c>
      <c r="O479" s="35">
        <v>950.59526970462355</v>
      </c>
      <c r="P479" s="35">
        <v>914.38656650913356</v>
      </c>
      <c r="Q479" s="35">
        <v>814.81835147155903</v>
      </c>
      <c r="R479" s="35">
        <v>658.78988769443322</v>
      </c>
      <c r="S479" s="35">
        <v>457.11267182531793</v>
      </c>
      <c r="T479" s="35">
        <v>223.76128574802362</v>
      </c>
      <c r="U479" s="35">
        <v>0</v>
      </c>
      <c r="V479" s="35">
        <v>0</v>
      </c>
      <c r="W479" s="35">
        <v>0</v>
      </c>
      <c r="X479" s="35">
        <v>0</v>
      </c>
      <c r="Y479" s="35">
        <v>0</v>
      </c>
      <c r="Z479" s="35">
        <v>0</v>
      </c>
      <c r="AA479" s="35">
        <v>0</v>
      </c>
    </row>
    <row r="480" spans="1:27">
      <c r="A480" s="239" t="s">
        <v>773</v>
      </c>
      <c r="B480" s="35" t="s">
        <v>79</v>
      </c>
      <c r="C480" s="35" t="s">
        <v>91</v>
      </c>
      <c r="D480" s="35">
        <v>0</v>
      </c>
      <c r="E480" s="35">
        <v>0</v>
      </c>
      <c r="F480" s="35">
        <v>0</v>
      </c>
      <c r="G480" s="35">
        <v>0</v>
      </c>
      <c r="H480" s="35">
        <v>0</v>
      </c>
      <c r="I480" s="35">
        <v>0</v>
      </c>
      <c r="J480" s="35">
        <v>254.54813975421678</v>
      </c>
      <c r="K480" s="35">
        <v>493.35364097535296</v>
      </c>
      <c r="L480" s="35">
        <v>701.64747534104299</v>
      </c>
      <c r="M480" s="35">
        <v>866.54762161061058</v>
      </c>
      <c r="N480" s="35">
        <v>977.85575973630182</v>
      </c>
      <c r="O480" s="35">
        <v>1028.6879903268468</v>
      </c>
      <c r="P480" s="35">
        <v>1015.9005723484674</v>
      </c>
      <c r="Q480" s="35">
        <v>940.28434913319313</v>
      </c>
      <c r="R480" s="35">
        <v>806.51583833487189</v>
      </c>
      <c r="S480" s="35">
        <v>622.86801069546152</v>
      </c>
      <c r="T480" s="35">
        <v>400.69864463245273</v>
      </c>
      <c r="U480" s="35">
        <v>153.74789957671172</v>
      </c>
      <c r="V480" s="35">
        <v>0</v>
      </c>
      <c r="W480" s="35">
        <v>0</v>
      </c>
      <c r="X480" s="35">
        <v>0</v>
      </c>
      <c r="Y480" s="35">
        <v>0</v>
      </c>
      <c r="Z480" s="35">
        <v>0</v>
      </c>
      <c r="AA480" s="35">
        <v>0</v>
      </c>
    </row>
    <row r="481" spans="1:27">
      <c r="A481" s="239" t="s">
        <v>773</v>
      </c>
      <c r="B481" s="35" t="s">
        <v>79</v>
      </c>
      <c r="C481" s="35" t="s">
        <v>92</v>
      </c>
      <c r="D481" s="35">
        <v>0</v>
      </c>
      <c r="E481" s="35">
        <v>0</v>
      </c>
      <c r="F481" s="35">
        <v>0</v>
      </c>
      <c r="G481" s="35">
        <v>0</v>
      </c>
      <c r="H481" s="35">
        <v>0</v>
      </c>
      <c r="I481" s="35">
        <v>251.39572533934907</v>
      </c>
      <c r="J481" s="35">
        <v>488.61854822373431</v>
      </c>
      <c r="K481" s="35">
        <v>698.29458998320956</v>
      </c>
      <c r="L481" s="35">
        <v>868.60297306312043</v>
      </c>
      <c r="M481" s="35">
        <v>989.94224502271459</v>
      </c>
      <c r="N481" s="35">
        <v>1055.4716783073839</v>
      </c>
      <c r="O481" s="35">
        <v>1061.496929011244</v>
      </c>
      <c r="P481" s="35">
        <v>1007.6783123986967</v>
      </c>
      <c r="Q481" s="35">
        <v>897.04995326435028</v>
      </c>
      <c r="R481" s="35">
        <v>735.84873149407952</v>
      </c>
      <c r="S481" s="35">
        <v>533.16266633995031</v>
      </c>
      <c r="T481" s="35">
        <v>300.41856240069632</v>
      </c>
      <c r="U481" s="35">
        <v>50.73780222029847</v>
      </c>
      <c r="V481" s="35">
        <v>0</v>
      </c>
      <c r="W481" s="35">
        <v>0</v>
      </c>
      <c r="X481" s="35">
        <v>0</v>
      </c>
      <c r="Y481" s="35">
        <v>0</v>
      </c>
      <c r="Z481" s="35">
        <v>0</v>
      </c>
      <c r="AA481" s="35">
        <v>0</v>
      </c>
    </row>
    <row r="482" spans="1:27">
      <c r="A482" s="239" t="s">
        <v>773</v>
      </c>
      <c r="B482" s="35" t="s">
        <v>79</v>
      </c>
      <c r="C482" s="35" t="s">
        <v>93</v>
      </c>
      <c r="D482" s="35">
        <v>0</v>
      </c>
      <c r="E482" s="35">
        <v>0</v>
      </c>
      <c r="F482" s="35">
        <v>0</v>
      </c>
      <c r="G482" s="35">
        <v>0</v>
      </c>
      <c r="H482" s="35">
        <v>0</v>
      </c>
      <c r="I482" s="35">
        <v>245.77924429459875</v>
      </c>
      <c r="J482" s="35">
        <v>478.40563400340363</v>
      </c>
      <c r="K482" s="35">
        <v>685.43018839397075</v>
      </c>
      <c r="L482" s="35">
        <v>855.77400669336055</v>
      </c>
      <c r="M482" s="35">
        <v>980.32115448607306</v>
      </c>
      <c r="N482" s="35">
        <v>1052.4065021404563</v>
      </c>
      <c r="O482" s="35">
        <v>1068.1724086332185</v>
      </c>
      <c r="P482" s="35">
        <v>1026.7751628686256</v>
      </c>
      <c r="Q482" s="35">
        <v>930.43013480339107</v>
      </c>
      <c r="R482" s="35">
        <v>784.2932201187931</v>
      </c>
      <c r="S482" s="35">
        <v>596.18492291793291</v>
      </c>
      <c r="T482" s="35">
        <v>376.17184213826391</v>
      </c>
      <c r="U482" s="35">
        <v>136.02795839711993</v>
      </c>
      <c r="V482" s="35">
        <v>0</v>
      </c>
      <c r="W482" s="35">
        <v>0</v>
      </c>
      <c r="X482" s="35">
        <v>0</v>
      </c>
      <c r="Y482" s="35">
        <v>0</v>
      </c>
      <c r="Z482" s="35">
        <v>0</v>
      </c>
      <c r="AA482" s="35">
        <v>0</v>
      </c>
    </row>
    <row r="483" spans="1:27">
      <c r="A483" s="239" t="s">
        <v>773</v>
      </c>
      <c r="B483" s="35" t="s">
        <v>339</v>
      </c>
      <c r="C483" s="35" t="s">
        <v>82</v>
      </c>
      <c r="D483" s="35">
        <v>0</v>
      </c>
      <c r="E483" s="35">
        <v>0</v>
      </c>
      <c r="F483" s="35">
        <v>0</v>
      </c>
      <c r="G483" s="35">
        <v>0</v>
      </c>
      <c r="H483" s="35">
        <v>0</v>
      </c>
      <c r="I483" s="35">
        <v>132.48866206275403</v>
      </c>
      <c r="J483" s="35">
        <v>257.72831438262881</v>
      </c>
      <c r="K483" s="35">
        <v>368.86657090841982</v>
      </c>
      <c r="L483" s="35">
        <v>459.82259202850435</v>
      </c>
      <c r="M483" s="35">
        <v>525.6197927807616</v>
      </c>
      <c r="N483" s="35">
        <v>562.658132664508</v>
      </c>
      <c r="O483" s="35">
        <v>568.91108893812066</v>
      </c>
      <c r="P483" s="35">
        <v>544.0365361680457</v>
      </c>
      <c r="Q483" s="35">
        <v>489.39546534455064</v>
      </c>
      <c r="R483" s="35">
        <v>407.97751836297954</v>
      </c>
      <c r="S483" s="35">
        <v>304.23741219100083</v>
      </c>
      <c r="T483" s="35">
        <v>183.85120264093581</v>
      </c>
      <c r="U483" s="35">
        <v>53.405723577280625</v>
      </c>
      <c r="V483" s="35">
        <v>0</v>
      </c>
      <c r="W483" s="35">
        <v>0</v>
      </c>
      <c r="X483" s="35">
        <v>0</v>
      </c>
      <c r="Y483" s="35">
        <v>0</v>
      </c>
      <c r="Z483" s="35">
        <v>0</v>
      </c>
      <c r="AA483" s="35">
        <v>0</v>
      </c>
    </row>
    <row r="484" spans="1:27">
      <c r="A484" s="239" t="s">
        <v>773</v>
      </c>
      <c r="B484" s="35" t="s">
        <v>339</v>
      </c>
      <c r="C484" s="35" t="s">
        <v>83</v>
      </c>
      <c r="D484" s="35">
        <v>0</v>
      </c>
      <c r="E484" s="35">
        <v>0</v>
      </c>
      <c r="F484" s="35">
        <v>0</v>
      </c>
      <c r="G484" s="35">
        <v>0</v>
      </c>
      <c r="H484" s="35">
        <v>0</v>
      </c>
      <c r="I484" s="35">
        <v>0</v>
      </c>
      <c r="J484" s="35">
        <v>136.43924493758058</v>
      </c>
      <c r="K484" s="35">
        <v>264.70066350343728</v>
      </c>
      <c r="L484" s="35">
        <v>377.09658774175244</v>
      </c>
      <c r="M484" s="35">
        <v>466.89028766159976</v>
      </c>
      <c r="N484" s="35">
        <v>528.69975394773292</v>
      </c>
      <c r="O484" s="35">
        <v>558.8202821095332</v>
      </c>
      <c r="P484" s="35">
        <v>555.44652318274518</v>
      </c>
      <c r="Q484" s="35">
        <v>518.78069182148818</v>
      </c>
      <c r="R484" s="35">
        <v>451.02044605871617</v>
      </c>
      <c r="S484" s="35">
        <v>356.22716519190931</v>
      </c>
      <c r="T484" s="35">
        <v>240.08252088737896</v>
      </c>
      <c r="U484" s="35">
        <v>109.54793202106971</v>
      </c>
      <c r="V484" s="35">
        <v>0</v>
      </c>
      <c r="W484" s="35">
        <v>0</v>
      </c>
      <c r="X484" s="35">
        <v>0</v>
      </c>
      <c r="Y484" s="35">
        <v>0</v>
      </c>
      <c r="Z484" s="35">
        <v>0</v>
      </c>
      <c r="AA484" s="35">
        <v>0</v>
      </c>
    </row>
    <row r="485" spans="1:27">
      <c r="A485" s="239" t="s">
        <v>773</v>
      </c>
      <c r="B485" s="35" t="s">
        <v>339</v>
      </c>
      <c r="C485" s="35" t="s">
        <v>84</v>
      </c>
      <c r="D485" s="35">
        <v>0</v>
      </c>
      <c r="E485" s="35">
        <v>0</v>
      </c>
      <c r="F485" s="35">
        <v>0</v>
      </c>
      <c r="G485" s="35">
        <v>0</v>
      </c>
      <c r="H485" s="35">
        <v>0</v>
      </c>
      <c r="I485" s="35">
        <v>0</v>
      </c>
      <c r="J485" s="35">
        <v>135.40721329427313</v>
      </c>
      <c r="K485" s="35">
        <v>261.88505878458795</v>
      </c>
      <c r="L485" s="35">
        <v>371.09301181232945</v>
      </c>
      <c r="M485" s="35">
        <v>455.82940301308298</v>
      </c>
      <c r="N485" s="35">
        <v>510.50632916512558</v>
      </c>
      <c r="O485" s="35">
        <v>531.51814495515748</v>
      </c>
      <c r="P485" s="35">
        <v>517.47923563745269</v>
      </c>
      <c r="Q485" s="35">
        <v>469.31539077531738</v>
      </c>
      <c r="R485" s="35">
        <v>390.20275346455645</v>
      </c>
      <c r="S485" s="35">
        <v>285.35837100495968</v>
      </c>
      <c r="T485" s="35">
        <v>161.69615906161084</v>
      </c>
      <c r="U485" s="35">
        <v>27.370966604730043</v>
      </c>
      <c r="V485" s="35">
        <v>0</v>
      </c>
      <c r="W485" s="35">
        <v>0</v>
      </c>
      <c r="X485" s="35">
        <v>0</v>
      </c>
      <c r="Y485" s="35">
        <v>0</v>
      </c>
      <c r="Z485" s="35">
        <v>0</v>
      </c>
      <c r="AA485" s="35">
        <v>0</v>
      </c>
    </row>
    <row r="486" spans="1:27">
      <c r="A486" s="239" t="s">
        <v>773</v>
      </c>
      <c r="B486" s="35" t="s">
        <v>339</v>
      </c>
      <c r="C486" s="35" t="s">
        <v>85</v>
      </c>
      <c r="D486" s="35">
        <v>0</v>
      </c>
      <c r="E486" s="35">
        <v>0</v>
      </c>
      <c r="F486" s="35">
        <v>0</v>
      </c>
      <c r="G486" s="35">
        <v>0</v>
      </c>
      <c r="H486" s="35">
        <v>0</v>
      </c>
      <c r="I486" s="35">
        <v>0</v>
      </c>
      <c r="J486" s="35">
        <v>132.76165847541688</v>
      </c>
      <c r="K486" s="35">
        <v>255.50459123775809</v>
      </c>
      <c r="L486" s="35">
        <v>358.96612568496289</v>
      </c>
      <c r="M486" s="35">
        <v>435.33864064549851</v>
      </c>
      <c r="N486" s="35">
        <v>478.85876069761957</v>
      </c>
      <c r="O486" s="35">
        <v>486.24228352862997</v>
      </c>
      <c r="P486" s="35">
        <v>456.93201897617706</v>
      </c>
      <c r="Q486" s="35">
        <v>393.13983682631886</v>
      </c>
      <c r="R486" s="35">
        <v>299.67975027335655</v>
      </c>
      <c r="S486" s="35">
        <v>183.60463123111782</v>
      </c>
      <c r="T486" s="35">
        <v>53.673972411213875</v>
      </c>
      <c r="U486" s="35">
        <v>0</v>
      </c>
      <c r="V486" s="35">
        <v>0</v>
      </c>
      <c r="W486" s="35">
        <v>0</v>
      </c>
      <c r="X486" s="35">
        <v>0</v>
      </c>
      <c r="Y486" s="35">
        <v>0</v>
      </c>
      <c r="Z486" s="35">
        <v>0</v>
      </c>
      <c r="AA486" s="35">
        <v>0</v>
      </c>
    </row>
    <row r="487" spans="1:27">
      <c r="A487" s="239" t="s">
        <v>773</v>
      </c>
      <c r="B487" s="35" t="s">
        <v>339</v>
      </c>
      <c r="C487" s="35" t="s">
        <v>86</v>
      </c>
      <c r="D487" s="35">
        <v>0</v>
      </c>
      <c r="E487" s="35">
        <v>0</v>
      </c>
      <c r="F487" s="35">
        <v>0</v>
      </c>
      <c r="G487" s="35">
        <v>0</v>
      </c>
      <c r="H487" s="35">
        <v>0</v>
      </c>
      <c r="I487" s="35">
        <v>0</v>
      </c>
      <c r="J487" s="35">
        <v>0</v>
      </c>
      <c r="K487" s="35">
        <v>120.33737016517637</v>
      </c>
      <c r="L487" s="35">
        <v>230.56387711573157</v>
      </c>
      <c r="M487" s="35">
        <v>321.41818222615956</v>
      </c>
      <c r="N487" s="35">
        <v>385.26661816460756</v>
      </c>
      <c r="O487" s="35">
        <v>416.74457706774058</v>
      </c>
      <c r="P487" s="35">
        <v>413.20725012589133</v>
      </c>
      <c r="Q487" s="35">
        <v>374.95184699891314</v>
      </c>
      <c r="R487" s="35">
        <v>305.19262397066996</v>
      </c>
      <c r="S487" s="35">
        <v>209.79081900097984</v>
      </c>
      <c r="T487" s="35">
        <v>96.76218479536125</v>
      </c>
      <c r="U487" s="35">
        <v>0</v>
      </c>
      <c r="V487" s="35">
        <v>0</v>
      </c>
      <c r="W487" s="35">
        <v>0</v>
      </c>
      <c r="X487" s="35">
        <v>0</v>
      </c>
      <c r="Y487" s="35">
        <v>0</v>
      </c>
      <c r="Z487" s="35">
        <v>0</v>
      </c>
      <c r="AA487" s="35">
        <v>0</v>
      </c>
    </row>
    <row r="488" spans="1:27">
      <c r="A488" s="239" t="s">
        <v>773</v>
      </c>
      <c r="B488" s="35" t="s">
        <v>339</v>
      </c>
      <c r="C488" s="35" t="s">
        <v>87</v>
      </c>
      <c r="D488" s="35">
        <v>0</v>
      </c>
      <c r="E488" s="35">
        <v>0</v>
      </c>
      <c r="F488" s="35">
        <v>0</v>
      </c>
      <c r="G488" s="35">
        <v>0</v>
      </c>
      <c r="H488" s="35">
        <v>0</v>
      </c>
      <c r="I488" s="35">
        <v>0</v>
      </c>
      <c r="J488" s="35">
        <v>0</v>
      </c>
      <c r="K488" s="35">
        <v>114.04181316110882</v>
      </c>
      <c r="L488" s="35">
        <v>217.95051075859919</v>
      </c>
      <c r="M488" s="35">
        <v>302.49334901512532</v>
      </c>
      <c r="N488" s="35">
        <v>360.15832574146003</v>
      </c>
      <c r="O488" s="35">
        <v>385.82165469688636</v>
      </c>
      <c r="P488" s="35">
        <v>377.20303648205044</v>
      </c>
      <c r="Q488" s="35">
        <v>335.06827314752348</v>
      </c>
      <c r="R488" s="35">
        <v>263.16122332094159</v>
      </c>
      <c r="S488" s="35">
        <v>167.87114393828722</v>
      </c>
      <c r="T488" s="35">
        <v>57.664976726334864</v>
      </c>
      <c r="U488" s="35">
        <v>0</v>
      </c>
      <c r="V488" s="35">
        <v>0</v>
      </c>
      <c r="W488" s="35">
        <v>0</v>
      </c>
      <c r="X488" s="35">
        <v>0</v>
      </c>
      <c r="Y488" s="35">
        <v>0</v>
      </c>
      <c r="Z488" s="35">
        <v>0</v>
      </c>
      <c r="AA488" s="35">
        <v>0</v>
      </c>
    </row>
    <row r="489" spans="1:27">
      <c r="A489" s="239" t="s">
        <v>773</v>
      </c>
      <c r="B489" s="35" t="s">
        <v>339</v>
      </c>
      <c r="C489" s="35" t="s">
        <v>88</v>
      </c>
      <c r="D489" s="35">
        <v>0</v>
      </c>
      <c r="E489" s="35">
        <v>0</v>
      </c>
      <c r="F489" s="35">
        <v>0</v>
      </c>
      <c r="G489" s="35">
        <v>0</v>
      </c>
      <c r="H489" s="35">
        <v>0</v>
      </c>
      <c r="I489" s="35">
        <v>0</v>
      </c>
      <c r="J489" s="35">
        <v>0</v>
      </c>
      <c r="K489" s="35">
        <v>116.26026086720998</v>
      </c>
      <c r="L489" s="35">
        <v>222.38285585128978</v>
      </c>
      <c r="M489" s="35">
        <v>309.11410357758507</v>
      </c>
      <c r="N489" s="35">
        <v>368.89120997942479</v>
      </c>
      <c r="O489" s="35">
        <v>396.5017290529733</v>
      </c>
      <c r="P489" s="35">
        <v>389.53807788778857</v>
      </c>
      <c r="Q489" s="35">
        <v>348.60747315715798</v>
      </c>
      <c r="R489" s="35">
        <v>277.27898301952592</v>
      </c>
      <c r="S489" s="35">
        <v>181.77231140097757</v>
      </c>
      <c r="T489" s="35">
        <v>70.415452056701028</v>
      </c>
      <c r="U489" s="35">
        <v>0</v>
      </c>
      <c r="V489" s="35">
        <v>0</v>
      </c>
      <c r="W489" s="35">
        <v>0</v>
      </c>
      <c r="X489" s="35">
        <v>0</v>
      </c>
      <c r="Y489" s="35">
        <v>0</v>
      </c>
      <c r="Z489" s="35">
        <v>0</v>
      </c>
      <c r="AA489" s="35">
        <v>0</v>
      </c>
    </row>
    <row r="490" spans="1:27">
      <c r="A490" s="239" t="s">
        <v>773</v>
      </c>
      <c r="B490" s="35" t="s">
        <v>339</v>
      </c>
      <c r="C490" s="35" t="s">
        <v>89</v>
      </c>
      <c r="D490" s="35">
        <v>0</v>
      </c>
      <c r="E490" s="35">
        <v>0</v>
      </c>
      <c r="F490" s="35">
        <v>0</v>
      </c>
      <c r="G490" s="35">
        <v>0</v>
      </c>
      <c r="H490" s="35">
        <v>0</v>
      </c>
      <c r="I490" s="35">
        <v>0</v>
      </c>
      <c r="J490" s="35">
        <v>124.9380886479433</v>
      </c>
      <c r="K490" s="35">
        <v>239.93477496554945</v>
      </c>
      <c r="L490" s="35">
        <v>335.83970026148029</v>
      </c>
      <c r="M490" s="35">
        <v>405.02164928228029</v>
      </c>
      <c r="N490" s="35">
        <v>441.97577081199495</v>
      </c>
      <c r="O490" s="35">
        <v>443.76160214732272</v>
      </c>
      <c r="P490" s="35">
        <v>410.23704356518692</v>
      </c>
      <c r="Q490" s="35">
        <v>344.06966528711604</v>
      </c>
      <c r="R490" s="35">
        <v>250.52444723816336</v>
      </c>
      <c r="S490" s="35">
        <v>137.044841281309</v>
      </c>
      <c r="T490" s="35">
        <v>12.66049106897183</v>
      </c>
      <c r="U490" s="35">
        <v>0</v>
      </c>
      <c r="V490" s="35">
        <v>0</v>
      </c>
      <c r="W490" s="35">
        <v>0</v>
      </c>
      <c r="X490" s="35">
        <v>0</v>
      </c>
      <c r="Y490" s="35">
        <v>0</v>
      </c>
      <c r="Z490" s="35">
        <v>0</v>
      </c>
      <c r="AA490" s="35">
        <v>0</v>
      </c>
    </row>
    <row r="491" spans="1:27">
      <c r="A491" s="239" t="s">
        <v>773</v>
      </c>
      <c r="B491" s="35" t="s">
        <v>339</v>
      </c>
      <c r="C491" s="35" t="s">
        <v>90</v>
      </c>
      <c r="D491" s="35">
        <v>0</v>
      </c>
      <c r="E491" s="35">
        <v>0</v>
      </c>
      <c r="F491" s="35">
        <v>0</v>
      </c>
      <c r="G491" s="35">
        <v>0</v>
      </c>
      <c r="H491" s="35">
        <v>0</v>
      </c>
      <c r="I491" s="35">
        <v>0</v>
      </c>
      <c r="J491" s="35">
        <v>132.30571728368153</v>
      </c>
      <c r="K491" s="35">
        <v>255.4437302636853</v>
      </c>
      <c r="L491" s="35">
        <v>360.88158157747279</v>
      </c>
      <c r="M491" s="35">
        <v>441.31329032636972</v>
      </c>
      <c r="N491" s="35">
        <v>491.16559680861775</v>
      </c>
      <c r="O491" s="35">
        <v>506.98414384246598</v>
      </c>
      <c r="P491" s="35">
        <v>487.67283547153789</v>
      </c>
      <c r="Q491" s="35">
        <v>434.56978745149814</v>
      </c>
      <c r="R491" s="35">
        <v>351.3546067703644</v>
      </c>
      <c r="S491" s="35">
        <v>243.79342497350291</v>
      </c>
      <c r="T491" s="35">
        <v>119.33935239894595</v>
      </c>
      <c r="U491" s="35">
        <v>0</v>
      </c>
      <c r="V491" s="35">
        <v>0</v>
      </c>
      <c r="W491" s="35">
        <v>0</v>
      </c>
      <c r="X491" s="35">
        <v>0</v>
      </c>
      <c r="Y491" s="35">
        <v>0</v>
      </c>
      <c r="Z491" s="35">
        <v>0</v>
      </c>
      <c r="AA491" s="35">
        <v>0</v>
      </c>
    </row>
    <row r="492" spans="1:27">
      <c r="A492" s="239" t="s">
        <v>773</v>
      </c>
      <c r="B492" s="35" t="s">
        <v>339</v>
      </c>
      <c r="C492" s="35" t="s">
        <v>91</v>
      </c>
      <c r="D492" s="35">
        <v>0</v>
      </c>
      <c r="E492" s="35">
        <v>0</v>
      </c>
      <c r="F492" s="35">
        <v>0</v>
      </c>
      <c r="G492" s="35">
        <v>0</v>
      </c>
      <c r="H492" s="35">
        <v>0</v>
      </c>
      <c r="I492" s="35">
        <v>0</v>
      </c>
      <c r="J492" s="35">
        <v>135.7590078689156</v>
      </c>
      <c r="K492" s="35">
        <v>263.12194185352155</v>
      </c>
      <c r="L492" s="35">
        <v>374.21198684855625</v>
      </c>
      <c r="M492" s="35">
        <v>462.15873152565894</v>
      </c>
      <c r="N492" s="35">
        <v>521.52307185936093</v>
      </c>
      <c r="O492" s="35">
        <v>548.63359484098487</v>
      </c>
      <c r="P492" s="35">
        <v>541.81363858584928</v>
      </c>
      <c r="Q492" s="35">
        <v>501.48498620436959</v>
      </c>
      <c r="R492" s="35">
        <v>430.141780445265</v>
      </c>
      <c r="S492" s="35">
        <v>332.19627237091277</v>
      </c>
      <c r="T492" s="35">
        <v>213.70594380397478</v>
      </c>
      <c r="U492" s="35">
        <v>81.998879774246248</v>
      </c>
      <c r="V492" s="35">
        <v>0</v>
      </c>
      <c r="W492" s="35">
        <v>0</v>
      </c>
      <c r="X492" s="35">
        <v>0</v>
      </c>
      <c r="Y492" s="35">
        <v>0</v>
      </c>
      <c r="Z492" s="35">
        <v>0</v>
      </c>
      <c r="AA492" s="35">
        <v>0</v>
      </c>
    </row>
    <row r="493" spans="1:27">
      <c r="A493" s="239" t="s">
        <v>773</v>
      </c>
      <c r="B493" s="35" t="s">
        <v>339</v>
      </c>
      <c r="C493" s="35" t="s">
        <v>92</v>
      </c>
      <c r="D493" s="35">
        <v>0</v>
      </c>
      <c r="E493" s="35">
        <v>0</v>
      </c>
      <c r="F493" s="35">
        <v>0</v>
      </c>
      <c r="G493" s="35">
        <v>0</v>
      </c>
      <c r="H493" s="35">
        <v>0</v>
      </c>
      <c r="I493" s="35">
        <v>134.07772018098618</v>
      </c>
      <c r="J493" s="35">
        <v>260.59655905265828</v>
      </c>
      <c r="K493" s="35">
        <v>372.42378132437841</v>
      </c>
      <c r="L493" s="35">
        <v>463.25491896699759</v>
      </c>
      <c r="M493" s="35">
        <v>527.96919734544781</v>
      </c>
      <c r="N493" s="35">
        <v>562.9182284306047</v>
      </c>
      <c r="O493" s="35">
        <v>566.13169547266341</v>
      </c>
      <c r="P493" s="35">
        <v>537.42843327930484</v>
      </c>
      <c r="Q493" s="35">
        <v>478.42664174098684</v>
      </c>
      <c r="R493" s="35">
        <v>392.4526567968424</v>
      </c>
      <c r="S493" s="35">
        <v>284.35342204797348</v>
      </c>
      <c r="T493" s="35">
        <v>160.22323328037137</v>
      </c>
      <c r="U493" s="35">
        <v>27.060161184159185</v>
      </c>
      <c r="V493" s="35">
        <v>0</v>
      </c>
      <c r="W493" s="35">
        <v>0</v>
      </c>
      <c r="X493" s="35">
        <v>0</v>
      </c>
      <c r="Y493" s="35">
        <v>0</v>
      </c>
      <c r="Z493" s="35">
        <v>0</v>
      </c>
      <c r="AA493" s="35">
        <v>0</v>
      </c>
    </row>
    <row r="494" spans="1:27">
      <c r="A494" s="239" t="s">
        <v>773</v>
      </c>
      <c r="B494" s="35" t="s">
        <v>339</v>
      </c>
      <c r="C494" s="35" t="s">
        <v>93</v>
      </c>
      <c r="D494" s="35">
        <v>0</v>
      </c>
      <c r="E494" s="35">
        <v>0</v>
      </c>
      <c r="F494" s="35">
        <v>0</v>
      </c>
      <c r="G494" s="35">
        <v>0</v>
      </c>
      <c r="H494" s="35">
        <v>0</v>
      </c>
      <c r="I494" s="35">
        <v>131.08226362378602</v>
      </c>
      <c r="J494" s="35">
        <v>255.14967146848196</v>
      </c>
      <c r="K494" s="35">
        <v>365.56276714345114</v>
      </c>
      <c r="L494" s="35">
        <v>456.41280356979235</v>
      </c>
      <c r="M494" s="35">
        <v>522.83794905923901</v>
      </c>
      <c r="N494" s="35">
        <v>561.28346780824336</v>
      </c>
      <c r="O494" s="35">
        <v>569.6919512710499</v>
      </c>
      <c r="P494" s="35">
        <v>547.61342019660026</v>
      </c>
      <c r="Q494" s="35">
        <v>496.22940522847529</v>
      </c>
      <c r="R494" s="35">
        <v>418.2897173966897</v>
      </c>
      <c r="S494" s="35">
        <v>317.96529222289757</v>
      </c>
      <c r="T494" s="35">
        <v>200.62498247374077</v>
      </c>
      <c r="U494" s="35">
        <v>72.548244478463971</v>
      </c>
      <c r="V494" s="35">
        <v>0</v>
      </c>
      <c r="W494" s="35">
        <v>0</v>
      </c>
      <c r="X494" s="35">
        <v>0</v>
      </c>
      <c r="Y494" s="35">
        <v>0</v>
      </c>
      <c r="Z494" s="35">
        <v>0</v>
      </c>
      <c r="AA494" s="35">
        <v>0</v>
      </c>
    </row>
    <row r="495" spans="1:27">
      <c r="A495" s="239" t="s">
        <v>773</v>
      </c>
      <c r="B495" s="35" t="s">
        <v>338</v>
      </c>
      <c r="C495" s="35" t="s">
        <v>82</v>
      </c>
      <c r="D495" s="35">
        <v>0</v>
      </c>
      <c r="E495" s="35">
        <v>0</v>
      </c>
      <c r="F495" s="35">
        <v>0</v>
      </c>
      <c r="G495" s="35">
        <v>0</v>
      </c>
      <c r="H495" s="35">
        <v>0</v>
      </c>
      <c r="I495" s="35">
        <v>82.805413789221276</v>
      </c>
      <c r="J495" s="35">
        <v>161.08019648914302</v>
      </c>
      <c r="K495" s="35">
        <v>230.54160681776239</v>
      </c>
      <c r="L495" s="35">
        <v>287.38912001781523</v>
      </c>
      <c r="M495" s="35">
        <v>328.512370487976</v>
      </c>
      <c r="N495" s="35">
        <v>351.66133291531753</v>
      </c>
      <c r="O495" s="35">
        <v>355.56943058632544</v>
      </c>
      <c r="P495" s="35">
        <v>340.02283510502855</v>
      </c>
      <c r="Q495" s="35">
        <v>305.87216584034417</v>
      </c>
      <c r="R495" s="35">
        <v>254.98594897686223</v>
      </c>
      <c r="S495" s="35">
        <v>190.14838261937552</v>
      </c>
      <c r="T495" s="35">
        <v>114.90700165058487</v>
      </c>
      <c r="U495" s="35">
        <v>33.378577235800392</v>
      </c>
      <c r="V495" s="35">
        <v>0</v>
      </c>
      <c r="W495" s="35">
        <v>0</v>
      </c>
      <c r="X495" s="35">
        <v>0</v>
      </c>
      <c r="Y495" s="35">
        <v>0</v>
      </c>
      <c r="Z495" s="35">
        <v>0</v>
      </c>
      <c r="AA495" s="35">
        <v>0</v>
      </c>
    </row>
    <row r="496" spans="1:27">
      <c r="A496" s="239" t="s">
        <v>773</v>
      </c>
      <c r="B496" s="35" t="s">
        <v>338</v>
      </c>
      <c r="C496" s="35" t="s">
        <v>83</v>
      </c>
      <c r="D496" s="35">
        <v>0</v>
      </c>
      <c r="E496" s="35">
        <v>0</v>
      </c>
      <c r="F496" s="35">
        <v>0</v>
      </c>
      <c r="G496" s="35">
        <v>0</v>
      </c>
      <c r="H496" s="35">
        <v>0</v>
      </c>
      <c r="I496" s="35">
        <v>0</v>
      </c>
      <c r="J496" s="35">
        <v>85.274528085987853</v>
      </c>
      <c r="K496" s="35">
        <v>165.43791468964827</v>
      </c>
      <c r="L496" s="35">
        <v>235.68536733859528</v>
      </c>
      <c r="M496" s="35">
        <v>291.80642978849983</v>
      </c>
      <c r="N496" s="35">
        <v>330.43734621733307</v>
      </c>
      <c r="O496" s="35">
        <v>349.2626763184582</v>
      </c>
      <c r="P496" s="35">
        <v>347.15407698921575</v>
      </c>
      <c r="Q496" s="35">
        <v>324.23793238843007</v>
      </c>
      <c r="R496" s="35">
        <v>281.8877787866976</v>
      </c>
      <c r="S496" s="35">
        <v>222.64197824494332</v>
      </c>
      <c r="T496" s="35">
        <v>150.05157555461184</v>
      </c>
      <c r="U496" s="35">
        <v>68.467457513168569</v>
      </c>
      <c r="V496" s="35">
        <v>0</v>
      </c>
      <c r="W496" s="35">
        <v>0</v>
      </c>
      <c r="X496" s="35">
        <v>0</v>
      </c>
      <c r="Y496" s="35">
        <v>0</v>
      </c>
      <c r="Z496" s="35">
        <v>0</v>
      </c>
      <c r="AA496" s="35">
        <v>0</v>
      </c>
    </row>
    <row r="497" spans="1:27">
      <c r="A497" s="239" t="s">
        <v>773</v>
      </c>
      <c r="B497" s="35" t="s">
        <v>338</v>
      </c>
      <c r="C497" s="35" t="s">
        <v>84</v>
      </c>
      <c r="D497" s="35">
        <v>0</v>
      </c>
      <c r="E497" s="35">
        <v>0</v>
      </c>
      <c r="F497" s="35">
        <v>0</v>
      </c>
      <c r="G497" s="35">
        <v>0</v>
      </c>
      <c r="H497" s="35">
        <v>0</v>
      </c>
      <c r="I497" s="35">
        <v>0</v>
      </c>
      <c r="J497" s="35">
        <v>84.62950830892072</v>
      </c>
      <c r="K497" s="35">
        <v>163.6781617403675</v>
      </c>
      <c r="L497" s="35">
        <v>231.93313238270594</v>
      </c>
      <c r="M497" s="35">
        <v>284.89337688317687</v>
      </c>
      <c r="N497" s="35">
        <v>319.06645572820349</v>
      </c>
      <c r="O497" s="35">
        <v>332.19884059697341</v>
      </c>
      <c r="P497" s="35">
        <v>323.42452227340794</v>
      </c>
      <c r="Q497" s="35">
        <v>293.32211923457339</v>
      </c>
      <c r="R497" s="35">
        <v>243.87672091534779</v>
      </c>
      <c r="S497" s="35">
        <v>178.34898187809981</v>
      </c>
      <c r="T497" s="35">
        <v>101.06009941350679</v>
      </c>
      <c r="U497" s="35">
        <v>17.106854127956275</v>
      </c>
      <c r="V497" s="35">
        <v>0</v>
      </c>
      <c r="W497" s="35">
        <v>0</v>
      </c>
      <c r="X497" s="35">
        <v>0</v>
      </c>
      <c r="Y497" s="35">
        <v>0</v>
      </c>
      <c r="Z497" s="35">
        <v>0</v>
      </c>
      <c r="AA497" s="35">
        <v>0</v>
      </c>
    </row>
    <row r="498" spans="1:27">
      <c r="A498" s="239" t="s">
        <v>773</v>
      </c>
      <c r="B498" s="35" t="s">
        <v>338</v>
      </c>
      <c r="C498" s="35" t="s">
        <v>85</v>
      </c>
      <c r="D498" s="35">
        <v>0</v>
      </c>
      <c r="E498" s="35">
        <v>0</v>
      </c>
      <c r="F498" s="35">
        <v>0</v>
      </c>
      <c r="G498" s="35">
        <v>0</v>
      </c>
      <c r="H498" s="35">
        <v>0</v>
      </c>
      <c r="I498" s="35">
        <v>0</v>
      </c>
      <c r="J498" s="35">
        <v>82.976036547135536</v>
      </c>
      <c r="K498" s="35">
        <v>159.69036952359878</v>
      </c>
      <c r="L498" s="35">
        <v>224.35382855310181</v>
      </c>
      <c r="M498" s="35">
        <v>272.08665040343652</v>
      </c>
      <c r="N498" s="35">
        <v>299.2867254360122</v>
      </c>
      <c r="O498" s="35">
        <v>303.9014272053937</v>
      </c>
      <c r="P498" s="35">
        <v>285.58251186011063</v>
      </c>
      <c r="Q498" s="35">
        <v>245.71239801644924</v>
      </c>
      <c r="R498" s="35">
        <v>187.29984392084782</v>
      </c>
      <c r="S498" s="35">
        <v>114.75289451944863</v>
      </c>
      <c r="T498" s="35">
        <v>33.546232757008667</v>
      </c>
      <c r="U498" s="35">
        <v>0</v>
      </c>
      <c r="V498" s="35">
        <v>0</v>
      </c>
      <c r="W498" s="35">
        <v>0</v>
      </c>
      <c r="X498" s="35">
        <v>0</v>
      </c>
      <c r="Y498" s="35">
        <v>0</v>
      </c>
      <c r="Z498" s="35">
        <v>0</v>
      </c>
      <c r="AA498" s="35">
        <v>0</v>
      </c>
    </row>
    <row r="499" spans="1:27">
      <c r="A499" s="239" t="s">
        <v>773</v>
      </c>
      <c r="B499" s="35" t="s">
        <v>338</v>
      </c>
      <c r="C499" s="35" t="s">
        <v>86</v>
      </c>
      <c r="D499" s="35">
        <v>0</v>
      </c>
      <c r="E499" s="35">
        <v>0</v>
      </c>
      <c r="F499" s="35">
        <v>0</v>
      </c>
      <c r="G499" s="35">
        <v>0</v>
      </c>
      <c r="H499" s="35">
        <v>0</v>
      </c>
      <c r="I499" s="35">
        <v>0</v>
      </c>
      <c r="J499" s="35">
        <v>0</v>
      </c>
      <c r="K499" s="35">
        <v>75.210856353235229</v>
      </c>
      <c r="L499" s="35">
        <v>144.1024231973322</v>
      </c>
      <c r="M499" s="35">
        <v>200.8863638913497</v>
      </c>
      <c r="N499" s="35">
        <v>240.79163635287972</v>
      </c>
      <c r="O499" s="35">
        <v>260.46536066733785</v>
      </c>
      <c r="P499" s="35">
        <v>258.25453132868205</v>
      </c>
      <c r="Q499" s="35">
        <v>234.34490437432069</v>
      </c>
      <c r="R499" s="35">
        <v>190.74538998166869</v>
      </c>
      <c r="S499" s="35">
        <v>131.11926187561238</v>
      </c>
      <c r="T499" s="35">
        <v>60.47636549710078</v>
      </c>
      <c r="U499" s="35">
        <v>0</v>
      </c>
      <c r="V499" s="35">
        <v>0</v>
      </c>
      <c r="W499" s="35">
        <v>0</v>
      </c>
      <c r="X499" s="35">
        <v>0</v>
      </c>
      <c r="Y499" s="35">
        <v>0</v>
      </c>
      <c r="Z499" s="35">
        <v>0</v>
      </c>
      <c r="AA499" s="35">
        <v>0</v>
      </c>
    </row>
    <row r="500" spans="1:27">
      <c r="A500" s="239" t="s">
        <v>773</v>
      </c>
      <c r="B500" s="35" t="s">
        <v>338</v>
      </c>
      <c r="C500" s="35" t="s">
        <v>87</v>
      </c>
      <c r="D500" s="35">
        <v>0</v>
      </c>
      <c r="E500" s="35">
        <v>0</v>
      </c>
      <c r="F500" s="35">
        <v>0</v>
      </c>
      <c r="G500" s="35">
        <v>0</v>
      </c>
      <c r="H500" s="35">
        <v>0</v>
      </c>
      <c r="I500" s="35">
        <v>0</v>
      </c>
      <c r="J500" s="35">
        <v>0</v>
      </c>
      <c r="K500" s="35">
        <v>71.276133225693002</v>
      </c>
      <c r="L500" s="35">
        <v>136.21906922412447</v>
      </c>
      <c r="M500" s="35">
        <v>189.05834313445331</v>
      </c>
      <c r="N500" s="35">
        <v>225.09895358841251</v>
      </c>
      <c r="O500" s="35">
        <v>241.13853418555394</v>
      </c>
      <c r="P500" s="35">
        <v>235.7518978012815</v>
      </c>
      <c r="Q500" s="35">
        <v>209.41767071720216</v>
      </c>
      <c r="R500" s="35">
        <v>164.47576457558847</v>
      </c>
      <c r="S500" s="35">
        <v>104.91946496142951</v>
      </c>
      <c r="T500" s="35">
        <v>36.040610453959289</v>
      </c>
      <c r="U500" s="35">
        <v>0</v>
      </c>
      <c r="V500" s="35">
        <v>0</v>
      </c>
      <c r="W500" s="35">
        <v>0</v>
      </c>
      <c r="X500" s="35">
        <v>0</v>
      </c>
      <c r="Y500" s="35">
        <v>0</v>
      </c>
      <c r="Z500" s="35">
        <v>0</v>
      </c>
      <c r="AA500" s="35">
        <v>0</v>
      </c>
    </row>
    <row r="501" spans="1:27">
      <c r="A501" s="239" t="s">
        <v>773</v>
      </c>
      <c r="B501" s="35" t="s">
        <v>338</v>
      </c>
      <c r="C501" s="35" t="s">
        <v>88</v>
      </c>
      <c r="D501" s="35">
        <v>0</v>
      </c>
      <c r="E501" s="35">
        <v>0</v>
      </c>
      <c r="F501" s="35">
        <v>0</v>
      </c>
      <c r="G501" s="35">
        <v>0</v>
      </c>
      <c r="H501" s="35">
        <v>0</v>
      </c>
      <c r="I501" s="35">
        <v>0</v>
      </c>
      <c r="J501" s="35">
        <v>0</v>
      </c>
      <c r="K501" s="35">
        <v>72.66266304200623</v>
      </c>
      <c r="L501" s="35">
        <v>138.98928490705612</v>
      </c>
      <c r="M501" s="35">
        <v>193.19631473599068</v>
      </c>
      <c r="N501" s="35">
        <v>230.55700623714048</v>
      </c>
      <c r="O501" s="35">
        <v>247.81358065810832</v>
      </c>
      <c r="P501" s="35">
        <v>243.46129867986784</v>
      </c>
      <c r="Q501" s="35">
        <v>217.87967072322371</v>
      </c>
      <c r="R501" s="35">
        <v>173.29936438720372</v>
      </c>
      <c r="S501" s="35">
        <v>113.60769462561099</v>
      </c>
      <c r="T501" s="35">
        <v>44.009657535438137</v>
      </c>
      <c r="U501" s="35">
        <v>0</v>
      </c>
      <c r="V501" s="35">
        <v>0</v>
      </c>
      <c r="W501" s="35">
        <v>0</v>
      </c>
      <c r="X501" s="35">
        <v>0</v>
      </c>
      <c r="Y501" s="35">
        <v>0</v>
      </c>
      <c r="Z501" s="35">
        <v>0</v>
      </c>
      <c r="AA501" s="35">
        <v>0</v>
      </c>
    </row>
    <row r="502" spans="1:27">
      <c r="A502" s="239" t="s">
        <v>773</v>
      </c>
      <c r="B502" s="35" t="s">
        <v>338</v>
      </c>
      <c r="C502" s="35" t="s">
        <v>89</v>
      </c>
      <c r="D502" s="35">
        <v>0</v>
      </c>
      <c r="E502" s="35">
        <v>0</v>
      </c>
      <c r="F502" s="35">
        <v>0</v>
      </c>
      <c r="G502" s="35">
        <v>0</v>
      </c>
      <c r="H502" s="35">
        <v>0</v>
      </c>
      <c r="I502" s="35">
        <v>0</v>
      </c>
      <c r="J502" s="35">
        <v>78.086305404964548</v>
      </c>
      <c r="K502" s="35">
        <v>149.95923435346839</v>
      </c>
      <c r="L502" s="35">
        <v>209.89981266342519</v>
      </c>
      <c r="M502" s="35">
        <v>253.13853080142516</v>
      </c>
      <c r="N502" s="35">
        <v>276.2348567574968</v>
      </c>
      <c r="O502" s="35">
        <v>277.3510013420767</v>
      </c>
      <c r="P502" s="35">
        <v>256.39815222824183</v>
      </c>
      <c r="Q502" s="35">
        <v>215.0435408044475</v>
      </c>
      <c r="R502" s="35">
        <v>156.57777952385209</v>
      </c>
      <c r="S502" s="35">
        <v>85.653025800818114</v>
      </c>
      <c r="T502" s="35">
        <v>7.9128069181073926</v>
      </c>
      <c r="U502" s="35">
        <v>0</v>
      </c>
      <c r="V502" s="35">
        <v>0</v>
      </c>
      <c r="W502" s="35">
        <v>0</v>
      </c>
      <c r="X502" s="35">
        <v>0</v>
      </c>
      <c r="Y502" s="35">
        <v>0</v>
      </c>
      <c r="Z502" s="35">
        <v>0</v>
      </c>
      <c r="AA502" s="35">
        <v>0</v>
      </c>
    </row>
    <row r="503" spans="1:27">
      <c r="A503" s="239" t="s">
        <v>773</v>
      </c>
      <c r="B503" s="35" t="s">
        <v>338</v>
      </c>
      <c r="C503" s="35" t="s">
        <v>90</v>
      </c>
      <c r="D503" s="35">
        <v>0</v>
      </c>
      <c r="E503" s="35">
        <v>0</v>
      </c>
      <c r="F503" s="35">
        <v>0</v>
      </c>
      <c r="G503" s="35">
        <v>0</v>
      </c>
      <c r="H503" s="35">
        <v>0</v>
      </c>
      <c r="I503" s="35">
        <v>0</v>
      </c>
      <c r="J503" s="35">
        <v>82.69107330230095</v>
      </c>
      <c r="K503" s="35">
        <v>159.65233141480331</v>
      </c>
      <c r="L503" s="35">
        <v>225.5509884859205</v>
      </c>
      <c r="M503" s="35">
        <v>275.82080645398111</v>
      </c>
      <c r="N503" s="35">
        <v>306.97849800538609</v>
      </c>
      <c r="O503" s="35">
        <v>316.86508990154124</v>
      </c>
      <c r="P503" s="35">
        <v>304.79552216971121</v>
      </c>
      <c r="Q503" s="35">
        <v>271.60611715718636</v>
      </c>
      <c r="R503" s="35">
        <v>219.59662923147775</v>
      </c>
      <c r="S503" s="35">
        <v>152.37089060843931</v>
      </c>
      <c r="T503" s="35">
        <v>74.587095249341218</v>
      </c>
      <c r="U503" s="35">
        <v>0</v>
      </c>
      <c r="V503" s="35">
        <v>0</v>
      </c>
      <c r="W503" s="35">
        <v>0</v>
      </c>
      <c r="X503" s="35">
        <v>0</v>
      </c>
      <c r="Y503" s="35">
        <v>0</v>
      </c>
      <c r="Z503" s="35">
        <v>0</v>
      </c>
      <c r="AA503" s="35">
        <v>0</v>
      </c>
    </row>
    <row r="504" spans="1:27">
      <c r="A504" s="239" t="s">
        <v>773</v>
      </c>
      <c r="B504" s="35" t="s">
        <v>338</v>
      </c>
      <c r="C504" s="35" t="s">
        <v>91</v>
      </c>
      <c r="D504" s="35">
        <v>0</v>
      </c>
      <c r="E504" s="35">
        <v>0</v>
      </c>
      <c r="F504" s="35">
        <v>0</v>
      </c>
      <c r="G504" s="35">
        <v>0</v>
      </c>
      <c r="H504" s="35">
        <v>0</v>
      </c>
      <c r="I504" s="35">
        <v>0</v>
      </c>
      <c r="J504" s="35">
        <v>84.849379918072245</v>
      </c>
      <c r="K504" s="35">
        <v>164.45121365845097</v>
      </c>
      <c r="L504" s="35">
        <v>233.88249178034764</v>
      </c>
      <c r="M504" s="35">
        <v>288.84920720353682</v>
      </c>
      <c r="N504" s="35">
        <v>325.95191991210055</v>
      </c>
      <c r="O504" s="35">
        <v>342.89599677561557</v>
      </c>
      <c r="P504" s="35">
        <v>338.6335241161558</v>
      </c>
      <c r="Q504" s="35">
        <v>313.42811637773099</v>
      </c>
      <c r="R504" s="35">
        <v>268.83861277829061</v>
      </c>
      <c r="S504" s="35">
        <v>207.62267023182048</v>
      </c>
      <c r="T504" s="35">
        <v>133.56621487748424</v>
      </c>
      <c r="U504" s="35">
        <v>51.249299858903903</v>
      </c>
      <c r="V504" s="35">
        <v>0</v>
      </c>
      <c r="W504" s="35">
        <v>0</v>
      </c>
      <c r="X504" s="35">
        <v>0</v>
      </c>
      <c r="Y504" s="35">
        <v>0</v>
      </c>
      <c r="Z504" s="35">
        <v>0</v>
      </c>
      <c r="AA504" s="35">
        <v>0</v>
      </c>
    </row>
    <row r="505" spans="1:27">
      <c r="A505" s="239" t="s">
        <v>773</v>
      </c>
      <c r="B505" s="35" t="s">
        <v>338</v>
      </c>
      <c r="C505" s="35" t="s">
        <v>92</v>
      </c>
      <c r="D505" s="35">
        <v>0</v>
      </c>
      <c r="E505" s="35">
        <v>0</v>
      </c>
      <c r="F505" s="35">
        <v>0</v>
      </c>
      <c r="G505" s="35">
        <v>0</v>
      </c>
      <c r="H505" s="35">
        <v>0</v>
      </c>
      <c r="I505" s="35">
        <v>83.798575113116343</v>
      </c>
      <c r="J505" s="35">
        <v>162.87284940791142</v>
      </c>
      <c r="K505" s="35">
        <v>232.76486332773652</v>
      </c>
      <c r="L505" s="35">
        <v>289.5343243543735</v>
      </c>
      <c r="M505" s="35">
        <v>329.98074834090488</v>
      </c>
      <c r="N505" s="35">
        <v>351.82389276912789</v>
      </c>
      <c r="O505" s="35">
        <v>353.83230967041465</v>
      </c>
      <c r="P505" s="35">
        <v>335.89277079956554</v>
      </c>
      <c r="Q505" s="35">
        <v>299.01665108811676</v>
      </c>
      <c r="R505" s="35">
        <v>245.28291049802647</v>
      </c>
      <c r="S505" s="35">
        <v>177.72088877998343</v>
      </c>
      <c r="T505" s="35">
        <v>100.13952080023209</v>
      </c>
      <c r="U505" s="35">
        <v>16.912600740099489</v>
      </c>
      <c r="V505" s="35">
        <v>0</v>
      </c>
      <c r="W505" s="35">
        <v>0</v>
      </c>
      <c r="X505" s="35">
        <v>0</v>
      </c>
      <c r="Y505" s="35">
        <v>0</v>
      </c>
      <c r="Z505" s="35">
        <v>0</v>
      </c>
      <c r="AA505" s="35">
        <v>0</v>
      </c>
    </row>
    <row r="506" spans="1:27">
      <c r="A506" s="239" t="s">
        <v>773</v>
      </c>
      <c r="B506" s="35" t="s">
        <v>338</v>
      </c>
      <c r="C506" s="35" t="s">
        <v>93</v>
      </c>
      <c r="D506" s="35">
        <v>0</v>
      </c>
      <c r="E506" s="35">
        <v>0</v>
      </c>
      <c r="F506" s="35">
        <v>0</v>
      </c>
      <c r="G506" s="35">
        <v>0</v>
      </c>
      <c r="H506" s="35">
        <v>0</v>
      </c>
      <c r="I506" s="35">
        <v>81.926414764866252</v>
      </c>
      <c r="J506" s="35">
        <v>159.46854466780121</v>
      </c>
      <c r="K506" s="35">
        <v>228.47672946465693</v>
      </c>
      <c r="L506" s="35">
        <v>285.2580022311202</v>
      </c>
      <c r="M506" s="35">
        <v>326.77371816202435</v>
      </c>
      <c r="N506" s="35">
        <v>350.80216738015207</v>
      </c>
      <c r="O506" s="35">
        <v>356.05746954440616</v>
      </c>
      <c r="P506" s="35">
        <v>342.2583876228752</v>
      </c>
      <c r="Q506" s="35">
        <v>310.14337826779706</v>
      </c>
      <c r="R506" s="35">
        <v>261.43107337293105</v>
      </c>
      <c r="S506" s="35">
        <v>198.72830763931097</v>
      </c>
      <c r="T506" s="35">
        <v>125.39061404608798</v>
      </c>
      <c r="U506" s="35">
        <v>45.342652799039982</v>
      </c>
      <c r="V506" s="35">
        <v>0</v>
      </c>
      <c r="W506" s="35">
        <v>0</v>
      </c>
      <c r="X506" s="35">
        <v>0</v>
      </c>
      <c r="Y506" s="35">
        <v>0</v>
      </c>
      <c r="Z506" s="35">
        <v>0</v>
      </c>
      <c r="AA506" s="35">
        <v>0</v>
      </c>
    </row>
    <row r="507" spans="1:27">
      <c r="A507" s="239" t="s">
        <v>755</v>
      </c>
      <c r="B507" s="35" t="s">
        <v>79</v>
      </c>
      <c r="C507" s="35" t="s">
        <v>82</v>
      </c>
      <c r="D507" s="35">
        <v>0</v>
      </c>
      <c r="E507" s="35">
        <v>0</v>
      </c>
      <c r="F507" s="35">
        <v>0</v>
      </c>
      <c r="G507" s="35">
        <v>0</v>
      </c>
      <c r="H507" s="35">
        <v>0</v>
      </c>
      <c r="I507" s="35">
        <v>0</v>
      </c>
      <c r="J507" s="35">
        <v>242.54889418251705</v>
      </c>
      <c r="K507" s="35">
        <v>466.13886767721925</v>
      </c>
      <c r="L507" s="35">
        <v>653.29293058331223</v>
      </c>
      <c r="M507" s="35">
        <v>789.38211892634524</v>
      </c>
      <c r="N507" s="35">
        <v>863.76897283679114</v>
      </c>
      <c r="O507" s="35">
        <v>870.63901738885238</v>
      </c>
      <c r="P507" s="35">
        <v>809.45525310362677</v>
      </c>
      <c r="Q507" s="35">
        <v>685.00013070460727</v>
      </c>
      <c r="R507" s="35">
        <v>507.00172915380188</v>
      </c>
      <c r="S507" s="35">
        <v>289.37335689540475</v>
      </c>
      <c r="T507" s="35">
        <v>49.126013146589813</v>
      </c>
      <c r="U507" s="35">
        <v>0</v>
      </c>
      <c r="V507" s="35">
        <v>0</v>
      </c>
      <c r="W507" s="35">
        <v>0</v>
      </c>
      <c r="X507" s="35">
        <v>0</v>
      </c>
      <c r="Y507" s="35">
        <v>0</v>
      </c>
      <c r="Z507" s="35">
        <v>0</v>
      </c>
      <c r="AA507" s="35">
        <v>0</v>
      </c>
    </row>
    <row r="508" spans="1:27">
      <c r="A508" s="239" t="s">
        <v>755</v>
      </c>
      <c r="B508" s="35" t="s">
        <v>79</v>
      </c>
      <c r="C508" s="35" t="s">
        <v>83</v>
      </c>
      <c r="D508" s="35">
        <v>0</v>
      </c>
      <c r="E508" s="35">
        <v>0</v>
      </c>
      <c r="F508" s="35">
        <v>0</v>
      </c>
      <c r="G508" s="35">
        <v>0</v>
      </c>
      <c r="H508" s="35">
        <v>0</v>
      </c>
      <c r="I508" s="35">
        <v>0</v>
      </c>
      <c r="J508" s="35">
        <v>257.27606266882873</v>
      </c>
      <c r="K508" s="35">
        <v>495.47113672918192</v>
      </c>
      <c r="L508" s="35">
        <v>696.9193832079601</v>
      </c>
      <c r="M508" s="35">
        <v>846.68030722823892</v>
      </c>
      <c r="N508" s="35">
        <v>933.64682616607411</v>
      </c>
      <c r="O508" s="35">
        <v>951.36903115719781</v>
      </c>
      <c r="P508" s="35">
        <v>898.53254733111169</v>
      </c>
      <c r="Q508" s="35">
        <v>779.05601498236649</v>
      </c>
      <c r="R508" s="35">
        <v>601.80046194650208</v>
      </c>
      <c r="S508" s="35">
        <v>379.91212170198969</v>
      </c>
      <c r="T508" s="35">
        <v>129.84743737315256</v>
      </c>
      <c r="U508" s="35">
        <v>0</v>
      </c>
      <c r="V508" s="35">
        <v>0</v>
      </c>
      <c r="W508" s="35">
        <v>0</v>
      </c>
      <c r="X508" s="35">
        <v>0</v>
      </c>
      <c r="Y508" s="35">
        <v>0</v>
      </c>
      <c r="Z508" s="35">
        <v>0</v>
      </c>
      <c r="AA508" s="35">
        <v>0</v>
      </c>
    </row>
    <row r="509" spans="1:27">
      <c r="A509" s="239" t="s">
        <v>755</v>
      </c>
      <c r="B509" s="35" t="s">
        <v>79</v>
      </c>
      <c r="C509" s="35" t="s">
        <v>84</v>
      </c>
      <c r="D509" s="35">
        <v>0</v>
      </c>
      <c r="E509" s="35">
        <v>0</v>
      </c>
      <c r="F509" s="35">
        <v>0</v>
      </c>
      <c r="G509" s="35">
        <v>0</v>
      </c>
      <c r="H509" s="35">
        <v>0</v>
      </c>
      <c r="I509" s="35">
        <v>0</v>
      </c>
      <c r="J509" s="35">
        <v>268.275627203905</v>
      </c>
      <c r="K509" s="35">
        <v>517.96194721395955</v>
      </c>
      <c r="L509" s="35">
        <v>731.75773981442978</v>
      </c>
      <c r="M509" s="35">
        <v>894.84870485130909</v>
      </c>
      <c r="N509" s="35">
        <v>995.93397209195564</v>
      </c>
      <c r="O509" s="35">
        <v>1028.0091591215605</v>
      </c>
      <c r="P509" s="35">
        <v>988.85171776752964</v>
      </c>
      <c r="Q509" s="35">
        <v>881.17493851339248</v>
      </c>
      <c r="R509" s="35">
        <v>712.43994165569484</v>
      </c>
      <c r="S509" s="35">
        <v>494.33868267929722</v>
      </c>
      <c r="T509" s="35">
        <v>241.98379535095023</v>
      </c>
      <c r="U509" s="35">
        <v>0</v>
      </c>
      <c r="V509" s="35">
        <v>0</v>
      </c>
      <c r="W509" s="35">
        <v>0</v>
      </c>
      <c r="X509" s="35">
        <v>0</v>
      </c>
      <c r="Y509" s="35">
        <v>0</v>
      </c>
      <c r="Z509" s="35">
        <v>0</v>
      </c>
      <c r="AA509" s="35">
        <v>0</v>
      </c>
    </row>
    <row r="510" spans="1:27">
      <c r="A510" s="239" t="s">
        <v>755</v>
      </c>
      <c r="B510" s="35" t="s">
        <v>79</v>
      </c>
      <c r="C510" s="35" t="s">
        <v>85</v>
      </c>
      <c r="D510" s="35">
        <v>0</v>
      </c>
      <c r="E510" s="35">
        <v>0</v>
      </c>
      <c r="F510" s="35">
        <v>0</v>
      </c>
      <c r="G510" s="35">
        <v>0</v>
      </c>
      <c r="H510" s="35">
        <v>0</v>
      </c>
      <c r="I510" s="35">
        <v>0</v>
      </c>
      <c r="J510" s="35">
        <v>268.74458834653217</v>
      </c>
      <c r="K510" s="35">
        <v>520.05236875808521</v>
      </c>
      <c r="L510" s="35">
        <v>737.61787615883111</v>
      </c>
      <c r="M510" s="35">
        <v>907.32492689214689</v>
      </c>
      <c r="N510" s="35">
        <v>1018.1625113334117</v>
      </c>
      <c r="O510" s="35">
        <v>1062.9392151967779</v>
      </c>
      <c r="P510" s="35">
        <v>1038.7498161295625</v>
      </c>
      <c r="Q510" s="35">
        <v>947.16378166297318</v>
      </c>
      <c r="R510" s="35">
        <v>794.12343830987356</v>
      </c>
      <c r="S510" s="35">
        <v>589.55841884824679</v>
      </c>
      <c r="T510" s="35">
        <v>346.74140339609517</v>
      </c>
      <c r="U510" s="35">
        <v>81.426955376755032</v>
      </c>
      <c r="V510" s="35">
        <v>0</v>
      </c>
      <c r="W510" s="35">
        <v>0</v>
      </c>
      <c r="X510" s="35">
        <v>0</v>
      </c>
      <c r="Y510" s="35">
        <v>0</v>
      </c>
      <c r="Z510" s="35">
        <v>0</v>
      </c>
      <c r="AA510" s="35">
        <v>0</v>
      </c>
    </row>
    <row r="511" spans="1:27">
      <c r="A511" s="239" t="s">
        <v>755</v>
      </c>
      <c r="B511" s="35" t="s">
        <v>79</v>
      </c>
      <c r="C511" s="35" t="s">
        <v>86</v>
      </c>
      <c r="D511" s="35">
        <v>0</v>
      </c>
      <c r="E511" s="35">
        <v>0</v>
      </c>
      <c r="F511" s="35">
        <v>0</v>
      </c>
      <c r="G511" s="35">
        <v>0</v>
      </c>
      <c r="H511" s="35">
        <v>0</v>
      </c>
      <c r="I511" s="35">
        <v>0</v>
      </c>
      <c r="J511" s="35">
        <v>261.14431178995045</v>
      </c>
      <c r="K511" s="35">
        <v>506.39008726379097</v>
      </c>
      <c r="L511" s="35">
        <v>720.80669729535646</v>
      </c>
      <c r="M511" s="35">
        <v>891.34040068692207</v>
      </c>
      <c r="N511" s="35">
        <v>1007.6090594630977</v>
      </c>
      <c r="O511" s="35">
        <v>1062.5342062381364</v>
      </c>
      <c r="P511" s="35">
        <v>1052.7719832244222</v>
      </c>
      <c r="Q511" s="35">
        <v>978.91671719876877</v>
      </c>
      <c r="R511" s="35">
        <v>845.46473672754121</v>
      </c>
      <c r="S511" s="35">
        <v>660.54063446771113</v>
      </c>
      <c r="T511" s="35">
        <v>435.40263976898302</v>
      </c>
      <c r="U511" s="35">
        <v>183.75721462671825</v>
      </c>
      <c r="V511" s="35">
        <v>0</v>
      </c>
      <c r="W511" s="35">
        <v>0</v>
      </c>
      <c r="X511" s="35">
        <v>0</v>
      </c>
      <c r="Y511" s="35">
        <v>0</v>
      </c>
      <c r="Z511" s="35">
        <v>0</v>
      </c>
      <c r="AA511" s="35">
        <v>0</v>
      </c>
    </row>
    <row r="512" spans="1:27">
      <c r="A512" s="239" t="s">
        <v>755</v>
      </c>
      <c r="B512" s="35" t="s">
        <v>79</v>
      </c>
      <c r="C512" s="35" t="s">
        <v>87</v>
      </c>
      <c r="D512" s="35">
        <v>0</v>
      </c>
      <c r="E512" s="35">
        <v>0</v>
      </c>
      <c r="F512" s="35">
        <v>0</v>
      </c>
      <c r="G512" s="35">
        <v>0</v>
      </c>
      <c r="H512" s="35">
        <v>0</v>
      </c>
      <c r="I512" s="35">
        <v>0</v>
      </c>
      <c r="J512" s="35">
        <v>254.82110547761371</v>
      </c>
      <c r="K512" s="35">
        <v>494.60358368828554</v>
      </c>
      <c r="L512" s="35">
        <v>705.19633318303943</v>
      </c>
      <c r="M512" s="35">
        <v>874.17092555977717</v>
      </c>
      <c r="N512" s="35">
        <v>991.55508671045607</v>
      </c>
      <c r="O512" s="35">
        <v>1050.421224655287</v>
      </c>
      <c r="P512" s="35">
        <v>1047.295271163001</v>
      </c>
      <c r="Q512" s="35">
        <v>982.36170879180702</v>
      </c>
      <c r="R512" s="35">
        <v>859.45268339078984</v>
      </c>
      <c r="S512" s="35">
        <v>685.82184460284122</v>
      </c>
      <c r="T512" s="35">
        <v>471.7162614911154</v>
      </c>
      <c r="U512" s="35">
        <v>229.77167729263113</v>
      </c>
      <c r="V512" s="35">
        <v>0</v>
      </c>
      <c r="W512" s="35">
        <v>0</v>
      </c>
      <c r="X512" s="35">
        <v>0</v>
      </c>
      <c r="Y512" s="35">
        <v>0</v>
      </c>
      <c r="Z512" s="35">
        <v>0</v>
      </c>
      <c r="AA512" s="35">
        <v>0</v>
      </c>
    </row>
    <row r="513" spans="1:27">
      <c r="A513" s="239" t="s">
        <v>755</v>
      </c>
      <c r="B513" s="35" t="s">
        <v>79</v>
      </c>
      <c r="C513" s="35" t="s">
        <v>88</v>
      </c>
      <c r="D513" s="35">
        <v>0</v>
      </c>
      <c r="E513" s="35">
        <v>0</v>
      </c>
      <c r="F513" s="35">
        <v>0</v>
      </c>
      <c r="G513" s="35">
        <v>0</v>
      </c>
      <c r="H513" s="35">
        <v>0</v>
      </c>
      <c r="I513" s="35">
        <v>0</v>
      </c>
      <c r="J513" s="35">
        <v>257.7228694158224</v>
      </c>
      <c r="K513" s="35">
        <v>499.99847599264814</v>
      </c>
      <c r="L513" s="35">
        <v>712.3054271091986</v>
      </c>
      <c r="M513" s="35">
        <v>881.91857623937369</v>
      </c>
      <c r="N513" s="35">
        <v>998.67173634085657</v>
      </c>
      <c r="O513" s="35">
        <v>1055.567015626011</v>
      </c>
      <c r="P513" s="35">
        <v>1049.1942536561921</v>
      </c>
      <c r="Q513" s="35">
        <v>979.93541781124941</v>
      </c>
      <c r="R513" s="35">
        <v>851.9417091221386</v>
      </c>
      <c r="S513" s="35">
        <v>672.88474968565049</v>
      </c>
      <c r="T513" s="35">
        <v>453.49676486399818</v>
      </c>
      <c r="U513" s="35">
        <v>206.92732059574081</v>
      </c>
      <c r="V513" s="35">
        <v>0</v>
      </c>
      <c r="W513" s="35">
        <v>0</v>
      </c>
      <c r="X513" s="35">
        <v>0</v>
      </c>
      <c r="Y513" s="35">
        <v>0</v>
      </c>
      <c r="Z513" s="35">
        <v>0</v>
      </c>
      <c r="AA513" s="35">
        <v>0</v>
      </c>
    </row>
    <row r="514" spans="1:27">
      <c r="A514" s="239" t="s">
        <v>755</v>
      </c>
      <c r="B514" s="35" t="s">
        <v>79</v>
      </c>
      <c r="C514" s="35" t="s">
        <v>89</v>
      </c>
      <c r="D514" s="35">
        <v>0</v>
      </c>
      <c r="E514" s="35">
        <v>0</v>
      </c>
      <c r="F514" s="35">
        <v>0</v>
      </c>
      <c r="G514" s="35">
        <v>0</v>
      </c>
      <c r="H514" s="35">
        <v>0</v>
      </c>
      <c r="I514" s="35">
        <v>0</v>
      </c>
      <c r="J514" s="35">
        <v>265.25677220031866</v>
      </c>
      <c r="K514" s="35">
        <v>513.84648585712375</v>
      </c>
      <c r="L514" s="35">
        <v>730.14933501234384</v>
      </c>
      <c r="M514" s="35">
        <v>900.57421614732436</v>
      </c>
      <c r="N514" s="35">
        <v>1014.412707201485</v>
      </c>
      <c r="O514" s="35">
        <v>1064.5119171132094</v>
      </c>
      <c r="P514" s="35">
        <v>1047.7239282717385</v>
      </c>
      <c r="Q514" s="35">
        <v>965.10359175788585</v>
      </c>
      <c r="R514" s="35">
        <v>821.84224717115944</v>
      </c>
      <c r="S514" s="35">
        <v>626.94153167031311</v>
      </c>
      <c r="T514" s="35">
        <v>392.64777400495586</v>
      </c>
      <c r="U514" s="35">
        <v>133.68251264136791</v>
      </c>
      <c r="V514" s="35">
        <v>0</v>
      </c>
      <c r="W514" s="35">
        <v>0</v>
      </c>
      <c r="X514" s="35">
        <v>0</v>
      </c>
      <c r="Y514" s="35">
        <v>0</v>
      </c>
      <c r="Z514" s="35">
        <v>0</v>
      </c>
      <c r="AA514" s="35">
        <v>0</v>
      </c>
    </row>
    <row r="515" spans="1:27">
      <c r="A515" s="239" t="s">
        <v>755</v>
      </c>
      <c r="B515" s="35" t="s">
        <v>79</v>
      </c>
      <c r="C515" s="35" t="s">
        <v>90</v>
      </c>
      <c r="D515" s="35">
        <v>0</v>
      </c>
      <c r="E515" s="35">
        <v>0</v>
      </c>
      <c r="F515" s="35">
        <v>0</v>
      </c>
      <c r="G515" s="35">
        <v>0</v>
      </c>
      <c r="H515" s="35">
        <v>0</v>
      </c>
      <c r="I515" s="35">
        <v>0</v>
      </c>
      <c r="J515" s="35">
        <v>270.4443143116327</v>
      </c>
      <c r="K515" s="35">
        <v>522.75996408113622</v>
      </c>
      <c r="L515" s="35">
        <v>740.03350158067292</v>
      </c>
      <c r="M515" s="35">
        <v>907.70045321338978</v>
      </c>
      <c r="N515" s="35">
        <v>1014.5216183006271</v>
      </c>
      <c r="O515" s="35">
        <v>1053.3364652083771</v>
      </c>
      <c r="P515" s="35">
        <v>1021.5431224917342</v>
      </c>
      <c r="Q515" s="35">
        <v>921.2727898627345</v>
      </c>
      <c r="R515" s="35">
        <v>759.24687771000367</v>
      </c>
      <c r="S515" s="35">
        <v>546.32645152136956</v>
      </c>
      <c r="T515" s="35">
        <v>296.78418325285344</v>
      </c>
      <c r="U515" s="35">
        <v>27.347612849365074</v>
      </c>
      <c r="V515" s="35">
        <v>0</v>
      </c>
      <c r="W515" s="35">
        <v>0</v>
      </c>
      <c r="X515" s="35">
        <v>0</v>
      </c>
      <c r="Y515" s="35">
        <v>0</v>
      </c>
      <c r="Z515" s="35">
        <v>0</v>
      </c>
      <c r="AA515" s="35">
        <v>0</v>
      </c>
    </row>
    <row r="516" spans="1:27">
      <c r="A516" s="239" t="s">
        <v>755</v>
      </c>
      <c r="B516" s="35" t="s">
        <v>79</v>
      </c>
      <c r="C516" s="35" t="s">
        <v>91</v>
      </c>
      <c r="D516" s="35">
        <v>0</v>
      </c>
      <c r="E516" s="35">
        <v>0</v>
      </c>
      <c r="F516" s="35">
        <v>0</v>
      </c>
      <c r="G516" s="35">
        <v>0</v>
      </c>
      <c r="H516" s="35">
        <v>0</v>
      </c>
      <c r="I516" s="35">
        <v>0</v>
      </c>
      <c r="J516" s="35">
        <v>263.26440367596751</v>
      </c>
      <c r="K516" s="35">
        <v>507.66152923063783</v>
      </c>
      <c r="L516" s="35">
        <v>715.67625317788645</v>
      </c>
      <c r="M516" s="35">
        <v>872.4008569076874</v>
      </c>
      <c r="N516" s="35">
        <v>966.60341295194382</v>
      </c>
      <c r="O516" s="35">
        <v>991.53273960964748</v>
      </c>
      <c r="P516" s="35">
        <v>945.40223552922896</v>
      </c>
      <c r="Q516" s="35">
        <v>831.51791944397735</v>
      </c>
      <c r="R516" s="35">
        <v>658.04149888150357</v>
      </c>
      <c r="S516" s="35">
        <v>437.40544791934298</v>
      </c>
      <c r="T516" s="35">
        <v>185.42201340500941</v>
      </c>
      <c r="U516" s="35">
        <v>0</v>
      </c>
      <c r="V516" s="35">
        <v>0</v>
      </c>
      <c r="W516" s="35">
        <v>0</v>
      </c>
      <c r="X516" s="35">
        <v>0</v>
      </c>
      <c r="Y516" s="35">
        <v>0</v>
      </c>
      <c r="Z516" s="35">
        <v>0</v>
      </c>
      <c r="AA516" s="35">
        <v>0</v>
      </c>
    </row>
    <row r="517" spans="1:27">
      <c r="A517" s="239" t="s">
        <v>755</v>
      </c>
      <c r="B517" s="35" t="s">
        <v>79</v>
      </c>
      <c r="C517" s="35" t="s">
        <v>92</v>
      </c>
      <c r="D517" s="35">
        <v>0</v>
      </c>
      <c r="E517" s="35">
        <v>0</v>
      </c>
      <c r="F517" s="35">
        <v>0</v>
      </c>
      <c r="G517" s="35">
        <v>0</v>
      </c>
      <c r="H517" s="35">
        <v>0</v>
      </c>
      <c r="I517" s="35">
        <v>0</v>
      </c>
      <c r="J517" s="35">
        <v>249.86524240983658</v>
      </c>
      <c r="K517" s="35">
        <v>480.50781984550036</v>
      </c>
      <c r="L517" s="35">
        <v>674.18390786760244</v>
      </c>
      <c r="M517" s="35">
        <v>815.99359275604775</v>
      </c>
      <c r="N517" s="35">
        <v>895.02715358921864</v>
      </c>
      <c r="O517" s="35">
        <v>905.20437029745051</v>
      </c>
      <c r="P517" s="35">
        <v>845.74228793564919</v>
      </c>
      <c r="Q517" s="35">
        <v>721.2154510738543</v>
      </c>
      <c r="R517" s="35">
        <v>541.20397434586323</v>
      </c>
      <c r="S517" s="35">
        <v>319.55652383774424</v>
      </c>
      <c r="T517" s="35">
        <v>73.324909726875319</v>
      </c>
      <c r="U517" s="35">
        <v>0</v>
      </c>
      <c r="V517" s="35">
        <v>0</v>
      </c>
      <c r="W517" s="35">
        <v>0</v>
      </c>
      <c r="X517" s="35">
        <v>0</v>
      </c>
      <c r="Y517" s="35">
        <v>0</v>
      </c>
      <c r="Z517" s="35">
        <v>0</v>
      </c>
      <c r="AA517" s="35">
        <v>0</v>
      </c>
    </row>
    <row r="518" spans="1:27">
      <c r="A518" s="239" t="s">
        <v>755</v>
      </c>
      <c r="B518" s="35" t="s">
        <v>79</v>
      </c>
      <c r="C518" s="35" t="s">
        <v>93</v>
      </c>
      <c r="D518" s="35">
        <v>0</v>
      </c>
      <c r="E518" s="35">
        <v>0</v>
      </c>
      <c r="F518" s="35">
        <v>0</v>
      </c>
      <c r="G518" s="35">
        <v>0</v>
      </c>
      <c r="H518" s="35">
        <v>0</v>
      </c>
      <c r="I518" s="35">
        <v>0</v>
      </c>
      <c r="J518" s="35">
        <v>239.07666371652371</v>
      </c>
      <c r="K518" s="35">
        <v>459.12984686341889</v>
      </c>
      <c r="L518" s="35">
        <v>642.64977919040541</v>
      </c>
      <c r="M518" s="35">
        <v>775.03366420329462</v>
      </c>
      <c r="N518" s="35">
        <v>845.74763286976327</v>
      </c>
      <c r="O518" s="35">
        <v>849.16493020663597</v>
      </c>
      <c r="P518" s="35">
        <v>785.01363971450212</v>
      </c>
      <c r="Q518" s="35">
        <v>658.39831994467488</v>
      </c>
      <c r="R518" s="35">
        <v>479.39383156324874</v>
      </c>
      <c r="S518" s="35">
        <v>262.24367434834483</v>
      </c>
      <c r="T518" s="35">
        <v>24.226622950121918</v>
      </c>
      <c r="U518" s="35">
        <v>0</v>
      </c>
      <c r="V518" s="35">
        <v>0</v>
      </c>
      <c r="W518" s="35">
        <v>0</v>
      </c>
      <c r="X518" s="35">
        <v>0</v>
      </c>
      <c r="Y518" s="35">
        <v>0</v>
      </c>
      <c r="Z518" s="35">
        <v>0</v>
      </c>
      <c r="AA518" s="35">
        <v>0</v>
      </c>
    </row>
    <row r="519" spans="1:27">
      <c r="A519" s="239" t="s">
        <v>755</v>
      </c>
      <c r="B519" s="35" t="s">
        <v>339</v>
      </c>
      <c r="C519" s="35" t="s">
        <v>82</v>
      </c>
      <c r="D519" s="35">
        <v>0</v>
      </c>
      <c r="E519" s="35">
        <v>0</v>
      </c>
      <c r="F519" s="35">
        <v>0</v>
      </c>
      <c r="G519" s="35">
        <v>0</v>
      </c>
      <c r="H519" s="35">
        <v>0</v>
      </c>
      <c r="I519" s="35">
        <v>0</v>
      </c>
      <c r="J519" s="35">
        <v>129.35941023067573</v>
      </c>
      <c r="K519" s="35">
        <v>248.60739609451693</v>
      </c>
      <c r="L519" s="35">
        <v>348.42289631109986</v>
      </c>
      <c r="M519" s="35">
        <v>421.00379676071742</v>
      </c>
      <c r="N519" s="35">
        <v>460.67678551295523</v>
      </c>
      <c r="O519" s="35">
        <v>464.34080927405455</v>
      </c>
      <c r="P519" s="35">
        <v>431.70946832193425</v>
      </c>
      <c r="Q519" s="35">
        <v>365.33340304245718</v>
      </c>
      <c r="R519" s="35">
        <v>270.40092221536099</v>
      </c>
      <c r="S519" s="35">
        <v>154.33245701088254</v>
      </c>
      <c r="T519" s="35">
        <v>26.200540344847902</v>
      </c>
      <c r="U519" s="35">
        <v>0</v>
      </c>
      <c r="V519" s="35">
        <v>0</v>
      </c>
      <c r="W519" s="35">
        <v>0</v>
      </c>
      <c r="X519" s="35">
        <v>0</v>
      </c>
      <c r="Y519" s="35">
        <v>0</v>
      </c>
      <c r="Z519" s="35">
        <v>0</v>
      </c>
      <c r="AA519" s="35">
        <v>0</v>
      </c>
    </row>
    <row r="520" spans="1:27">
      <c r="A520" s="239" t="s">
        <v>755</v>
      </c>
      <c r="B520" s="35" t="s">
        <v>339</v>
      </c>
      <c r="C520" s="35" t="s">
        <v>83</v>
      </c>
      <c r="D520" s="35">
        <v>0</v>
      </c>
      <c r="E520" s="35">
        <v>0</v>
      </c>
      <c r="F520" s="35">
        <v>0</v>
      </c>
      <c r="G520" s="35">
        <v>0</v>
      </c>
      <c r="H520" s="35">
        <v>0</v>
      </c>
      <c r="I520" s="35">
        <v>0</v>
      </c>
      <c r="J520" s="35">
        <v>137.21390009004199</v>
      </c>
      <c r="K520" s="35">
        <v>264.25127292223038</v>
      </c>
      <c r="L520" s="35">
        <v>371.69033771091205</v>
      </c>
      <c r="M520" s="35">
        <v>451.56283052172739</v>
      </c>
      <c r="N520" s="35">
        <v>497.9449739552395</v>
      </c>
      <c r="O520" s="35">
        <v>507.39681661717214</v>
      </c>
      <c r="P520" s="35">
        <v>479.21735857659291</v>
      </c>
      <c r="Q520" s="35">
        <v>415.4965413239288</v>
      </c>
      <c r="R520" s="35">
        <v>320.96024637146775</v>
      </c>
      <c r="S520" s="35">
        <v>202.61979824106118</v>
      </c>
      <c r="T520" s="35">
        <v>69.251966599014693</v>
      </c>
      <c r="U520" s="35">
        <v>0</v>
      </c>
      <c r="V520" s="35">
        <v>0</v>
      </c>
      <c r="W520" s="35">
        <v>0</v>
      </c>
      <c r="X520" s="35">
        <v>0</v>
      </c>
      <c r="Y520" s="35">
        <v>0</v>
      </c>
      <c r="Z520" s="35">
        <v>0</v>
      </c>
      <c r="AA520" s="35">
        <v>0</v>
      </c>
    </row>
    <row r="521" spans="1:27">
      <c r="A521" s="239" t="s">
        <v>755</v>
      </c>
      <c r="B521" s="35" t="s">
        <v>339</v>
      </c>
      <c r="C521" s="35" t="s">
        <v>84</v>
      </c>
      <c r="D521" s="35">
        <v>0</v>
      </c>
      <c r="E521" s="35">
        <v>0</v>
      </c>
      <c r="F521" s="35">
        <v>0</v>
      </c>
      <c r="G521" s="35">
        <v>0</v>
      </c>
      <c r="H521" s="35">
        <v>0</v>
      </c>
      <c r="I521" s="35">
        <v>0</v>
      </c>
      <c r="J521" s="35">
        <v>143.08033450874933</v>
      </c>
      <c r="K521" s="35">
        <v>276.24637184744512</v>
      </c>
      <c r="L521" s="35">
        <v>390.27079456769587</v>
      </c>
      <c r="M521" s="35">
        <v>477.25264258736485</v>
      </c>
      <c r="N521" s="35">
        <v>531.16478511570972</v>
      </c>
      <c r="O521" s="35">
        <v>548.27155153149886</v>
      </c>
      <c r="P521" s="35">
        <v>527.38758280934917</v>
      </c>
      <c r="Q521" s="35">
        <v>469.95996720714265</v>
      </c>
      <c r="R521" s="35">
        <v>379.96796888303726</v>
      </c>
      <c r="S521" s="35">
        <v>263.6472974289585</v>
      </c>
      <c r="T521" s="35">
        <v>129.05802418717346</v>
      </c>
      <c r="U521" s="35">
        <v>0</v>
      </c>
      <c r="V521" s="35">
        <v>0</v>
      </c>
      <c r="W521" s="35">
        <v>0</v>
      </c>
      <c r="X521" s="35">
        <v>0</v>
      </c>
      <c r="Y521" s="35">
        <v>0</v>
      </c>
      <c r="Z521" s="35">
        <v>0</v>
      </c>
      <c r="AA521" s="35">
        <v>0</v>
      </c>
    </row>
    <row r="522" spans="1:27">
      <c r="A522" s="239" t="s">
        <v>755</v>
      </c>
      <c r="B522" s="35" t="s">
        <v>339</v>
      </c>
      <c r="C522" s="35" t="s">
        <v>85</v>
      </c>
      <c r="D522" s="35">
        <v>0</v>
      </c>
      <c r="E522" s="35">
        <v>0</v>
      </c>
      <c r="F522" s="35">
        <v>0</v>
      </c>
      <c r="G522" s="35">
        <v>0</v>
      </c>
      <c r="H522" s="35">
        <v>0</v>
      </c>
      <c r="I522" s="35">
        <v>0</v>
      </c>
      <c r="J522" s="35">
        <v>143.33044711815052</v>
      </c>
      <c r="K522" s="35">
        <v>277.36126333764543</v>
      </c>
      <c r="L522" s="35">
        <v>393.39620061804328</v>
      </c>
      <c r="M522" s="35">
        <v>483.90662767581171</v>
      </c>
      <c r="N522" s="35">
        <v>543.02000604448619</v>
      </c>
      <c r="O522" s="35">
        <v>566.90091477161491</v>
      </c>
      <c r="P522" s="35">
        <v>553.99990193576673</v>
      </c>
      <c r="Q522" s="35">
        <v>505.15401688691901</v>
      </c>
      <c r="R522" s="35">
        <v>423.53250043193259</v>
      </c>
      <c r="S522" s="35">
        <v>314.43115671906497</v>
      </c>
      <c r="T522" s="35">
        <v>184.92874847791742</v>
      </c>
      <c r="U522" s="35">
        <v>43.427709534269347</v>
      </c>
      <c r="V522" s="35">
        <v>0</v>
      </c>
      <c r="W522" s="35">
        <v>0</v>
      </c>
      <c r="X522" s="35">
        <v>0</v>
      </c>
      <c r="Y522" s="35">
        <v>0</v>
      </c>
      <c r="Z522" s="35">
        <v>0</v>
      </c>
      <c r="AA522" s="35">
        <v>0</v>
      </c>
    </row>
    <row r="523" spans="1:27">
      <c r="A523" s="239" t="s">
        <v>755</v>
      </c>
      <c r="B523" s="35" t="s">
        <v>339</v>
      </c>
      <c r="C523" s="35" t="s">
        <v>86</v>
      </c>
      <c r="D523" s="35">
        <v>0</v>
      </c>
      <c r="E523" s="35">
        <v>0</v>
      </c>
      <c r="F523" s="35">
        <v>0</v>
      </c>
      <c r="G523" s="35">
        <v>0</v>
      </c>
      <c r="H523" s="35">
        <v>0</v>
      </c>
      <c r="I523" s="35">
        <v>0</v>
      </c>
      <c r="J523" s="35">
        <v>139.27696628797358</v>
      </c>
      <c r="K523" s="35">
        <v>270.07471320735522</v>
      </c>
      <c r="L523" s="35">
        <v>384.43023855752347</v>
      </c>
      <c r="M523" s="35">
        <v>475.38154703302507</v>
      </c>
      <c r="N523" s="35">
        <v>537.39149838031869</v>
      </c>
      <c r="O523" s="35">
        <v>566.68490999367282</v>
      </c>
      <c r="P523" s="35">
        <v>561.47839105302512</v>
      </c>
      <c r="Q523" s="35">
        <v>522.08891583934337</v>
      </c>
      <c r="R523" s="35">
        <v>450.91452625468867</v>
      </c>
      <c r="S523" s="35">
        <v>352.28833838277922</v>
      </c>
      <c r="T523" s="35">
        <v>232.21474121012429</v>
      </c>
      <c r="U523" s="35">
        <v>98.00384780091639</v>
      </c>
      <c r="V523" s="35">
        <v>0</v>
      </c>
      <c r="W523" s="35">
        <v>0</v>
      </c>
      <c r="X523" s="35">
        <v>0</v>
      </c>
      <c r="Y523" s="35">
        <v>0</v>
      </c>
      <c r="Z523" s="35">
        <v>0</v>
      </c>
      <c r="AA523" s="35">
        <v>0</v>
      </c>
    </row>
    <row r="524" spans="1:27">
      <c r="A524" s="239" t="s">
        <v>755</v>
      </c>
      <c r="B524" s="35" t="s">
        <v>339</v>
      </c>
      <c r="C524" s="35" t="s">
        <v>87</v>
      </c>
      <c r="D524" s="35">
        <v>0</v>
      </c>
      <c r="E524" s="35">
        <v>0</v>
      </c>
      <c r="F524" s="35">
        <v>0</v>
      </c>
      <c r="G524" s="35">
        <v>0</v>
      </c>
      <c r="H524" s="35">
        <v>0</v>
      </c>
      <c r="I524" s="35">
        <v>0</v>
      </c>
      <c r="J524" s="35">
        <v>135.90458958806065</v>
      </c>
      <c r="K524" s="35">
        <v>263.78857796708564</v>
      </c>
      <c r="L524" s="35">
        <v>376.10471103095438</v>
      </c>
      <c r="M524" s="35">
        <v>466.22449363188116</v>
      </c>
      <c r="N524" s="35">
        <v>528.82937957890988</v>
      </c>
      <c r="O524" s="35">
        <v>560.22465314948647</v>
      </c>
      <c r="P524" s="35">
        <v>558.55747795360048</v>
      </c>
      <c r="Q524" s="35">
        <v>523.92624468896372</v>
      </c>
      <c r="R524" s="35">
        <v>458.37476447508794</v>
      </c>
      <c r="S524" s="35">
        <v>365.77165045484867</v>
      </c>
      <c r="T524" s="35">
        <v>251.58200612859488</v>
      </c>
      <c r="U524" s="35">
        <v>122.54489455606993</v>
      </c>
      <c r="V524" s="35">
        <v>0</v>
      </c>
      <c r="W524" s="35">
        <v>0</v>
      </c>
      <c r="X524" s="35">
        <v>0</v>
      </c>
      <c r="Y524" s="35">
        <v>0</v>
      </c>
      <c r="Z524" s="35">
        <v>0</v>
      </c>
      <c r="AA524" s="35">
        <v>0</v>
      </c>
    </row>
    <row r="525" spans="1:27">
      <c r="A525" s="239" t="s">
        <v>755</v>
      </c>
      <c r="B525" s="35" t="s">
        <v>339</v>
      </c>
      <c r="C525" s="35" t="s">
        <v>88</v>
      </c>
      <c r="D525" s="35">
        <v>0</v>
      </c>
      <c r="E525" s="35">
        <v>0</v>
      </c>
      <c r="F525" s="35">
        <v>0</v>
      </c>
      <c r="G525" s="35">
        <v>0</v>
      </c>
      <c r="H525" s="35">
        <v>0</v>
      </c>
      <c r="I525" s="35">
        <v>0</v>
      </c>
      <c r="J525" s="35">
        <v>137.45219702177198</v>
      </c>
      <c r="K525" s="35">
        <v>266.66585386274568</v>
      </c>
      <c r="L525" s="35">
        <v>379.89622779157264</v>
      </c>
      <c r="M525" s="35">
        <v>470.35657399433273</v>
      </c>
      <c r="N525" s="35">
        <v>532.62492604845693</v>
      </c>
      <c r="O525" s="35">
        <v>562.96907500053931</v>
      </c>
      <c r="P525" s="35">
        <v>559.57026861663587</v>
      </c>
      <c r="Q525" s="35">
        <v>522.63222283266634</v>
      </c>
      <c r="R525" s="35">
        <v>454.36891153180733</v>
      </c>
      <c r="S525" s="35">
        <v>358.87186649901361</v>
      </c>
      <c r="T525" s="35">
        <v>241.86494126079907</v>
      </c>
      <c r="U525" s="35">
        <v>110.36123765106177</v>
      </c>
      <c r="V525" s="35">
        <v>0</v>
      </c>
      <c r="W525" s="35">
        <v>0</v>
      </c>
      <c r="X525" s="35">
        <v>0</v>
      </c>
      <c r="Y525" s="35">
        <v>0</v>
      </c>
      <c r="Z525" s="35">
        <v>0</v>
      </c>
      <c r="AA525" s="35">
        <v>0</v>
      </c>
    </row>
    <row r="526" spans="1:27">
      <c r="A526" s="239" t="s">
        <v>755</v>
      </c>
      <c r="B526" s="35" t="s">
        <v>339</v>
      </c>
      <c r="C526" s="35" t="s">
        <v>89</v>
      </c>
      <c r="D526" s="35">
        <v>0</v>
      </c>
      <c r="E526" s="35">
        <v>0</v>
      </c>
      <c r="F526" s="35">
        <v>0</v>
      </c>
      <c r="G526" s="35">
        <v>0</v>
      </c>
      <c r="H526" s="35">
        <v>0</v>
      </c>
      <c r="I526" s="35">
        <v>0</v>
      </c>
      <c r="J526" s="35">
        <v>141.47027850683665</v>
      </c>
      <c r="K526" s="35">
        <v>274.05145912379936</v>
      </c>
      <c r="L526" s="35">
        <v>389.41297867325011</v>
      </c>
      <c r="M526" s="35">
        <v>480.30624861190637</v>
      </c>
      <c r="N526" s="35">
        <v>541.02011050745875</v>
      </c>
      <c r="O526" s="35">
        <v>567.73968912704515</v>
      </c>
      <c r="P526" s="35">
        <v>558.7860950782607</v>
      </c>
      <c r="Q526" s="35">
        <v>514.72191560420583</v>
      </c>
      <c r="R526" s="35">
        <v>438.31586515795181</v>
      </c>
      <c r="S526" s="35">
        <v>334.36881689083373</v>
      </c>
      <c r="T526" s="35">
        <v>209.41214613597649</v>
      </c>
      <c r="U526" s="35">
        <v>71.297340075396235</v>
      </c>
      <c r="V526" s="35">
        <v>0</v>
      </c>
      <c r="W526" s="35">
        <v>0</v>
      </c>
      <c r="X526" s="35">
        <v>0</v>
      </c>
      <c r="Y526" s="35">
        <v>0</v>
      </c>
      <c r="Z526" s="35">
        <v>0</v>
      </c>
      <c r="AA526" s="35">
        <v>0</v>
      </c>
    </row>
    <row r="527" spans="1:27">
      <c r="A527" s="239" t="s">
        <v>755</v>
      </c>
      <c r="B527" s="35" t="s">
        <v>339</v>
      </c>
      <c r="C527" s="35" t="s">
        <v>90</v>
      </c>
      <c r="D527" s="35">
        <v>0</v>
      </c>
      <c r="E527" s="35">
        <v>0</v>
      </c>
      <c r="F527" s="35">
        <v>0</v>
      </c>
      <c r="G527" s="35">
        <v>0</v>
      </c>
      <c r="H527" s="35">
        <v>0</v>
      </c>
      <c r="I527" s="35">
        <v>0</v>
      </c>
      <c r="J527" s="35">
        <v>144.23696763287077</v>
      </c>
      <c r="K527" s="35">
        <v>278.80531417660598</v>
      </c>
      <c r="L527" s="35">
        <v>394.68453417635891</v>
      </c>
      <c r="M527" s="35">
        <v>484.10690838047452</v>
      </c>
      <c r="N527" s="35">
        <v>541.0781964270011</v>
      </c>
      <c r="O527" s="35">
        <v>561.77944811113457</v>
      </c>
      <c r="P527" s="35">
        <v>544.82299866225821</v>
      </c>
      <c r="Q527" s="35">
        <v>491.34548792679175</v>
      </c>
      <c r="R527" s="35">
        <v>404.93166811200194</v>
      </c>
      <c r="S527" s="35">
        <v>291.37410747806376</v>
      </c>
      <c r="T527" s="35">
        <v>158.28489773485515</v>
      </c>
      <c r="U527" s="35">
        <v>14.585393519661373</v>
      </c>
      <c r="V527" s="35">
        <v>0</v>
      </c>
      <c r="W527" s="35">
        <v>0</v>
      </c>
      <c r="X527" s="35">
        <v>0</v>
      </c>
      <c r="Y527" s="35">
        <v>0</v>
      </c>
      <c r="Z527" s="35">
        <v>0</v>
      </c>
      <c r="AA527" s="35">
        <v>0</v>
      </c>
    </row>
    <row r="528" spans="1:27">
      <c r="A528" s="239" t="s">
        <v>755</v>
      </c>
      <c r="B528" s="35" t="s">
        <v>339</v>
      </c>
      <c r="C528" s="35" t="s">
        <v>91</v>
      </c>
      <c r="D528" s="35">
        <v>0</v>
      </c>
      <c r="E528" s="35">
        <v>0</v>
      </c>
      <c r="F528" s="35">
        <v>0</v>
      </c>
      <c r="G528" s="35">
        <v>0</v>
      </c>
      <c r="H528" s="35">
        <v>0</v>
      </c>
      <c r="I528" s="35">
        <v>0</v>
      </c>
      <c r="J528" s="35">
        <v>140.40768196051602</v>
      </c>
      <c r="K528" s="35">
        <v>270.75281558967356</v>
      </c>
      <c r="L528" s="35">
        <v>381.69400169487278</v>
      </c>
      <c r="M528" s="35">
        <v>465.28045701743332</v>
      </c>
      <c r="N528" s="35">
        <v>515.52182024103672</v>
      </c>
      <c r="O528" s="35">
        <v>528.81746112514531</v>
      </c>
      <c r="P528" s="35">
        <v>504.21452561558885</v>
      </c>
      <c r="Q528" s="35">
        <v>443.47622370345465</v>
      </c>
      <c r="R528" s="35">
        <v>350.95546607013529</v>
      </c>
      <c r="S528" s="35">
        <v>233.28290555698294</v>
      </c>
      <c r="T528" s="35">
        <v>98.891740482671693</v>
      </c>
      <c r="U528" s="35">
        <v>0</v>
      </c>
      <c r="V528" s="35">
        <v>0</v>
      </c>
      <c r="W528" s="35">
        <v>0</v>
      </c>
      <c r="X528" s="35">
        <v>0</v>
      </c>
      <c r="Y528" s="35">
        <v>0</v>
      </c>
      <c r="Z528" s="35">
        <v>0</v>
      </c>
      <c r="AA528" s="35">
        <v>0</v>
      </c>
    </row>
    <row r="529" spans="1:27">
      <c r="A529" s="239" t="s">
        <v>755</v>
      </c>
      <c r="B529" s="35" t="s">
        <v>339</v>
      </c>
      <c r="C529" s="35" t="s">
        <v>92</v>
      </c>
      <c r="D529" s="35">
        <v>0</v>
      </c>
      <c r="E529" s="35">
        <v>0</v>
      </c>
      <c r="F529" s="35">
        <v>0</v>
      </c>
      <c r="G529" s="35">
        <v>0</v>
      </c>
      <c r="H529" s="35">
        <v>0</v>
      </c>
      <c r="I529" s="35">
        <v>0</v>
      </c>
      <c r="J529" s="35">
        <v>133.26146261857951</v>
      </c>
      <c r="K529" s="35">
        <v>256.27083725093354</v>
      </c>
      <c r="L529" s="35">
        <v>359.56475086272138</v>
      </c>
      <c r="M529" s="35">
        <v>435.19658280322551</v>
      </c>
      <c r="N529" s="35">
        <v>477.34781524758336</v>
      </c>
      <c r="O529" s="35">
        <v>482.77566415864032</v>
      </c>
      <c r="P529" s="35">
        <v>451.06255356567959</v>
      </c>
      <c r="Q529" s="35">
        <v>384.64824057272233</v>
      </c>
      <c r="R529" s="35">
        <v>288.64211965112713</v>
      </c>
      <c r="S529" s="35">
        <v>170.43014604679695</v>
      </c>
      <c r="T529" s="35">
        <v>39.106618521000179</v>
      </c>
      <c r="U529" s="35">
        <v>0</v>
      </c>
      <c r="V529" s="35">
        <v>0</v>
      </c>
      <c r="W529" s="35">
        <v>0</v>
      </c>
      <c r="X529" s="35">
        <v>0</v>
      </c>
      <c r="Y529" s="35">
        <v>0</v>
      </c>
      <c r="Z529" s="35">
        <v>0</v>
      </c>
      <c r="AA529" s="35">
        <v>0</v>
      </c>
    </row>
    <row r="530" spans="1:27">
      <c r="A530" s="239" t="s">
        <v>755</v>
      </c>
      <c r="B530" s="35" t="s">
        <v>339</v>
      </c>
      <c r="C530" s="35" t="s">
        <v>93</v>
      </c>
      <c r="D530" s="35">
        <v>0</v>
      </c>
      <c r="E530" s="35">
        <v>0</v>
      </c>
      <c r="F530" s="35">
        <v>0</v>
      </c>
      <c r="G530" s="35">
        <v>0</v>
      </c>
      <c r="H530" s="35">
        <v>0</v>
      </c>
      <c r="I530" s="35">
        <v>0</v>
      </c>
      <c r="J530" s="35">
        <v>127.50755398214598</v>
      </c>
      <c r="K530" s="35">
        <v>244.86925166049008</v>
      </c>
      <c r="L530" s="35">
        <v>342.74654890154955</v>
      </c>
      <c r="M530" s="35">
        <v>413.35128757509045</v>
      </c>
      <c r="N530" s="35">
        <v>451.06540419720704</v>
      </c>
      <c r="O530" s="35">
        <v>452.88796277687254</v>
      </c>
      <c r="P530" s="35">
        <v>418.67394118106779</v>
      </c>
      <c r="Q530" s="35">
        <v>351.1457706371599</v>
      </c>
      <c r="R530" s="35">
        <v>255.67671016706601</v>
      </c>
      <c r="S530" s="35">
        <v>139.86329298578389</v>
      </c>
      <c r="T530" s="35">
        <v>12.920865573398357</v>
      </c>
      <c r="U530" s="35">
        <v>0</v>
      </c>
      <c r="V530" s="35">
        <v>0</v>
      </c>
      <c r="W530" s="35">
        <v>0</v>
      </c>
      <c r="X530" s="35">
        <v>0</v>
      </c>
      <c r="Y530" s="35">
        <v>0</v>
      </c>
      <c r="Z530" s="35">
        <v>0</v>
      </c>
      <c r="AA530" s="35">
        <v>0</v>
      </c>
    </row>
    <row r="531" spans="1:27">
      <c r="A531" s="239" t="s">
        <v>755</v>
      </c>
      <c r="B531" s="35" t="s">
        <v>338</v>
      </c>
      <c r="C531" s="35" t="s">
        <v>82</v>
      </c>
      <c r="D531" s="35">
        <v>0</v>
      </c>
      <c r="E531" s="35">
        <v>0</v>
      </c>
      <c r="F531" s="35">
        <v>0</v>
      </c>
      <c r="G531" s="35">
        <v>0</v>
      </c>
      <c r="H531" s="35">
        <v>0</v>
      </c>
      <c r="I531" s="35">
        <v>0</v>
      </c>
      <c r="J531" s="35">
        <v>80.849631394172334</v>
      </c>
      <c r="K531" s="35">
        <v>155.37962255907308</v>
      </c>
      <c r="L531" s="35">
        <v>217.7643101944374</v>
      </c>
      <c r="M531" s="35">
        <v>263.1273729754484</v>
      </c>
      <c r="N531" s="35">
        <v>287.92299094559701</v>
      </c>
      <c r="O531" s="35">
        <v>290.21300579628411</v>
      </c>
      <c r="P531" s="35">
        <v>269.81841770120889</v>
      </c>
      <c r="Q531" s="35">
        <v>228.33337690153573</v>
      </c>
      <c r="R531" s="35">
        <v>169.00057638460061</v>
      </c>
      <c r="S531" s="35">
        <v>96.457785631801585</v>
      </c>
      <c r="T531" s="35">
        <v>16.375337715529938</v>
      </c>
      <c r="U531" s="35">
        <v>0</v>
      </c>
      <c r="V531" s="35">
        <v>0</v>
      </c>
      <c r="W531" s="35">
        <v>0</v>
      </c>
      <c r="X531" s="35">
        <v>0</v>
      </c>
      <c r="Y531" s="35">
        <v>0</v>
      </c>
      <c r="Z531" s="35">
        <v>0</v>
      </c>
      <c r="AA531" s="35">
        <v>0</v>
      </c>
    </row>
    <row r="532" spans="1:27">
      <c r="A532" s="239" t="s">
        <v>755</v>
      </c>
      <c r="B532" s="35" t="s">
        <v>338</v>
      </c>
      <c r="C532" s="35" t="s">
        <v>83</v>
      </c>
      <c r="D532" s="35">
        <v>0</v>
      </c>
      <c r="E532" s="35">
        <v>0</v>
      </c>
      <c r="F532" s="35">
        <v>0</v>
      </c>
      <c r="G532" s="35">
        <v>0</v>
      </c>
      <c r="H532" s="35">
        <v>0</v>
      </c>
      <c r="I532" s="35">
        <v>0</v>
      </c>
      <c r="J532" s="35">
        <v>85.758687556276243</v>
      </c>
      <c r="K532" s="35">
        <v>165.15704557639398</v>
      </c>
      <c r="L532" s="35">
        <v>232.30646106932002</v>
      </c>
      <c r="M532" s="35">
        <v>282.22676907607962</v>
      </c>
      <c r="N532" s="35">
        <v>311.21560872202468</v>
      </c>
      <c r="O532" s="35">
        <v>317.12301038573258</v>
      </c>
      <c r="P532" s="35">
        <v>299.51084911037054</v>
      </c>
      <c r="Q532" s="35">
        <v>259.6853383274555</v>
      </c>
      <c r="R532" s="35">
        <v>200.60015398216734</v>
      </c>
      <c r="S532" s="35">
        <v>126.63737390066322</v>
      </c>
      <c r="T532" s="35">
        <v>43.282479124384182</v>
      </c>
      <c r="U532" s="35">
        <v>0</v>
      </c>
      <c r="V532" s="35">
        <v>0</v>
      </c>
      <c r="W532" s="35">
        <v>0</v>
      </c>
      <c r="X532" s="35">
        <v>0</v>
      </c>
      <c r="Y532" s="35">
        <v>0</v>
      </c>
      <c r="Z532" s="35">
        <v>0</v>
      </c>
      <c r="AA532" s="35">
        <v>0</v>
      </c>
    </row>
    <row r="533" spans="1:27">
      <c r="A533" s="239" t="s">
        <v>755</v>
      </c>
      <c r="B533" s="35" t="s">
        <v>338</v>
      </c>
      <c r="C533" s="35" t="s">
        <v>84</v>
      </c>
      <c r="D533" s="35">
        <v>0</v>
      </c>
      <c r="E533" s="35">
        <v>0</v>
      </c>
      <c r="F533" s="35">
        <v>0</v>
      </c>
      <c r="G533" s="35">
        <v>0</v>
      </c>
      <c r="H533" s="35">
        <v>0</v>
      </c>
      <c r="I533" s="35">
        <v>0</v>
      </c>
      <c r="J533" s="35">
        <v>89.425209067968339</v>
      </c>
      <c r="K533" s="35">
        <v>172.65398240465319</v>
      </c>
      <c r="L533" s="35">
        <v>243.91924660480993</v>
      </c>
      <c r="M533" s="35">
        <v>298.28290161710305</v>
      </c>
      <c r="N533" s="35">
        <v>331.97799069731855</v>
      </c>
      <c r="O533" s="35">
        <v>342.66971970718686</v>
      </c>
      <c r="P533" s="35">
        <v>329.61723925584323</v>
      </c>
      <c r="Q533" s="35">
        <v>293.72497950446416</v>
      </c>
      <c r="R533" s="35">
        <v>237.47998055189828</v>
      </c>
      <c r="S533" s="35">
        <v>164.77956089309907</v>
      </c>
      <c r="T533" s="35">
        <v>80.661265116983415</v>
      </c>
      <c r="U533" s="35">
        <v>0</v>
      </c>
      <c r="V533" s="35">
        <v>0</v>
      </c>
      <c r="W533" s="35">
        <v>0</v>
      </c>
      <c r="X533" s="35">
        <v>0</v>
      </c>
      <c r="Y533" s="35">
        <v>0</v>
      </c>
      <c r="Z533" s="35">
        <v>0</v>
      </c>
      <c r="AA533" s="35">
        <v>0</v>
      </c>
    </row>
    <row r="534" spans="1:27">
      <c r="A534" s="239" t="s">
        <v>755</v>
      </c>
      <c r="B534" s="35" t="s">
        <v>338</v>
      </c>
      <c r="C534" s="35" t="s">
        <v>85</v>
      </c>
      <c r="D534" s="35">
        <v>0</v>
      </c>
      <c r="E534" s="35">
        <v>0</v>
      </c>
      <c r="F534" s="35">
        <v>0</v>
      </c>
      <c r="G534" s="35">
        <v>0</v>
      </c>
      <c r="H534" s="35">
        <v>0</v>
      </c>
      <c r="I534" s="35">
        <v>0</v>
      </c>
      <c r="J534" s="35">
        <v>89.581529448844066</v>
      </c>
      <c r="K534" s="35">
        <v>173.35078958602838</v>
      </c>
      <c r="L534" s="35">
        <v>245.87262538627704</v>
      </c>
      <c r="M534" s="35">
        <v>302.44164229738232</v>
      </c>
      <c r="N534" s="35">
        <v>339.38750377780389</v>
      </c>
      <c r="O534" s="35">
        <v>354.31307173225929</v>
      </c>
      <c r="P534" s="35">
        <v>346.24993870985418</v>
      </c>
      <c r="Q534" s="35">
        <v>315.72126055432437</v>
      </c>
      <c r="R534" s="35">
        <v>264.70781276995785</v>
      </c>
      <c r="S534" s="35">
        <v>196.51947294941559</v>
      </c>
      <c r="T534" s="35">
        <v>115.58046779869839</v>
      </c>
      <c r="U534" s="35">
        <v>27.142318458918343</v>
      </c>
      <c r="V534" s="35">
        <v>0</v>
      </c>
      <c r="W534" s="35">
        <v>0</v>
      </c>
      <c r="X534" s="35">
        <v>0</v>
      </c>
      <c r="Y534" s="35">
        <v>0</v>
      </c>
      <c r="Z534" s="35">
        <v>0</v>
      </c>
      <c r="AA534" s="35">
        <v>0</v>
      </c>
    </row>
    <row r="535" spans="1:27">
      <c r="A535" s="239" t="s">
        <v>755</v>
      </c>
      <c r="B535" s="35" t="s">
        <v>338</v>
      </c>
      <c r="C535" s="35" t="s">
        <v>86</v>
      </c>
      <c r="D535" s="35">
        <v>0</v>
      </c>
      <c r="E535" s="35">
        <v>0</v>
      </c>
      <c r="F535" s="35">
        <v>0</v>
      </c>
      <c r="G535" s="35">
        <v>0</v>
      </c>
      <c r="H535" s="35">
        <v>0</v>
      </c>
      <c r="I535" s="35">
        <v>0</v>
      </c>
      <c r="J535" s="35">
        <v>87.048103929983483</v>
      </c>
      <c r="K535" s="35">
        <v>168.79669575459698</v>
      </c>
      <c r="L535" s="35">
        <v>240.26889909845215</v>
      </c>
      <c r="M535" s="35">
        <v>297.11346689564067</v>
      </c>
      <c r="N535" s="35">
        <v>335.8696864876992</v>
      </c>
      <c r="O535" s="35">
        <v>354.17806874604548</v>
      </c>
      <c r="P535" s="35">
        <v>350.92399440814069</v>
      </c>
      <c r="Q535" s="35">
        <v>326.30557239958961</v>
      </c>
      <c r="R535" s="35">
        <v>281.8215789091804</v>
      </c>
      <c r="S535" s="35">
        <v>220.18021148923702</v>
      </c>
      <c r="T535" s="35">
        <v>145.13421325632766</v>
      </c>
      <c r="U535" s="35">
        <v>61.252404875572743</v>
      </c>
      <c r="V535" s="35">
        <v>0</v>
      </c>
      <c r="W535" s="35">
        <v>0</v>
      </c>
      <c r="X535" s="35">
        <v>0</v>
      </c>
      <c r="Y535" s="35">
        <v>0</v>
      </c>
      <c r="Z535" s="35">
        <v>0</v>
      </c>
      <c r="AA535" s="35">
        <v>0</v>
      </c>
    </row>
    <row r="536" spans="1:27">
      <c r="A536" s="239" t="s">
        <v>755</v>
      </c>
      <c r="B536" s="35" t="s">
        <v>338</v>
      </c>
      <c r="C536" s="35" t="s">
        <v>87</v>
      </c>
      <c r="D536" s="35">
        <v>0</v>
      </c>
      <c r="E536" s="35">
        <v>0</v>
      </c>
      <c r="F536" s="35">
        <v>0</v>
      </c>
      <c r="G536" s="35">
        <v>0</v>
      </c>
      <c r="H536" s="35">
        <v>0</v>
      </c>
      <c r="I536" s="35">
        <v>0</v>
      </c>
      <c r="J536" s="35">
        <v>84.9403684925379</v>
      </c>
      <c r="K536" s="35">
        <v>164.86786122942851</v>
      </c>
      <c r="L536" s="35">
        <v>235.06544439434646</v>
      </c>
      <c r="M536" s="35">
        <v>291.39030851992572</v>
      </c>
      <c r="N536" s="35">
        <v>330.51836223681869</v>
      </c>
      <c r="O536" s="35">
        <v>350.140408218429</v>
      </c>
      <c r="P536" s="35">
        <v>349.0984237210003</v>
      </c>
      <c r="Q536" s="35">
        <v>327.45390293060234</v>
      </c>
      <c r="R536" s="35">
        <v>286.48422779692999</v>
      </c>
      <c r="S536" s="35">
        <v>228.60728153428042</v>
      </c>
      <c r="T536" s="35">
        <v>157.23875383037179</v>
      </c>
      <c r="U536" s="35">
        <v>76.590559097543704</v>
      </c>
      <c r="V536" s="35">
        <v>0</v>
      </c>
      <c r="W536" s="35">
        <v>0</v>
      </c>
      <c r="X536" s="35">
        <v>0</v>
      </c>
      <c r="Y536" s="35">
        <v>0</v>
      </c>
      <c r="Z536" s="35">
        <v>0</v>
      </c>
      <c r="AA536" s="35">
        <v>0</v>
      </c>
    </row>
    <row r="537" spans="1:27">
      <c r="A537" s="239" t="s">
        <v>755</v>
      </c>
      <c r="B537" s="35" t="s">
        <v>338</v>
      </c>
      <c r="C537" s="35" t="s">
        <v>88</v>
      </c>
      <c r="D537" s="35">
        <v>0</v>
      </c>
      <c r="E537" s="35">
        <v>0</v>
      </c>
      <c r="F537" s="35">
        <v>0</v>
      </c>
      <c r="G537" s="35">
        <v>0</v>
      </c>
      <c r="H537" s="35">
        <v>0</v>
      </c>
      <c r="I537" s="35">
        <v>0</v>
      </c>
      <c r="J537" s="35">
        <v>85.907623138607477</v>
      </c>
      <c r="K537" s="35">
        <v>166.66615866421603</v>
      </c>
      <c r="L537" s="35">
        <v>237.43514236973289</v>
      </c>
      <c r="M537" s="35">
        <v>293.97285874645792</v>
      </c>
      <c r="N537" s="35">
        <v>332.89057878028552</v>
      </c>
      <c r="O537" s="35">
        <v>351.85567187533701</v>
      </c>
      <c r="P537" s="35">
        <v>349.73141788539738</v>
      </c>
      <c r="Q537" s="35">
        <v>326.64513927041645</v>
      </c>
      <c r="R537" s="35">
        <v>283.98056970737952</v>
      </c>
      <c r="S537" s="35">
        <v>224.29491656188347</v>
      </c>
      <c r="T537" s="35">
        <v>151.16558828799938</v>
      </c>
      <c r="U537" s="35">
        <v>68.975773531913603</v>
      </c>
      <c r="V537" s="35">
        <v>0</v>
      </c>
      <c r="W537" s="35">
        <v>0</v>
      </c>
      <c r="X537" s="35">
        <v>0</v>
      </c>
      <c r="Y537" s="35">
        <v>0</v>
      </c>
      <c r="Z537" s="35">
        <v>0</v>
      </c>
      <c r="AA537" s="35">
        <v>0</v>
      </c>
    </row>
    <row r="538" spans="1:27">
      <c r="A538" s="239" t="s">
        <v>755</v>
      </c>
      <c r="B538" s="35" t="s">
        <v>338</v>
      </c>
      <c r="C538" s="35" t="s">
        <v>89</v>
      </c>
      <c r="D538" s="35">
        <v>0</v>
      </c>
      <c r="E538" s="35">
        <v>0</v>
      </c>
      <c r="F538" s="35">
        <v>0</v>
      </c>
      <c r="G538" s="35">
        <v>0</v>
      </c>
      <c r="H538" s="35">
        <v>0</v>
      </c>
      <c r="I538" s="35">
        <v>0</v>
      </c>
      <c r="J538" s="35">
        <v>88.418924066772902</v>
      </c>
      <c r="K538" s="35">
        <v>171.28216195237459</v>
      </c>
      <c r="L538" s="35">
        <v>243.38311167078132</v>
      </c>
      <c r="M538" s="35">
        <v>300.19140538244147</v>
      </c>
      <c r="N538" s="35">
        <v>338.13756906716168</v>
      </c>
      <c r="O538" s="35">
        <v>354.83730570440321</v>
      </c>
      <c r="P538" s="35">
        <v>349.24130942391287</v>
      </c>
      <c r="Q538" s="35">
        <v>321.70119725262862</v>
      </c>
      <c r="R538" s="35">
        <v>273.94741572371987</v>
      </c>
      <c r="S538" s="35">
        <v>208.98051055677107</v>
      </c>
      <c r="T538" s="35">
        <v>130.88259133498531</v>
      </c>
      <c r="U538" s="35">
        <v>44.560837547122645</v>
      </c>
      <c r="V538" s="35">
        <v>0</v>
      </c>
      <c r="W538" s="35">
        <v>0</v>
      </c>
      <c r="X538" s="35">
        <v>0</v>
      </c>
      <c r="Y538" s="35">
        <v>0</v>
      </c>
      <c r="Z538" s="35">
        <v>0</v>
      </c>
      <c r="AA538" s="35">
        <v>0</v>
      </c>
    </row>
    <row r="539" spans="1:27">
      <c r="A539" s="239" t="s">
        <v>755</v>
      </c>
      <c r="B539" s="35" t="s">
        <v>338</v>
      </c>
      <c r="C539" s="35" t="s">
        <v>90</v>
      </c>
      <c r="D539" s="35">
        <v>0</v>
      </c>
      <c r="E539" s="35">
        <v>0</v>
      </c>
      <c r="F539" s="35">
        <v>0</v>
      </c>
      <c r="G539" s="35">
        <v>0</v>
      </c>
      <c r="H539" s="35">
        <v>0</v>
      </c>
      <c r="I539" s="35">
        <v>0</v>
      </c>
      <c r="J539" s="35">
        <v>90.148104770544222</v>
      </c>
      <c r="K539" s="35">
        <v>174.25332136037872</v>
      </c>
      <c r="L539" s="35">
        <v>246.6778338602243</v>
      </c>
      <c r="M539" s="35">
        <v>302.56681773779655</v>
      </c>
      <c r="N539" s="35">
        <v>338.17387276687566</v>
      </c>
      <c r="O539" s="35">
        <v>351.11215506945905</v>
      </c>
      <c r="P539" s="35">
        <v>340.51437416391133</v>
      </c>
      <c r="Q539" s="35">
        <v>307.09092995424481</v>
      </c>
      <c r="R539" s="35">
        <v>253.08229257000119</v>
      </c>
      <c r="S539" s="35">
        <v>182.10881717378982</v>
      </c>
      <c r="T539" s="35">
        <v>98.928061084284465</v>
      </c>
      <c r="U539" s="35">
        <v>9.1158709497883574</v>
      </c>
      <c r="V539" s="35">
        <v>0</v>
      </c>
      <c r="W539" s="35">
        <v>0</v>
      </c>
      <c r="X539" s="35">
        <v>0</v>
      </c>
      <c r="Y539" s="35">
        <v>0</v>
      </c>
      <c r="Z539" s="35">
        <v>0</v>
      </c>
      <c r="AA539" s="35">
        <v>0</v>
      </c>
    </row>
    <row r="540" spans="1:27">
      <c r="A540" s="239" t="s">
        <v>755</v>
      </c>
      <c r="B540" s="35" t="s">
        <v>338</v>
      </c>
      <c r="C540" s="35" t="s">
        <v>91</v>
      </c>
      <c r="D540" s="35">
        <v>0</v>
      </c>
      <c r="E540" s="35">
        <v>0</v>
      </c>
      <c r="F540" s="35">
        <v>0</v>
      </c>
      <c r="G540" s="35">
        <v>0</v>
      </c>
      <c r="H540" s="35">
        <v>0</v>
      </c>
      <c r="I540" s="35">
        <v>0</v>
      </c>
      <c r="J540" s="35">
        <v>87.75480122532251</v>
      </c>
      <c r="K540" s="35">
        <v>169.22050974354593</v>
      </c>
      <c r="L540" s="35">
        <v>238.55875105929547</v>
      </c>
      <c r="M540" s="35">
        <v>290.80028563589582</v>
      </c>
      <c r="N540" s="35">
        <v>322.20113765064792</v>
      </c>
      <c r="O540" s="35">
        <v>330.51091320321581</v>
      </c>
      <c r="P540" s="35">
        <v>315.13407850974301</v>
      </c>
      <c r="Q540" s="35">
        <v>277.17263981465914</v>
      </c>
      <c r="R540" s="35">
        <v>219.34716629383453</v>
      </c>
      <c r="S540" s="35">
        <v>145.80181597311432</v>
      </c>
      <c r="T540" s="35">
        <v>61.807337801669803</v>
      </c>
      <c r="U540" s="35">
        <v>0</v>
      </c>
      <c r="V540" s="35">
        <v>0</v>
      </c>
      <c r="W540" s="35">
        <v>0</v>
      </c>
      <c r="X540" s="35">
        <v>0</v>
      </c>
      <c r="Y540" s="35">
        <v>0</v>
      </c>
      <c r="Z540" s="35">
        <v>0</v>
      </c>
      <c r="AA540" s="35">
        <v>0</v>
      </c>
    </row>
    <row r="541" spans="1:27">
      <c r="A541" s="239" t="s">
        <v>755</v>
      </c>
      <c r="B541" s="35" t="s">
        <v>338</v>
      </c>
      <c r="C541" s="35" t="s">
        <v>92</v>
      </c>
      <c r="D541" s="35">
        <v>0</v>
      </c>
      <c r="E541" s="35">
        <v>0</v>
      </c>
      <c r="F541" s="35">
        <v>0</v>
      </c>
      <c r="G541" s="35">
        <v>0</v>
      </c>
      <c r="H541" s="35">
        <v>0</v>
      </c>
      <c r="I541" s="35">
        <v>0</v>
      </c>
      <c r="J541" s="35">
        <v>83.28841413661219</v>
      </c>
      <c r="K541" s="35">
        <v>160.16927328183345</v>
      </c>
      <c r="L541" s="35">
        <v>224.72796928920084</v>
      </c>
      <c r="M541" s="35">
        <v>271.99786425201592</v>
      </c>
      <c r="N541" s="35">
        <v>298.34238452973955</v>
      </c>
      <c r="O541" s="35">
        <v>301.73479009915019</v>
      </c>
      <c r="P541" s="35">
        <v>281.91409597854971</v>
      </c>
      <c r="Q541" s="35">
        <v>240.40515035795144</v>
      </c>
      <c r="R541" s="35">
        <v>180.40132478195443</v>
      </c>
      <c r="S541" s="35">
        <v>106.51884127924809</v>
      </c>
      <c r="T541" s="35">
        <v>24.441636575625107</v>
      </c>
      <c r="U541" s="35">
        <v>0</v>
      </c>
      <c r="V541" s="35">
        <v>0</v>
      </c>
      <c r="W541" s="35">
        <v>0</v>
      </c>
      <c r="X541" s="35">
        <v>0</v>
      </c>
      <c r="Y541" s="35">
        <v>0</v>
      </c>
      <c r="Z541" s="35">
        <v>0</v>
      </c>
      <c r="AA541" s="35">
        <v>0</v>
      </c>
    </row>
    <row r="542" spans="1:27">
      <c r="A542" s="239" t="s">
        <v>755</v>
      </c>
      <c r="B542" s="35" t="s">
        <v>338</v>
      </c>
      <c r="C542" s="35" t="s">
        <v>93</v>
      </c>
      <c r="D542" s="35">
        <v>0</v>
      </c>
      <c r="E542" s="35">
        <v>0</v>
      </c>
      <c r="F542" s="35">
        <v>0</v>
      </c>
      <c r="G542" s="35">
        <v>0</v>
      </c>
      <c r="H542" s="35">
        <v>0</v>
      </c>
      <c r="I542" s="35">
        <v>0</v>
      </c>
      <c r="J542" s="35">
        <v>79.692221238841242</v>
      </c>
      <c r="K542" s="35">
        <v>153.04328228780631</v>
      </c>
      <c r="L542" s="35">
        <v>214.21659306346845</v>
      </c>
      <c r="M542" s="35">
        <v>258.34455473443154</v>
      </c>
      <c r="N542" s="35">
        <v>281.9158776232544</v>
      </c>
      <c r="O542" s="35">
        <v>283.05497673554532</v>
      </c>
      <c r="P542" s="35">
        <v>261.67121323816735</v>
      </c>
      <c r="Q542" s="35">
        <v>219.46610664822495</v>
      </c>
      <c r="R542" s="35">
        <v>159.79794385441625</v>
      </c>
      <c r="S542" s="35">
        <v>87.414558116114932</v>
      </c>
      <c r="T542" s="35">
        <v>8.0755409833739726</v>
      </c>
      <c r="U542" s="35">
        <v>0</v>
      </c>
      <c r="V542" s="35">
        <v>0</v>
      </c>
      <c r="W542" s="35">
        <v>0</v>
      </c>
      <c r="X542" s="35">
        <v>0</v>
      </c>
      <c r="Y542" s="35">
        <v>0</v>
      </c>
      <c r="Z542" s="35">
        <v>0</v>
      </c>
      <c r="AA542" s="35">
        <v>0</v>
      </c>
    </row>
    <row r="543" spans="1:27">
      <c r="A543" s="239" t="s">
        <v>772</v>
      </c>
      <c r="B543" s="35" t="s">
        <v>79</v>
      </c>
      <c r="C543" s="35" t="s">
        <v>82</v>
      </c>
      <c r="D543" s="35">
        <v>0</v>
      </c>
      <c r="E543" s="35">
        <v>0</v>
      </c>
      <c r="F543" s="35">
        <v>0</v>
      </c>
      <c r="G543" s="35">
        <v>0</v>
      </c>
      <c r="H543" s="35">
        <v>0</v>
      </c>
      <c r="I543" s="35">
        <v>0</v>
      </c>
      <c r="J543" s="35">
        <v>0</v>
      </c>
      <c r="K543" s="35">
        <v>168.00418346423987</v>
      </c>
      <c r="L543" s="35">
        <v>318.53901639031369</v>
      </c>
      <c r="M543" s="35">
        <v>435.95163996027662</v>
      </c>
      <c r="N543" s="35">
        <v>508.03329700835263</v>
      </c>
      <c r="O543" s="35">
        <v>527.28881861446087</v>
      </c>
      <c r="P543" s="35">
        <v>491.71598406125872</v>
      </c>
      <c r="Q543" s="35">
        <v>405.013715028148</v>
      </c>
      <c r="R543" s="35">
        <v>276.19745564849569</v>
      </c>
      <c r="S543" s="35">
        <v>118.66173184252958</v>
      </c>
      <c r="T543" s="35">
        <v>0</v>
      </c>
      <c r="U543" s="35">
        <v>0</v>
      </c>
      <c r="V543" s="35">
        <v>0</v>
      </c>
      <c r="W543" s="35">
        <v>0</v>
      </c>
      <c r="X543" s="35">
        <v>0</v>
      </c>
      <c r="Y543" s="35">
        <v>0</v>
      </c>
      <c r="Z543" s="35">
        <v>0</v>
      </c>
      <c r="AA543" s="35">
        <v>0</v>
      </c>
    </row>
    <row r="544" spans="1:27">
      <c r="A544" s="239" t="s">
        <v>772</v>
      </c>
      <c r="B544" s="35" t="s">
        <v>79</v>
      </c>
      <c r="C544" s="35" t="s">
        <v>83</v>
      </c>
      <c r="D544" s="35">
        <v>0</v>
      </c>
      <c r="E544" s="35">
        <v>0</v>
      </c>
      <c r="F544" s="35">
        <v>0</v>
      </c>
      <c r="G544" s="35">
        <v>0</v>
      </c>
      <c r="H544" s="35">
        <v>0</v>
      </c>
      <c r="I544" s="35">
        <v>0</v>
      </c>
      <c r="J544" s="35">
        <v>0</v>
      </c>
      <c r="K544" s="35">
        <v>189.16617513318303</v>
      </c>
      <c r="L544" s="35">
        <v>362.1420998042779</v>
      </c>
      <c r="M544" s="35">
        <v>504.1232057950786</v>
      </c>
      <c r="N544" s="35">
        <v>602.95769236606645</v>
      </c>
      <c r="O544" s="35">
        <v>650.18656788858675</v>
      </c>
      <c r="P544" s="35">
        <v>641.76763336372233</v>
      </c>
      <c r="Q544" s="35">
        <v>578.42144392499802</v>
      </c>
      <c r="R544" s="35">
        <v>465.56963836227538</v>
      </c>
      <c r="S544" s="35">
        <v>312.87091488559633</v>
      </c>
      <c r="T544" s="35">
        <v>133.39436777985617</v>
      </c>
      <c r="U544" s="35">
        <v>0</v>
      </c>
      <c r="V544" s="35">
        <v>0</v>
      </c>
      <c r="W544" s="35">
        <v>0</v>
      </c>
      <c r="X544" s="35">
        <v>0</v>
      </c>
      <c r="Y544" s="35">
        <v>0</v>
      </c>
      <c r="Z544" s="35">
        <v>0</v>
      </c>
      <c r="AA544" s="35">
        <v>0</v>
      </c>
    </row>
    <row r="545" spans="1:27">
      <c r="A545" s="239" t="s">
        <v>772</v>
      </c>
      <c r="B545" s="35" t="s">
        <v>79</v>
      </c>
      <c r="C545" s="35" t="s">
        <v>84</v>
      </c>
      <c r="D545" s="35">
        <v>0</v>
      </c>
      <c r="E545" s="35">
        <v>0</v>
      </c>
      <c r="F545" s="35">
        <v>0</v>
      </c>
      <c r="G545" s="35">
        <v>0</v>
      </c>
      <c r="H545" s="35">
        <v>0</v>
      </c>
      <c r="I545" s="35">
        <v>0</v>
      </c>
      <c r="J545" s="35">
        <v>209.31571803685955</v>
      </c>
      <c r="K545" s="35">
        <v>404.12756845203927</v>
      </c>
      <c r="L545" s="35">
        <v>570.93668304750611</v>
      </c>
      <c r="M545" s="35">
        <v>698.18455423064665</v>
      </c>
      <c r="N545" s="35">
        <v>777.05394507300571</v>
      </c>
      <c r="O545" s="35">
        <v>802.07985172819872</v>
      </c>
      <c r="P545" s="35">
        <v>771.5281835094695</v>
      </c>
      <c r="Q545" s="35">
        <v>687.51592119409486</v>
      </c>
      <c r="R545" s="35">
        <v>555.86442756671499</v>
      </c>
      <c r="S545" s="35">
        <v>385.69607458141178</v>
      </c>
      <c r="T545" s="35">
        <v>188.80213758170035</v>
      </c>
      <c r="U545" s="35">
        <v>0</v>
      </c>
      <c r="V545" s="35">
        <v>0</v>
      </c>
      <c r="W545" s="35">
        <v>0</v>
      </c>
      <c r="X545" s="35">
        <v>0</v>
      </c>
      <c r="Y545" s="35">
        <v>0</v>
      </c>
      <c r="Z545" s="35">
        <v>0</v>
      </c>
      <c r="AA545" s="35">
        <v>0</v>
      </c>
    </row>
    <row r="546" spans="1:27">
      <c r="A546" s="239" t="s">
        <v>772</v>
      </c>
      <c r="B546" s="35" t="s">
        <v>79</v>
      </c>
      <c r="C546" s="35" t="s">
        <v>85</v>
      </c>
      <c r="D546" s="35">
        <v>0</v>
      </c>
      <c r="E546" s="35">
        <v>0</v>
      </c>
      <c r="F546" s="35">
        <v>0</v>
      </c>
      <c r="G546" s="35">
        <v>0</v>
      </c>
      <c r="H546" s="35">
        <v>0</v>
      </c>
      <c r="I546" s="35">
        <v>215.12721582461873</v>
      </c>
      <c r="J546" s="35">
        <v>418.1262339991996</v>
      </c>
      <c r="K546" s="35">
        <v>597.55260661533794</v>
      </c>
      <c r="L546" s="35">
        <v>743.29083758214415</v>
      </c>
      <c r="M546" s="35">
        <v>847.12466256710684</v>
      </c>
      <c r="N546" s="35">
        <v>903.20025620763818</v>
      </c>
      <c r="O546" s="35">
        <v>908.35625242363233</v>
      </c>
      <c r="P546" s="35">
        <v>862.3019723209718</v>
      </c>
      <c r="Q546" s="35">
        <v>767.6338117558214</v>
      </c>
      <c r="R546" s="35">
        <v>629.68886468023447</v>
      </c>
      <c r="S546" s="35">
        <v>456.24403452571715</v>
      </c>
      <c r="T546" s="35">
        <v>257.07759678115946</v>
      </c>
      <c r="U546" s="35">
        <v>43.417930491774015</v>
      </c>
      <c r="V546" s="35">
        <v>0</v>
      </c>
      <c r="W546" s="35">
        <v>0</v>
      </c>
      <c r="X546" s="35">
        <v>0</v>
      </c>
      <c r="Y546" s="35">
        <v>0</v>
      </c>
      <c r="Z546" s="35">
        <v>0</v>
      </c>
      <c r="AA546" s="35">
        <v>0</v>
      </c>
    </row>
    <row r="547" spans="1:27">
      <c r="A547" s="239" t="s">
        <v>772</v>
      </c>
      <c r="B547" s="35" t="s">
        <v>79</v>
      </c>
      <c r="C547" s="35" t="s">
        <v>86</v>
      </c>
      <c r="D547" s="35">
        <v>0</v>
      </c>
      <c r="E547" s="35">
        <v>0</v>
      </c>
      <c r="F547" s="35">
        <v>0</v>
      </c>
      <c r="G547" s="35">
        <v>0</v>
      </c>
      <c r="H547" s="35">
        <v>0</v>
      </c>
      <c r="I547" s="35">
        <v>219.30993885086838</v>
      </c>
      <c r="J547" s="35">
        <v>428.07750098036746</v>
      </c>
      <c r="K547" s="35">
        <v>616.2670888286998</v>
      </c>
      <c r="L547" s="35">
        <v>774.83230194300938</v>
      </c>
      <c r="M547" s="35">
        <v>896.15080355044233</v>
      </c>
      <c r="N547" s="35">
        <v>974.3907314293449</v>
      </c>
      <c r="O547" s="35">
        <v>1005.7910394608128</v>
      </c>
      <c r="P547" s="35">
        <v>988.84229365307488</v>
      </c>
      <c r="Q547" s="35">
        <v>924.35923165183999</v>
      </c>
      <c r="R547" s="35">
        <v>815.4415977519925</v>
      </c>
      <c r="S547" s="35">
        <v>667.32513609804755</v>
      </c>
      <c r="T547" s="35">
        <v>487.12990493074864</v>
      </c>
      <c r="U547" s="35">
        <v>283.5180105837797</v>
      </c>
      <c r="V547" s="35">
        <v>66.277214188282031</v>
      </c>
      <c r="W547" s="35">
        <v>0</v>
      </c>
      <c r="X547" s="35">
        <v>0</v>
      </c>
      <c r="Y547" s="35">
        <v>0</v>
      </c>
      <c r="Z547" s="35">
        <v>0</v>
      </c>
      <c r="AA547" s="35">
        <v>0</v>
      </c>
    </row>
    <row r="548" spans="1:27">
      <c r="A548" s="239" t="s">
        <v>772</v>
      </c>
      <c r="B548" s="35" t="s">
        <v>79</v>
      </c>
      <c r="C548" s="35" t="s">
        <v>87</v>
      </c>
      <c r="D548" s="35">
        <v>0</v>
      </c>
      <c r="E548" s="35">
        <v>0</v>
      </c>
      <c r="F548" s="35">
        <v>0</v>
      </c>
      <c r="G548" s="35">
        <v>0</v>
      </c>
      <c r="H548" s="35">
        <v>0</v>
      </c>
      <c r="I548" s="35">
        <v>216.48929293899849</v>
      </c>
      <c r="J548" s="35">
        <v>423.39000955274321</v>
      </c>
      <c r="K548" s="35">
        <v>611.53826332256187</v>
      </c>
      <c r="L548" s="35">
        <v>772.60073731049636</v>
      </c>
      <c r="M548" s="35">
        <v>899.44377698794767</v>
      </c>
      <c r="N548" s="35">
        <v>986.44934854473024</v>
      </c>
      <c r="O548" s="35">
        <v>1029.7638684974816</v>
      </c>
      <c r="P548" s="35">
        <v>1027.468883628861</v>
      </c>
      <c r="Q548" s="35">
        <v>979.66604163367742</v>
      </c>
      <c r="R548" s="35">
        <v>888.47258901780742</v>
      </c>
      <c r="S548" s="35">
        <v>757.92759565348354</v>
      </c>
      <c r="T548" s="35">
        <v>593.81305942041661</v>
      </c>
      <c r="U548" s="35">
        <v>403.3978144276349</v>
      </c>
      <c r="V548" s="35">
        <v>195.11558543500391</v>
      </c>
      <c r="W548" s="35">
        <v>0</v>
      </c>
      <c r="X548" s="35">
        <v>0</v>
      </c>
      <c r="Y548" s="35">
        <v>0</v>
      </c>
      <c r="Z548" s="35">
        <v>0</v>
      </c>
      <c r="AA548" s="35">
        <v>0</v>
      </c>
    </row>
    <row r="549" spans="1:27">
      <c r="A549" s="239" t="s">
        <v>772</v>
      </c>
      <c r="B549" s="35" t="s">
        <v>79</v>
      </c>
      <c r="C549" s="35" t="s">
        <v>88</v>
      </c>
      <c r="D549" s="35">
        <v>0</v>
      </c>
      <c r="E549" s="35">
        <v>0</v>
      </c>
      <c r="F549" s="35">
        <v>0</v>
      </c>
      <c r="G549" s="35">
        <v>0</v>
      </c>
      <c r="H549" s="35">
        <v>0</v>
      </c>
      <c r="I549" s="35">
        <v>217.54143317110479</v>
      </c>
      <c r="J549" s="35">
        <v>425.18472959296764</v>
      </c>
      <c r="K549" s="35">
        <v>613.48211780850522</v>
      </c>
      <c r="L549" s="35">
        <v>773.86606532096982</v>
      </c>
      <c r="M549" s="35">
        <v>899.03910138320077</v>
      </c>
      <c r="N549" s="35">
        <v>983.30585196827724</v>
      </c>
      <c r="O549" s="35">
        <v>1022.8321793280617</v>
      </c>
      <c r="P549" s="35">
        <v>1015.8196352878803</v>
      </c>
      <c r="Q549" s="35">
        <v>962.58729065120258</v>
      </c>
      <c r="R549" s="35">
        <v>865.55721747582459</v>
      </c>
      <c r="S549" s="35">
        <v>729.14428477809338</v>
      </c>
      <c r="T549" s="35">
        <v>559.5552819614104</v>
      </c>
      <c r="U549" s="35">
        <v>364.50650985444048</v>
      </c>
      <c r="V549" s="35">
        <v>152.87268896878447</v>
      </c>
      <c r="W549" s="35">
        <v>0</v>
      </c>
      <c r="X549" s="35">
        <v>0</v>
      </c>
      <c r="Y549" s="35">
        <v>0</v>
      </c>
      <c r="Z549" s="35">
        <v>0</v>
      </c>
      <c r="AA549" s="35">
        <v>0</v>
      </c>
    </row>
    <row r="550" spans="1:27">
      <c r="A550" s="239" t="s">
        <v>772</v>
      </c>
      <c r="B550" s="35" t="s">
        <v>79</v>
      </c>
      <c r="C550" s="35" t="s">
        <v>89</v>
      </c>
      <c r="D550" s="35">
        <v>0</v>
      </c>
      <c r="E550" s="35">
        <v>0</v>
      </c>
      <c r="F550" s="35">
        <v>0</v>
      </c>
      <c r="G550" s="35">
        <v>0</v>
      </c>
      <c r="H550" s="35">
        <v>0</v>
      </c>
      <c r="I550" s="35">
        <v>221.67500137666752</v>
      </c>
      <c r="J550" s="35">
        <v>431.74430126126555</v>
      </c>
      <c r="K550" s="35">
        <v>619.20980978363298</v>
      </c>
      <c r="L550" s="35">
        <v>774.25684906643539</v>
      </c>
      <c r="M550" s="35">
        <v>888.7679965587746</v>
      </c>
      <c r="N550" s="35">
        <v>956.74806928080602</v>
      </c>
      <c r="O550" s="35">
        <v>974.63799910792636</v>
      </c>
      <c r="P550" s="35">
        <v>941.50116628599892</v>
      </c>
      <c r="Q550" s="35">
        <v>859.07243576477265</v>
      </c>
      <c r="R550" s="35">
        <v>731.66732907287553</v>
      </c>
      <c r="S550" s="35">
        <v>565.95608700267792</v>
      </c>
      <c r="T550" s="35">
        <v>370.61445195816339</v>
      </c>
      <c r="U550" s="35">
        <v>155.86945310915391</v>
      </c>
      <c r="V550" s="35">
        <v>0</v>
      </c>
      <c r="W550" s="35">
        <v>0</v>
      </c>
      <c r="X550" s="35">
        <v>0</v>
      </c>
      <c r="Y550" s="35">
        <v>0</v>
      </c>
      <c r="Z550" s="35">
        <v>0</v>
      </c>
      <c r="AA550" s="35">
        <v>0</v>
      </c>
    </row>
    <row r="551" spans="1:27">
      <c r="A551" s="239" t="s">
        <v>772</v>
      </c>
      <c r="B551" s="35" t="s">
        <v>79</v>
      </c>
      <c r="C551" s="35" t="s">
        <v>90</v>
      </c>
      <c r="D551" s="35">
        <v>0</v>
      </c>
      <c r="E551" s="35">
        <v>0</v>
      </c>
      <c r="F551" s="35">
        <v>0</v>
      </c>
      <c r="G551" s="35">
        <v>0</v>
      </c>
      <c r="H551" s="35">
        <v>0</v>
      </c>
      <c r="I551" s="35">
        <v>0</v>
      </c>
      <c r="J551" s="35">
        <v>216.87138405065599</v>
      </c>
      <c r="K551" s="35">
        <v>420.11594144425158</v>
      </c>
      <c r="L551" s="35">
        <v>596.963069158552</v>
      </c>
      <c r="M551" s="35">
        <v>736.30081176102851</v>
      </c>
      <c r="N551" s="35">
        <v>829.37406643559621</v>
      </c>
      <c r="O551" s="35">
        <v>870.33469829156581</v>
      </c>
      <c r="P551" s="35">
        <v>856.60900018676023</v>
      </c>
      <c r="Q551" s="35">
        <v>789.05940821269076</v>
      </c>
      <c r="R551" s="35">
        <v>671.93031166310993</v>
      </c>
      <c r="S551" s="35">
        <v>512.58136244491197</v>
      </c>
      <c r="T551" s="35">
        <v>321.02504108191687</v>
      </c>
      <c r="U551" s="35">
        <v>109.29753574023151</v>
      </c>
      <c r="V551" s="35">
        <v>0</v>
      </c>
      <c r="W551" s="35">
        <v>0</v>
      </c>
      <c r="X551" s="35">
        <v>0</v>
      </c>
      <c r="Y551" s="35">
        <v>0</v>
      </c>
      <c r="Z551" s="35">
        <v>0</v>
      </c>
      <c r="AA551" s="35">
        <v>0</v>
      </c>
    </row>
    <row r="552" spans="1:27">
      <c r="A552" s="239" t="s">
        <v>772</v>
      </c>
      <c r="B552" s="35" t="s">
        <v>79</v>
      </c>
      <c r="C552" s="35" t="s">
        <v>91</v>
      </c>
      <c r="D552" s="35">
        <v>0</v>
      </c>
      <c r="E552" s="35">
        <v>0</v>
      </c>
      <c r="F552" s="35">
        <v>0</v>
      </c>
      <c r="G552" s="35">
        <v>0</v>
      </c>
      <c r="H552" s="35">
        <v>0</v>
      </c>
      <c r="I552" s="35">
        <v>0</v>
      </c>
      <c r="J552" s="35">
        <v>199.04269773665888</v>
      </c>
      <c r="K552" s="35">
        <v>382.79953259663364</v>
      </c>
      <c r="L552" s="35">
        <v>537.15854864150879</v>
      </c>
      <c r="M552" s="35">
        <v>650.2654513913958</v>
      </c>
      <c r="N552" s="35">
        <v>713.43398093572648</v>
      </c>
      <c r="O552" s="35">
        <v>721.81298979852625</v>
      </c>
      <c r="P552" s="35">
        <v>674.75899604362905</v>
      </c>
      <c r="Q552" s="35">
        <v>575.88560069491848</v>
      </c>
      <c r="R552" s="35">
        <v>432.78597436673226</v>
      </c>
      <c r="S552" s="35">
        <v>256.44972527193465</v>
      </c>
      <c r="T552" s="35">
        <v>60.418931339041592</v>
      </c>
      <c r="U552" s="35">
        <v>0</v>
      </c>
      <c r="V552" s="35">
        <v>0</v>
      </c>
      <c r="W552" s="35">
        <v>0</v>
      </c>
      <c r="X552" s="35">
        <v>0</v>
      </c>
      <c r="Y552" s="35">
        <v>0</v>
      </c>
      <c r="Z552" s="35">
        <v>0</v>
      </c>
      <c r="AA552" s="35">
        <v>0</v>
      </c>
    </row>
    <row r="553" spans="1:27">
      <c r="A553" s="239" t="s">
        <v>772</v>
      </c>
      <c r="B553" s="35" t="s">
        <v>79</v>
      </c>
      <c r="C553" s="35" t="s">
        <v>92</v>
      </c>
      <c r="D553" s="35">
        <v>0</v>
      </c>
      <c r="E553" s="35">
        <v>0</v>
      </c>
      <c r="F553" s="35">
        <v>0</v>
      </c>
      <c r="G553" s="35">
        <v>0</v>
      </c>
      <c r="H553" s="35">
        <v>0</v>
      </c>
      <c r="I553" s="35">
        <v>0</v>
      </c>
      <c r="J553" s="35">
        <v>0</v>
      </c>
      <c r="K553" s="35">
        <v>177.58241636894115</v>
      </c>
      <c r="L553" s="35">
        <v>338.12157610113348</v>
      </c>
      <c r="M553" s="35">
        <v>466.20992840686796</v>
      </c>
      <c r="N553" s="35">
        <v>549.55434930933427</v>
      </c>
      <c r="O553" s="35">
        <v>580.1559592813453</v>
      </c>
      <c r="P553" s="35">
        <v>555.07780598879663</v>
      </c>
      <c r="Q553" s="35">
        <v>476.72673472234288</v>
      </c>
      <c r="R553" s="35">
        <v>352.62239434510121</v>
      </c>
      <c r="S553" s="35">
        <v>194.6755481298803</v>
      </c>
      <c r="T553" s="35">
        <v>18.044952726428349</v>
      </c>
      <c r="U553" s="35">
        <v>0</v>
      </c>
      <c r="V553" s="35">
        <v>0</v>
      </c>
      <c r="W553" s="35">
        <v>0</v>
      </c>
      <c r="X553" s="35">
        <v>0</v>
      </c>
      <c r="Y553" s="35">
        <v>0</v>
      </c>
      <c r="Z553" s="35">
        <v>0</v>
      </c>
      <c r="AA553" s="35">
        <v>0</v>
      </c>
    </row>
    <row r="554" spans="1:27">
      <c r="A554" s="239" t="s">
        <v>772</v>
      </c>
      <c r="B554" s="35" t="s">
        <v>79</v>
      </c>
      <c r="C554" s="35" t="s">
        <v>93</v>
      </c>
      <c r="D554" s="35">
        <v>0</v>
      </c>
      <c r="E554" s="35">
        <v>0</v>
      </c>
      <c r="F554" s="35">
        <v>0</v>
      </c>
      <c r="G554" s="35">
        <v>0</v>
      </c>
      <c r="H554" s="35">
        <v>0</v>
      </c>
      <c r="I554" s="35">
        <v>0</v>
      </c>
      <c r="J554" s="35">
        <v>0</v>
      </c>
      <c r="K554" s="35">
        <v>161.60949073012648</v>
      </c>
      <c r="L554" s="35">
        <v>305.70608551002505</v>
      </c>
      <c r="M554" s="35">
        <v>416.67468240625402</v>
      </c>
      <c r="N554" s="35">
        <v>482.49011208991726</v>
      </c>
      <c r="O554" s="35">
        <v>496.02025152317719</v>
      </c>
      <c r="P554" s="35">
        <v>455.79890015669565</v>
      </c>
      <c r="Q554" s="35">
        <v>366.18466550960068</v>
      </c>
      <c r="R554" s="35">
        <v>236.88864041402434</v>
      </c>
      <c r="S554" s="35">
        <v>81.922055423611312</v>
      </c>
      <c r="T554" s="35">
        <v>0</v>
      </c>
      <c r="U554" s="35">
        <v>0</v>
      </c>
      <c r="V554" s="35">
        <v>0</v>
      </c>
      <c r="W554" s="35">
        <v>0</v>
      </c>
      <c r="X554" s="35">
        <v>0</v>
      </c>
      <c r="Y554" s="35">
        <v>0</v>
      </c>
      <c r="Z554" s="35">
        <v>0</v>
      </c>
      <c r="AA554" s="35">
        <v>0</v>
      </c>
    </row>
    <row r="555" spans="1:27">
      <c r="A555" s="239" t="s">
        <v>772</v>
      </c>
      <c r="B555" s="35" t="s">
        <v>339</v>
      </c>
      <c r="C555" s="35" t="s">
        <v>82</v>
      </c>
      <c r="D555" s="35">
        <v>0</v>
      </c>
      <c r="E555" s="35">
        <v>0</v>
      </c>
      <c r="F555" s="35">
        <v>0</v>
      </c>
      <c r="G555" s="35">
        <v>0</v>
      </c>
      <c r="H555" s="35">
        <v>0</v>
      </c>
      <c r="I555" s="35">
        <v>0</v>
      </c>
      <c r="J555" s="35">
        <v>0</v>
      </c>
      <c r="K555" s="35">
        <v>89.602231180927916</v>
      </c>
      <c r="L555" s="35">
        <v>169.88747540816726</v>
      </c>
      <c r="M555" s="35">
        <v>232.50754131214751</v>
      </c>
      <c r="N555" s="35">
        <v>270.95109173778803</v>
      </c>
      <c r="O555" s="35">
        <v>281.2207032610458</v>
      </c>
      <c r="P555" s="35">
        <v>262.24852483267131</v>
      </c>
      <c r="Q555" s="35">
        <v>216.00731468167893</v>
      </c>
      <c r="R555" s="35">
        <v>147.30530967919771</v>
      </c>
      <c r="S555" s="35">
        <v>63.286256982682431</v>
      </c>
      <c r="T555" s="35">
        <v>0</v>
      </c>
      <c r="U555" s="35">
        <v>0</v>
      </c>
      <c r="V555" s="35">
        <v>0</v>
      </c>
      <c r="W555" s="35">
        <v>0</v>
      </c>
      <c r="X555" s="35">
        <v>0</v>
      </c>
      <c r="Y555" s="35">
        <v>0</v>
      </c>
      <c r="Z555" s="35">
        <v>0</v>
      </c>
      <c r="AA555" s="35">
        <v>0</v>
      </c>
    </row>
    <row r="556" spans="1:27">
      <c r="A556" s="239" t="s">
        <v>772</v>
      </c>
      <c r="B556" s="35" t="s">
        <v>339</v>
      </c>
      <c r="C556" s="35" t="s">
        <v>83</v>
      </c>
      <c r="D556" s="35">
        <v>0</v>
      </c>
      <c r="E556" s="35">
        <v>0</v>
      </c>
      <c r="F556" s="35">
        <v>0</v>
      </c>
      <c r="G556" s="35">
        <v>0</v>
      </c>
      <c r="H556" s="35">
        <v>0</v>
      </c>
      <c r="I556" s="35">
        <v>0</v>
      </c>
      <c r="J556" s="35">
        <v>0</v>
      </c>
      <c r="K556" s="35">
        <v>100.88862673769762</v>
      </c>
      <c r="L556" s="35">
        <v>193.14245322894823</v>
      </c>
      <c r="M556" s="35">
        <v>268.86570975737527</v>
      </c>
      <c r="N556" s="35">
        <v>321.57743592856878</v>
      </c>
      <c r="O556" s="35">
        <v>346.76616954057965</v>
      </c>
      <c r="P556" s="35">
        <v>342.27607112731863</v>
      </c>
      <c r="Q556" s="35">
        <v>308.49143675999898</v>
      </c>
      <c r="R556" s="35">
        <v>248.3038071265469</v>
      </c>
      <c r="S556" s="35">
        <v>166.86448793898475</v>
      </c>
      <c r="T556" s="35">
        <v>71.143662815923292</v>
      </c>
      <c r="U556" s="35">
        <v>0</v>
      </c>
      <c r="V556" s="35">
        <v>0</v>
      </c>
      <c r="W556" s="35">
        <v>0</v>
      </c>
      <c r="X556" s="35">
        <v>0</v>
      </c>
      <c r="Y556" s="35">
        <v>0</v>
      </c>
      <c r="Z556" s="35">
        <v>0</v>
      </c>
      <c r="AA556" s="35">
        <v>0</v>
      </c>
    </row>
    <row r="557" spans="1:27">
      <c r="A557" s="239" t="s">
        <v>772</v>
      </c>
      <c r="B557" s="35" t="s">
        <v>339</v>
      </c>
      <c r="C557" s="35" t="s">
        <v>84</v>
      </c>
      <c r="D557" s="35">
        <v>0</v>
      </c>
      <c r="E557" s="35">
        <v>0</v>
      </c>
      <c r="F557" s="35">
        <v>0</v>
      </c>
      <c r="G557" s="35">
        <v>0</v>
      </c>
      <c r="H557" s="35">
        <v>0</v>
      </c>
      <c r="I557" s="35">
        <v>0</v>
      </c>
      <c r="J557" s="35">
        <v>111.63504961965843</v>
      </c>
      <c r="K557" s="35">
        <v>215.53470317442097</v>
      </c>
      <c r="L557" s="35">
        <v>304.49956429200324</v>
      </c>
      <c r="M557" s="35">
        <v>372.36509558967828</v>
      </c>
      <c r="N557" s="35">
        <v>414.42877070560303</v>
      </c>
      <c r="O557" s="35">
        <v>427.77592092170602</v>
      </c>
      <c r="P557" s="35">
        <v>411.48169787171713</v>
      </c>
      <c r="Q557" s="35">
        <v>366.67515797018393</v>
      </c>
      <c r="R557" s="35">
        <v>296.46102803558136</v>
      </c>
      <c r="S557" s="35">
        <v>205.7045731100863</v>
      </c>
      <c r="T557" s="35">
        <v>100.69447337690686</v>
      </c>
      <c r="U557" s="35">
        <v>0</v>
      </c>
      <c r="V557" s="35">
        <v>0</v>
      </c>
      <c r="W557" s="35">
        <v>0</v>
      </c>
      <c r="X557" s="35">
        <v>0</v>
      </c>
      <c r="Y557" s="35">
        <v>0</v>
      </c>
      <c r="Z557" s="35">
        <v>0</v>
      </c>
      <c r="AA557" s="35">
        <v>0</v>
      </c>
    </row>
    <row r="558" spans="1:27">
      <c r="A558" s="239" t="s">
        <v>772</v>
      </c>
      <c r="B558" s="35" t="s">
        <v>339</v>
      </c>
      <c r="C558" s="35" t="s">
        <v>85</v>
      </c>
      <c r="D558" s="35">
        <v>0</v>
      </c>
      <c r="E558" s="35">
        <v>0</v>
      </c>
      <c r="F558" s="35">
        <v>0</v>
      </c>
      <c r="G558" s="35">
        <v>0</v>
      </c>
      <c r="H558" s="35">
        <v>0</v>
      </c>
      <c r="I558" s="35">
        <v>114.73451510646335</v>
      </c>
      <c r="J558" s="35">
        <v>223.00065813290647</v>
      </c>
      <c r="K558" s="35">
        <v>318.69472352818025</v>
      </c>
      <c r="L558" s="35">
        <v>396.42178004381026</v>
      </c>
      <c r="M558" s="35">
        <v>451.79982003579039</v>
      </c>
      <c r="N558" s="35">
        <v>481.70680331074044</v>
      </c>
      <c r="O558" s="35">
        <v>484.45666795927065</v>
      </c>
      <c r="P558" s="35">
        <v>459.89438523785168</v>
      </c>
      <c r="Q558" s="35">
        <v>409.4046996031048</v>
      </c>
      <c r="R558" s="35">
        <v>335.83406116279178</v>
      </c>
      <c r="S558" s="35">
        <v>243.3301517470492</v>
      </c>
      <c r="T558" s="35">
        <v>137.10805161661838</v>
      </c>
      <c r="U558" s="35">
        <v>23.15622959561281</v>
      </c>
      <c r="V558" s="35">
        <v>0</v>
      </c>
      <c r="W558" s="35">
        <v>0</v>
      </c>
      <c r="X558" s="35">
        <v>0</v>
      </c>
      <c r="Y558" s="35">
        <v>0</v>
      </c>
      <c r="Z558" s="35">
        <v>0</v>
      </c>
      <c r="AA558" s="35">
        <v>0</v>
      </c>
    </row>
    <row r="559" spans="1:27">
      <c r="A559" s="239" t="s">
        <v>772</v>
      </c>
      <c r="B559" s="35" t="s">
        <v>339</v>
      </c>
      <c r="C559" s="35" t="s">
        <v>86</v>
      </c>
      <c r="D559" s="35">
        <v>0</v>
      </c>
      <c r="E559" s="35">
        <v>0</v>
      </c>
      <c r="F559" s="35">
        <v>0</v>
      </c>
      <c r="G559" s="35">
        <v>0</v>
      </c>
      <c r="H559" s="35">
        <v>0</v>
      </c>
      <c r="I559" s="35">
        <v>116.96530072046315</v>
      </c>
      <c r="J559" s="35">
        <v>228.30800052286264</v>
      </c>
      <c r="K559" s="35">
        <v>328.67578070863988</v>
      </c>
      <c r="L559" s="35">
        <v>413.24389436960496</v>
      </c>
      <c r="M559" s="35">
        <v>477.94709522690255</v>
      </c>
      <c r="N559" s="35">
        <v>519.67505676231724</v>
      </c>
      <c r="O559" s="35">
        <v>536.42188771243354</v>
      </c>
      <c r="P559" s="35">
        <v>527.38255661497328</v>
      </c>
      <c r="Q559" s="35">
        <v>492.99159021431461</v>
      </c>
      <c r="R559" s="35">
        <v>434.90218546772934</v>
      </c>
      <c r="S559" s="35">
        <v>355.90673925229203</v>
      </c>
      <c r="T559" s="35">
        <v>259.80261596306593</v>
      </c>
      <c r="U559" s="35">
        <v>151.20960564468251</v>
      </c>
      <c r="V559" s="35">
        <v>35.347847567083747</v>
      </c>
      <c r="W559" s="35">
        <v>0</v>
      </c>
      <c r="X559" s="35">
        <v>0</v>
      </c>
      <c r="Y559" s="35">
        <v>0</v>
      </c>
      <c r="Z559" s="35">
        <v>0</v>
      </c>
      <c r="AA559" s="35">
        <v>0</v>
      </c>
    </row>
    <row r="560" spans="1:27">
      <c r="A560" s="239" t="s">
        <v>772</v>
      </c>
      <c r="B560" s="35" t="s">
        <v>339</v>
      </c>
      <c r="C560" s="35" t="s">
        <v>87</v>
      </c>
      <c r="D560" s="35">
        <v>0</v>
      </c>
      <c r="E560" s="35">
        <v>0</v>
      </c>
      <c r="F560" s="35">
        <v>0</v>
      </c>
      <c r="G560" s="35">
        <v>0</v>
      </c>
      <c r="H560" s="35">
        <v>0</v>
      </c>
      <c r="I560" s="35">
        <v>115.46095623413252</v>
      </c>
      <c r="J560" s="35">
        <v>225.80800509479639</v>
      </c>
      <c r="K560" s="35">
        <v>326.15374043869969</v>
      </c>
      <c r="L560" s="35">
        <v>412.05372656559808</v>
      </c>
      <c r="M560" s="35">
        <v>479.70334772690541</v>
      </c>
      <c r="N560" s="35">
        <v>526.10631922385619</v>
      </c>
      <c r="O560" s="35">
        <v>549.20739653199018</v>
      </c>
      <c r="P560" s="35">
        <v>547.9834046020593</v>
      </c>
      <c r="Q560" s="35">
        <v>522.48855553796136</v>
      </c>
      <c r="R560" s="35">
        <v>473.85204747616399</v>
      </c>
      <c r="S560" s="35">
        <v>404.22805101519123</v>
      </c>
      <c r="T560" s="35">
        <v>316.70029835755554</v>
      </c>
      <c r="U560" s="35">
        <v>215.14550102807195</v>
      </c>
      <c r="V560" s="35">
        <v>104.06164556533541</v>
      </c>
      <c r="W560" s="35">
        <v>0</v>
      </c>
      <c r="X560" s="35">
        <v>0</v>
      </c>
      <c r="Y560" s="35">
        <v>0</v>
      </c>
      <c r="Z560" s="35">
        <v>0</v>
      </c>
      <c r="AA560" s="35">
        <v>0</v>
      </c>
    </row>
    <row r="561" spans="1:27">
      <c r="A561" s="239" t="s">
        <v>772</v>
      </c>
      <c r="B561" s="35" t="s">
        <v>339</v>
      </c>
      <c r="C561" s="35" t="s">
        <v>88</v>
      </c>
      <c r="D561" s="35">
        <v>0</v>
      </c>
      <c r="E561" s="35">
        <v>0</v>
      </c>
      <c r="F561" s="35">
        <v>0</v>
      </c>
      <c r="G561" s="35">
        <v>0</v>
      </c>
      <c r="H561" s="35">
        <v>0</v>
      </c>
      <c r="I561" s="35">
        <v>116.02209769125587</v>
      </c>
      <c r="J561" s="35">
        <v>226.76518911624939</v>
      </c>
      <c r="K561" s="35">
        <v>327.19046283120275</v>
      </c>
      <c r="L561" s="35">
        <v>412.72856817118389</v>
      </c>
      <c r="M561" s="35">
        <v>479.48752073770703</v>
      </c>
      <c r="N561" s="35">
        <v>524.42978771641447</v>
      </c>
      <c r="O561" s="35">
        <v>545.51049564163282</v>
      </c>
      <c r="P561" s="35">
        <v>541.77047215353605</v>
      </c>
      <c r="Q561" s="35">
        <v>513.379888347308</v>
      </c>
      <c r="R561" s="35">
        <v>461.63051598710638</v>
      </c>
      <c r="S561" s="35">
        <v>388.8769518816498</v>
      </c>
      <c r="T561" s="35">
        <v>298.42948371275219</v>
      </c>
      <c r="U561" s="35">
        <v>194.40347192236823</v>
      </c>
      <c r="V561" s="35">
        <v>81.532100783351709</v>
      </c>
      <c r="W561" s="35">
        <v>0</v>
      </c>
      <c r="X561" s="35">
        <v>0</v>
      </c>
      <c r="Y561" s="35">
        <v>0</v>
      </c>
      <c r="Z561" s="35">
        <v>0</v>
      </c>
      <c r="AA561" s="35">
        <v>0</v>
      </c>
    </row>
    <row r="562" spans="1:27">
      <c r="A562" s="239" t="s">
        <v>772</v>
      </c>
      <c r="B562" s="35" t="s">
        <v>339</v>
      </c>
      <c r="C562" s="35" t="s">
        <v>89</v>
      </c>
      <c r="D562" s="35">
        <v>0</v>
      </c>
      <c r="E562" s="35">
        <v>0</v>
      </c>
      <c r="F562" s="35">
        <v>0</v>
      </c>
      <c r="G562" s="35">
        <v>0</v>
      </c>
      <c r="H562" s="35">
        <v>0</v>
      </c>
      <c r="I562" s="35">
        <v>118.22666740088937</v>
      </c>
      <c r="J562" s="35">
        <v>230.26362733934167</v>
      </c>
      <c r="K562" s="35">
        <v>330.24523188460427</v>
      </c>
      <c r="L562" s="35">
        <v>412.9369861687656</v>
      </c>
      <c r="M562" s="35">
        <v>474.00959816467986</v>
      </c>
      <c r="N562" s="35">
        <v>510.26563694976329</v>
      </c>
      <c r="O562" s="35">
        <v>519.80693285756081</v>
      </c>
      <c r="P562" s="35">
        <v>502.13395535253284</v>
      </c>
      <c r="Q562" s="35">
        <v>458.17196574121215</v>
      </c>
      <c r="R562" s="35">
        <v>390.22257550553371</v>
      </c>
      <c r="S562" s="35">
        <v>301.84324640142825</v>
      </c>
      <c r="T562" s="35">
        <v>197.66104104435382</v>
      </c>
      <c r="U562" s="35">
        <v>83.130374991548763</v>
      </c>
      <c r="V562" s="35">
        <v>0</v>
      </c>
      <c r="W562" s="35">
        <v>0</v>
      </c>
      <c r="X562" s="35">
        <v>0</v>
      </c>
      <c r="Y562" s="35">
        <v>0</v>
      </c>
      <c r="Z562" s="35">
        <v>0</v>
      </c>
      <c r="AA562" s="35">
        <v>0</v>
      </c>
    </row>
    <row r="563" spans="1:27">
      <c r="A563" s="239" t="s">
        <v>772</v>
      </c>
      <c r="B563" s="35" t="s">
        <v>339</v>
      </c>
      <c r="C563" s="35" t="s">
        <v>90</v>
      </c>
      <c r="D563" s="35">
        <v>0</v>
      </c>
      <c r="E563" s="35">
        <v>0</v>
      </c>
      <c r="F563" s="35">
        <v>0</v>
      </c>
      <c r="G563" s="35">
        <v>0</v>
      </c>
      <c r="H563" s="35">
        <v>0</v>
      </c>
      <c r="I563" s="35">
        <v>0</v>
      </c>
      <c r="J563" s="35">
        <v>115.66473816034987</v>
      </c>
      <c r="K563" s="35">
        <v>224.06183543693419</v>
      </c>
      <c r="L563" s="35">
        <v>318.38030355122777</v>
      </c>
      <c r="M563" s="35">
        <v>392.6937662725486</v>
      </c>
      <c r="N563" s="35">
        <v>442.33283543231801</v>
      </c>
      <c r="O563" s="35">
        <v>464.17850575550176</v>
      </c>
      <c r="P563" s="35">
        <v>456.85813343293881</v>
      </c>
      <c r="Q563" s="35">
        <v>420.83168438010176</v>
      </c>
      <c r="R563" s="35">
        <v>358.36283288699201</v>
      </c>
      <c r="S563" s="35">
        <v>273.37672663728637</v>
      </c>
      <c r="T563" s="35">
        <v>171.21335524368899</v>
      </c>
      <c r="U563" s="35">
        <v>58.292019061456806</v>
      </c>
      <c r="V563" s="35">
        <v>0</v>
      </c>
      <c r="W563" s="35">
        <v>0</v>
      </c>
      <c r="X563" s="35">
        <v>0</v>
      </c>
      <c r="Y563" s="35">
        <v>0</v>
      </c>
      <c r="Z563" s="35">
        <v>0</v>
      </c>
      <c r="AA563" s="35">
        <v>0</v>
      </c>
    </row>
    <row r="564" spans="1:27">
      <c r="A564" s="239" t="s">
        <v>772</v>
      </c>
      <c r="B564" s="35" t="s">
        <v>339</v>
      </c>
      <c r="C564" s="35" t="s">
        <v>91</v>
      </c>
      <c r="D564" s="35">
        <v>0</v>
      </c>
      <c r="E564" s="35">
        <v>0</v>
      </c>
      <c r="F564" s="35">
        <v>0</v>
      </c>
      <c r="G564" s="35">
        <v>0</v>
      </c>
      <c r="H564" s="35">
        <v>0</v>
      </c>
      <c r="I564" s="35">
        <v>0</v>
      </c>
      <c r="J564" s="35">
        <v>106.15610545955141</v>
      </c>
      <c r="K564" s="35">
        <v>204.15975071820461</v>
      </c>
      <c r="L564" s="35">
        <v>286.48455927547138</v>
      </c>
      <c r="M564" s="35">
        <v>346.80824074207777</v>
      </c>
      <c r="N564" s="35">
        <v>380.49812316572081</v>
      </c>
      <c r="O564" s="35">
        <v>384.96692789254735</v>
      </c>
      <c r="P564" s="35">
        <v>359.87146455660218</v>
      </c>
      <c r="Q564" s="35">
        <v>307.13898703728984</v>
      </c>
      <c r="R564" s="35">
        <v>230.81918632892391</v>
      </c>
      <c r="S564" s="35">
        <v>136.77318681169851</v>
      </c>
      <c r="T564" s="35">
        <v>32.223430047488854</v>
      </c>
      <c r="U564" s="35">
        <v>0</v>
      </c>
      <c r="V564" s="35">
        <v>0</v>
      </c>
      <c r="W564" s="35">
        <v>0</v>
      </c>
      <c r="X564" s="35">
        <v>0</v>
      </c>
      <c r="Y564" s="35">
        <v>0</v>
      </c>
      <c r="Z564" s="35">
        <v>0</v>
      </c>
      <c r="AA564" s="35">
        <v>0</v>
      </c>
    </row>
    <row r="565" spans="1:27">
      <c r="A565" s="239" t="s">
        <v>772</v>
      </c>
      <c r="B565" s="35" t="s">
        <v>339</v>
      </c>
      <c r="C565" s="35" t="s">
        <v>92</v>
      </c>
      <c r="D565" s="35">
        <v>0</v>
      </c>
      <c r="E565" s="35">
        <v>0</v>
      </c>
      <c r="F565" s="35">
        <v>0</v>
      </c>
      <c r="G565" s="35">
        <v>0</v>
      </c>
      <c r="H565" s="35">
        <v>0</v>
      </c>
      <c r="I565" s="35">
        <v>0</v>
      </c>
      <c r="J565" s="35">
        <v>0</v>
      </c>
      <c r="K565" s="35">
        <v>94.710622063435267</v>
      </c>
      <c r="L565" s="35">
        <v>180.33150725393787</v>
      </c>
      <c r="M565" s="35">
        <v>248.64529515032956</v>
      </c>
      <c r="N565" s="35">
        <v>293.09565296497829</v>
      </c>
      <c r="O565" s="35">
        <v>309.41651161671751</v>
      </c>
      <c r="P565" s="35">
        <v>296.04149652735822</v>
      </c>
      <c r="Q565" s="35">
        <v>254.25425851858284</v>
      </c>
      <c r="R565" s="35">
        <v>188.06527698405395</v>
      </c>
      <c r="S565" s="35">
        <v>103.82695900260282</v>
      </c>
      <c r="T565" s="35">
        <v>9.6239747874284518</v>
      </c>
      <c r="U565" s="35">
        <v>0</v>
      </c>
      <c r="V565" s="35">
        <v>0</v>
      </c>
      <c r="W565" s="35">
        <v>0</v>
      </c>
      <c r="X565" s="35">
        <v>0</v>
      </c>
      <c r="Y565" s="35">
        <v>0</v>
      </c>
      <c r="Z565" s="35">
        <v>0</v>
      </c>
      <c r="AA565" s="35">
        <v>0</v>
      </c>
    </row>
    <row r="566" spans="1:27">
      <c r="A566" s="239" t="s">
        <v>772</v>
      </c>
      <c r="B566" s="35" t="s">
        <v>339</v>
      </c>
      <c r="C566" s="35" t="s">
        <v>93</v>
      </c>
      <c r="D566" s="35">
        <v>0</v>
      </c>
      <c r="E566" s="35">
        <v>0</v>
      </c>
      <c r="F566" s="35">
        <v>0</v>
      </c>
      <c r="G566" s="35">
        <v>0</v>
      </c>
      <c r="H566" s="35">
        <v>0</v>
      </c>
      <c r="I566" s="35">
        <v>0</v>
      </c>
      <c r="J566" s="35">
        <v>0</v>
      </c>
      <c r="K566" s="35">
        <v>86.191728389400794</v>
      </c>
      <c r="L566" s="35">
        <v>163.0432456053467</v>
      </c>
      <c r="M566" s="35">
        <v>222.22649728333548</v>
      </c>
      <c r="N566" s="35">
        <v>257.3280597812892</v>
      </c>
      <c r="O566" s="35">
        <v>264.5441341456945</v>
      </c>
      <c r="P566" s="35">
        <v>243.09274675023769</v>
      </c>
      <c r="Q566" s="35">
        <v>195.29848827178702</v>
      </c>
      <c r="R566" s="35">
        <v>126.34060822081297</v>
      </c>
      <c r="S566" s="35">
        <v>43.691762892592699</v>
      </c>
      <c r="T566" s="35">
        <v>0</v>
      </c>
      <c r="U566" s="35">
        <v>0</v>
      </c>
      <c r="V566" s="35">
        <v>0</v>
      </c>
      <c r="W566" s="35">
        <v>0</v>
      </c>
      <c r="X566" s="35">
        <v>0</v>
      </c>
      <c r="Y566" s="35">
        <v>0</v>
      </c>
      <c r="Z566" s="35">
        <v>0</v>
      </c>
      <c r="AA566" s="35">
        <v>0</v>
      </c>
    </row>
    <row r="567" spans="1:27">
      <c r="A567" s="239" t="s">
        <v>772</v>
      </c>
      <c r="B567" s="35" t="s">
        <v>338</v>
      </c>
      <c r="C567" s="35" t="s">
        <v>82</v>
      </c>
      <c r="D567" s="35">
        <v>0</v>
      </c>
      <c r="E567" s="35">
        <v>0</v>
      </c>
      <c r="F567" s="35">
        <v>0</v>
      </c>
      <c r="G567" s="35">
        <v>0</v>
      </c>
      <c r="H567" s="35">
        <v>0</v>
      </c>
      <c r="I567" s="35">
        <v>0</v>
      </c>
      <c r="J567" s="35">
        <v>0</v>
      </c>
      <c r="K567" s="35">
        <v>56.001394488079946</v>
      </c>
      <c r="L567" s="35">
        <v>106.17967213010455</v>
      </c>
      <c r="M567" s="35">
        <v>145.31721332009221</v>
      </c>
      <c r="N567" s="35">
        <v>169.34443233611753</v>
      </c>
      <c r="O567" s="35">
        <v>175.7629395381536</v>
      </c>
      <c r="P567" s="35">
        <v>163.90532802041957</v>
      </c>
      <c r="Q567" s="35">
        <v>135.00457167604932</v>
      </c>
      <c r="R567" s="35">
        <v>92.065818549498559</v>
      </c>
      <c r="S567" s="35">
        <v>39.553910614176516</v>
      </c>
      <c r="T567" s="35">
        <v>0</v>
      </c>
      <c r="U567" s="35">
        <v>0</v>
      </c>
      <c r="V567" s="35">
        <v>0</v>
      </c>
      <c r="W567" s="35">
        <v>0</v>
      </c>
      <c r="X567" s="35">
        <v>0</v>
      </c>
      <c r="Y567" s="35">
        <v>0</v>
      </c>
      <c r="Z567" s="35">
        <v>0</v>
      </c>
      <c r="AA567" s="35">
        <v>0</v>
      </c>
    </row>
    <row r="568" spans="1:27">
      <c r="A568" s="239" t="s">
        <v>772</v>
      </c>
      <c r="B568" s="35" t="s">
        <v>338</v>
      </c>
      <c r="C568" s="35" t="s">
        <v>83</v>
      </c>
      <c r="D568" s="35">
        <v>0</v>
      </c>
      <c r="E568" s="35">
        <v>0</v>
      </c>
      <c r="F568" s="35">
        <v>0</v>
      </c>
      <c r="G568" s="35">
        <v>0</v>
      </c>
      <c r="H568" s="35">
        <v>0</v>
      </c>
      <c r="I568" s="35">
        <v>0</v>
      </c>
      <c r="J568" s="35">
        <v>0</v>
      </c>
      <c r="K568" s="35">
        <v>63.055391711061013</v>
      </c>
      <c r="L568" s="35">
        <v>120.71403326809265</v>
      </c>
      <c r="M568" s="35">
        <v>168.04106859835954</v>
      </c>
      <c r="N568" s="35">
        <v>200.98589745535548</v>
      </c>
      <c r="O568" s="35">
        <v>216.72885596286227</v>
      </c>
      <c r="P568" s="35">
        <v>213.92254445457414</v>
      </c>
      <c r="Q568" s="35">
        <v>192.80714797499937</v>
      </c>
      <c r="R568" s="35">
        <v>155.18987945409182</v>
      </c>
      <c r="S568" s="35">
        <v>104.29030496186546</v>
      </c>
      <c r="T568" s="35">
        <v>44.464789259952056</v>
      </c>
      <c r="U568" s="35">
        <v>0</v>
      </c>
      <c r="V568" s="35">
        <v>0</v>
      </c>
      <c r="W568" s="35">
        <v>0</v>
      </c>
      <c r="X568" s="35">
        <v>0</v>
      </c>
      <c r="Y568" s="35">
        <v>0</v>
      </c>
      <c r="Z568" s="35">
        <v>0</v>
      </c>
      <c r="AA568" s="35">
        <v>0</v>
      </c>
    </row>
    <row r="569" spans="1:27">
      <c r="A569" s="239" t="s">
        <v>772</v>
      </c>
      <c r="B569" s="35" t="s">
        <v>338</v>
      </c>
      <c r="C569" s="35" t="s">
        <v>84</v>
      </c>
      <c r="D569" s="35">
        <v>0</v>
      </c>
      <c r="E569" s="35">
        <v>0</v>
      </c>
      <c r="F569" s="35">
        <v>0</v>
      </c>
      <c r="G569" s="35">
        <v>0</v>
      </c>
      <c r="H569" s="35">
        <v>0</v>
      </c>
      <c r="I569" s="35">
        <v>0</v>
      </c>
      <c r="J569" s="35">
        <v>69.771906012286522</v>
      </c>
      <c r="K569" s="35">
        <v>134.70918948401308</v>
      </c>
      <c r="L569" s="35">
        <v>190.31222768250203</v>
      </c>
      <c r="M569" s="35">
        <v>232.72818474354889</v>
      </c>
      <c r="N569" s="35">
        <v>259.01798169100192</v>
      </c>
      <c r="O569" s="35">
        <v>267.35995057606624</v>
      </c>
      <c r="P569" s="35">
        <v>257.17606116982319</v>
      </c>
      <c r="Q569" s="35">
        <v>229.17197373136494</v>
      </c>
      <c r="R569" s="35">
        <v>185.28814252223833</v>
      </c>
      <c r="S569" s="35">
        <v>128.56535819380392</v>
      </c>
      <c r="T569" s="35">
        <v>62.934045860566783</v>
      </c>
      <c r="U569" s="35">
        <v>0</v>
      </c>
      <c r="V569" s="35">
        <v>0</v>
      </c>
      <c r="W569" s="35">
        <v>0</v>
      </c>
      <c r="X569" s="35">
        <v>0</v>
      </c>
      <c r="Y569" s="35">
        <v>0</v>
      </c>
      <c r="Z569" s="35">
        <v>0</v>
      </c>
      <c r="AA569" s="35">
        <v>0</v>
      </c>
    </row>
    <row r="570" spans="1:27">
      <c r="A570" s="239" t="s">
        <v>772</v>
      </c>
      <c r="B570" s="35" t="s">
        <v>338</v>
      </c>
      <c r="C570" s="35" t="s">
        <v>85</v>
      </c>
      <c r="D570" s="35">
        <v>0</v>
      </c>
      <c r="E570" s="35">
        <v>0</v>
      </c>
      <c r="F570" s="35">
        <v>0</v>
      </c>
      <c r="G570" s="35">
        <v>0</v>
      </c>
      <c r="H570" s="35">
        <v>0</v>
      </c>
      <c r="I570" s="35">
        <v>71.709071941539591</v>
      </c>
      <c r="J570" s="35">
        <v>139.37541133306652</v>
      </c>
      <c r="K570" s="35">
        <v>199.18420220511265</v>
      </c>
      <c r="L570" s="35">
        <v>247.76361252738138</v>
      </c>
      <c r="M570" s="35">
        <v>282.37488752236897</v>
      </c>
      <c r="N570" s="35">
        <v>301.06675206921278</v>
      </c>
      <c r="O570" s="35">
        <v>302.78541747454415</v>
      </c>
      <c r="P570" s="35">
        <v>287.43399077365729</v>
      </c>
      <c r="Q570" s="35">
        <v>255.87793725194047</v>
      </c>
      <c r="R570" s="35">
        <v>209.89628822674484</v>
      </c>
      <c r="S570" s="35">
        <v>152.08134484190575</v>
      </c>
      <c r="T570" s="35">
        <v>85.692532260386486</v>
      </c>
      <c r="U570" s="35">
        <v>14.472643497258005</v>
      </c>
      <c r="V570" s="35">
        <v>0</v>
      </c>
      <c r="W570" s="35">
        <v>0</v>
      </c>
      <c r="X570" s="35">
        <v>0</v>
      </c>
      <c r="Y570" s="35">
        <v>0</v>
      </c>
      <c r="Z570" s="35">
        <v>0</v>
      </c>
      <c r="AA570" s="35">
        <v>0</v>
      </c>
    </row>
    <row r="571" spans="1:27">
      <c r="A571" s="239" t="s">
        <v>772</v>
      </c>
      <c r="B571" s="35" t="s">
        <v>338</v>
      </c>
      <c r="C571" s="35" t="s">
        <v>86</v>
      </c>
      <c r="D571" s="35">
        <v>0</v>
      </c>
      <c r="E571" s="35">
        <v>0</v>
      </c>
      <c r="F571" s="35">
        <v>0</v>
      </c>
      <c r="G571" s="35">
        <v>0</v>
      </c>
      <c r="H571" s="35">
        <v>0</v>
      </c>
      <c r="I571" s="35">
        <v>73.103312950289464</v>
      </c>
      <c r="J571" s="35">
        <v>142.69250032678914</v>
      </c>
      <c r="K571" s="35">
        <v>205.42236294289992</v>
      </c>
      <c r="L571" s="35">
        <v>258.27743398100313</v>
      </c>
      <c r="M571" s="35">
        <v>298.71693451681409</v>
      </c>
      <c r="N571" s="35">
        <v>324.79691047644832</v>
      </c>
      <c r="O571" s="35">
        <v>335.26367982027097</v>
      </c>
      <c r="P571" s="35">
        <v>329.61409788435833</v>
      </c>
      <c r="Q571" s="35">
        <v>308.11974388394663</v>
      </c>
      <c r="R571" s="35">
        <v>271.81386591733082</v>
      </c>
      <c r="S571" s="35">
        <v>222.44171203268255</v>
      </c>
      <c r="T571" s="35">
        <v>162.37663497691619</v>
      </c>
      <c r="U571" s="35">
        <v>94.506003527926566</v>
      </c>
      <c r="V571" s="35">
        <v>22.092404729427344</v>
      </c>
      <c r="W571" s="35">
        <v>0</v>
      </c>
      <c r="X571" s="35">
        <v>0</v>
      </c>
      <c r="Y571" s="35">
        <v>0</v>
      </c>
      <c r="Z571" s="35">
        <v>0</v>
      </c>
      <c r="AA571" s="35">
        <v>0</v>
      </c>
    </row>
    <row r="572" spans="1:27">
      <c r="A572" s="239" t="s">
        <v>772</v>
      </c>
      <c r="B572" s="35" t="s">
        <v>338</v>
      </c>
      <c r="C572" s="35" t="s">
        <v>87</v>
      </c>
      <c r="D572" s="35">
        <v>0</v>
      </c>
      <c r="E572" s="35">
        <v>0</v>
      </c>
      <c r="F572" s="35">
        <v>0</v>
      </c>
      <c r="G572" s="35">
        <v>0</v>
      </c>
      <c r="H572" s="35">
        <v>0</v>
      </c>
      <c r="I572" s="35">
        <v>72.16309764633283</v>
      </c>
      <c r="J572" s="35">
        <v>141.13000318424773</v>
      </c>
      <c r="K572" s="35">
        <v>203.84608777418728</v>
      </c>
      <c r="L572" s="35">
        <v>257.53357910349877</v>
      </c>
      <c r="M572" s="35">
        <v>299.81459232931587</v>
      </c>
      <c r="N572" s="35">
        <v>328.81644951491006</v>
      </c>
      <c r="O572" s="35">
        <v>343.25462283249385</v>
      </c>
      <c r="P572" s="35">
        <v>342.48962787628705</v>
      </c>
      <c r="Q572" s="35">
        <v>326.55534721122581</v>
      </c>
      <c r="R572" s="35">
        <v>296.15752967260249</v>
      </c>
      <c r="S572" s="35">
        <v>252.6425318844945</v>
      </c>
      <c r="T572" s="35">
        <v>197.93768647347221</v>
      </c>
      <c r="U572" s="35">
        <v>134.46593814254496</v>
      </c>
      <c r="V572" s="35">
        <v>65.038528478334626</v>
      </c>
      <c r="W572" s="35">
        <v>0</v>
      </c>
      <c r="X572" s="35">
        <v>0</v>
      </c>
      <c r="Y572" s="35">
        <v>0</v>
      </c>
      <c r="Z572" s="35">
        <v>0</v>
      </c>
      <c r="AA572" s="35">
        <v>0</v>
      </c>
    </row>
    <row r="573" spans="1:27">
      <c r="A573" s="239" t="s">
        <v>772</v>
      </c>
      <c r="B573" s="35" t="s">
        <v>338</v>
      </c>
      <c r="C573" s="35" t="s">
        <v>88</v>
      </c>
      <c r="D573" s="35">
        <v>0</v>
      </c>
      <c r="E573" s="35">
        <v>0</v>
      </c>
      <c r="F573" s="35">
        <v>0</v>
      </c>
      <c r="G573" s="35">
        <v>0</v>
      </c>
      <c r="H573" s="35">
        <v>0</v>
      </c>
      <c r="I573" s="35">
        <v>72.513811057034928</v>
      </c>
      <c r="J573" s="35">
        <v>141.72824319765587</v>
      </c>
      <c r="K573" s="35">
        <v>204.49403926950174</v>
      </c>
      <c r="L573" s="35">
        <v>257.95535510698994</v>
      </c>
      <c r="M573" s="35">
        <v>299.67970046106694</v>
      </c>
      <c r="N573" s="35">
        <v>327.76861732275904</v>
      </c>
      <c r="O573" s="35">
        <v>340.94405977602054</v>
      </c>
      <c r="P573" s="35">
        <v>338.60654509596009</v>
      </c>
      <c r="Q573" s="35">
        <v>320.86243021706753</v>
      </c>
      <c r="R573" s="35">
        <v>288.51907249194147</v>
      </c>
      <c r="S573" s="35">
        <v>243.04809492603113</v>
      </c>
      <c r="T573" s="35">
        <v>186.51842732047012</v>
      </c>
      <c r="U573" s="35">
        <v>121.50216995148016</v>
      </c>
      <c r="V573" s="35">
        <v>50.95756298959482</v>
      </c>
      <c r="W573" s="35">
        <v>0</v>
      </c>
      <c r="X573" s="35">
        <v>0</v>
      </c>
      <c r="Y573" s="35">
        <v>0</v>
      </c>
      <c r="Z573" s="35">
        <v>0</v>
      </c>
      <c r="AA573" s="35">
        <v>0</v>
      </c>
    </row>
    <row r="574" spans="1:27">
      <c r="A574" s="239" t="s">
        <v>772</v>
      </c>
      <c r="B574" s="35" t="s">
        <v>338</v>
      </c>
      <c r="C574" s="35" t="s">
        <v>89</v>
      </c>
      <c r="D574" s="35">
        <v>0</v>
      </c>
      <c r="E574" s="35">
        <v>0</v>
      </c>
      <c r="F574" s="35">
        <v>0</v>
      </c>
      <c r="G574" s="35">
        <v>0</v>
      </c>
      <c r="H574" s="35">
        <v>0</v>
      </c>
      <c r="I574" s="35">
        <v>73.891667125555841</v>
      </c>
      <c r="J574" s="35">
        <v>143.91476708708851</v>
      </c>
      <c r="K574" s="35">
        <v>206.40326992787763</v>
      </c>
      <c r="L574" s="35">
        <v>258.08561635547846</v>
      </c>
      <c r="M574" s="35">
        <v>296.25599885292485</v>
      </c>
      <c r="N574" s="35">
        <v>318.91602309360201</v>
      </c>
      <c r="O574" s="35">
        <v>324.87933303597543</v>
      </c>
      <c r="P574" s="35">
        <v>313.83372209533297</v>
      </c>
      <c r="Q574" s="35">
        <v>286.35747858825755</v>
      </c>
      <c r="R574" s="35">
        <v>243.88910969095852</v>
      </c>
      <c r="S574" s="35">
        <v>188.65202900089264</v>
      </c>
      <c r="T574" s="35">
        <v>123.53815065272113</v>
      </c>
      <c r="U574" s="35">
        <v>51.95648436971797</v>
      </c>
      <c r="V574" s="35">
        <v>0</v>
      </c>
      <c r="W574" s="35">
        <v>0</v>
      </c>
      <c r="X574" s="35">
        <v>0</v>
      </c>
      <c r="Y574" s="35">
        <v>0</v>
      </c>
      <c r="Z574" s="35">
        <v>0</v>
      </c>
      <c r="AA574" s="35">
        <v>0</v>
      </c>
    </row>
    <row r="575" spans="1:27">
      <c r="A575" s="239" t="s">
        <v>772</v>
      </c>
      <c r="B575" s="35" t="s">
        <v>338</v>
      </c>
      <c r="C575" s="35" t="s">
        <v>90</v>
      </c>
      <c r="D575" s="35">
        <v>0</v>
      </c>
      <c r="E575" s="35">
        <v>0</v>
      </c>
      <c r="F575" s="35">
        <v>0</v>
      </c>
      <c r="G575" s="35">
        <v>0</v>
      </c>
      <c r="H575" s="35">
        <v>0</v>
      </c>
      <c r="I575" s="35">
        <v>0</v>
      </c>
      <c r="J575" s="35">
        <v>72.290461350218663</v>
      </c>
      <c r="K575" s="35">
        <v>140.03864714808387</v>
      </c>
      <c r="L575" s="35">
        <v>198.98768971951736</v>
      </c>
      <c r="M575" s="35">
        <v>245.43360392034285</v>
      </c>
      <c r="N575" s="35">
        <v>276.45802214519875</v>
      </c>
      <c r="O575" s="35">
        <v>290.11156609718859</v>
      </c>
      <c r="P575" s="35">
        <v>285.53633339558672</v>
      </c>
      <c r="Q575" s="35">
        <v>263.01980273756357</v>
      </c>
      <c r="R575" s="35">
        <v>223.97677055436998</v>
      </c>
      <c r="S575" s="35">
        <v>170.86045414830397</v>
      </c>
      <c r="T575" s="35">
        <v>107.00834702730562</v>
      </c>
      <c r="U575" s="35">
        <v>36.432511913410501</v>
      </c>
      <c r="V575" s="35">
        <v>0</v>
      </c>
      <c r="W575" s="35">
        <v>0</v>
      </c>
      <c r="X575" s="35">
        <v>0</v>
      </c>
      <c r="Y575" s="35">
        <v>0</v>
      </c>
      <c r="Z575" s="35">
        <v>0</v>
      </c>
      <c r="AA575" s="35">
        <v>0</v>
      </c>
    </row>
    <row r="576" spans="1:27">
      <c r="A576" s="239" t="s">
        <v>772</v>
      </c>
      <c r="B576" s="35" t="s">
        <v>338</v>
      </c>
      <c r="C576" s="35" t="s">
        <v>91</v>
      </c>
      <c r="D576" s="35">
        <v>0</v>
      </c>
      <c r="E576" s="35">
        <v>0</v>
      </c>
      <c r="F576" s="35">
        <v>0</v>
      </c>
      <c r="G576" s="35">
        <v>0</v>
      </c>
      <c r="H576" s="35">
        <v>0</v>
      </c>
      <c r="I576" s="35">
        <v>0</v>
      </c>
      <c r="J576" s="35">
        <v>66.347565912219636</v>
      </c>
      <c r="K576" s="35">
        <v>127.59984419887788</v>
      </c>
      <c r="L576" s="35">
        <v>179.05284954716961</v>
      </c>
      <c r="M576" s="35">
        <v>216.7551504637986</v>
      </c>
      <c r="N576" s="35">
        <v>237.81132697857552</v>
      </c>
      <c r="O576" s="35">
        <v>240.60432993284209</v>
      </c>
      <c r="P576" s="35">
        <v>224.91966534787639</v>
      </c>
      <c r="Q576" s="35">
        <v>191.96186689830614</v>
      </c>
      <c r="R576" s="35">
        <v>144.26199145557743</v>
      </c>
      <c r="S576" s="35">
        <v>85.483241757311561</v>
      </c>
      <c r="T576" s="35">
        <v>20.139643779680533</v>
      </c>
      <c r="U576" s="35">
        <v>0</v>
      </c>
      <c r="V576" s="35">
        <v>0</v>
      </c>
      <c r="W576" s="35">
        <v>0</v>
      </c>
      <c r="X576" s="35">
        <v>0</v>
      </c>
      <c r="Y576" s="35">
        <v>0</v>
      </c>
      <c r="Z576" s="35">
        <v>0</v>
      </c>
      <c r="AA576" s="35">
        <v>0</v>
      </c>
    </row>
    <row r="577" spans="1:27">
      <c r="A577" s="239" t="s">
        <v>772</v>
      </c>
      <c r="B577" s="35" t="s">
        <v>338</v>
      </c>
      <c r="C577" s="35" t="s">
        <v>92</v>
      </c>
      <c r="D577" s="35">
        <v>0</v>
      </c>
      <c r="E577" s="35">
        <v>0</v>
      </c>
      <c r="F577" s="35">
        <v>0</v>
      </c>
      <c r="G577" s="35">
        <v>0</v>
      </c>
      <c r="H577" s="35">
        <v>0</v>
      </c>
      <c r="I577" s="35">
        <v>0</v>
      </c>
      <c r="J577" s="35">
        <v>0</v>
      </c>
      <c r="K577" s="35">
        <v>59.194138789647042</v>
      </c>
      <c r="L577" s="35">
        <v>112.70719203371117</v>
      </c>
      <c r="M577" s="35">
        <v>155.40330946895597</v>
      </c>
      <c r="N577" s="35">
        <v>183.18478310311141</v>
      </c>
      <c r="O577" s="35">
        <v>193.38531976044843</v>
      </c>
      <c r="P577" s="35">
        <v>185.02593532959889</v>
      </c>
      <c r="Q577" s="35">
        <v>158.90891157411428</v>
      </c>
      <c r="R577" s="35">
        <v>117.54079811503372</v>
      </c>
      <c r="S577" s="35">
        <v>64.891849376626766</v>
      </c>
      <c r="T577" s="35">
        <v>6.0149842421427824</v>
      </c>
      <c r="U577" s="35">
        <v>0</v>
      </c>
      <c r="V577" s="35">
        <v>0</v>
      </c>
      <c r="W577" s="35">
        <v>0</v>
      </c>
      <c r="X577" s="35">
        <v>0</v>
      </c>
      <c r="Y577" s="35">
        <v>0</v>
      </c>
      <c r="Z577" s="35">
        <v>0</v>
      </c>
      <c r="AA577" s="35">
        <v>0</v>
      </c>
    </row>
    <row r="578" spans="1:27">
      <c r="A578" s="239" t="s">
        <v>772</v>
      </c>
      <c r="B578" s="35" t="s">
        <v>338</v>
      </c>
      <c r="C578" s="35" t="s">
        <v>93</v>
      </c>
      <c r="D578" s="35">
        <v>0</v>
      </c>
      <c r="E578" s="35">
        <v>0</v>
      </c>
      <c r="F578" s="35">
        <v>0</v>
      </c>
      <c r="G578" s="35">
        <v>0</v>
      </c>
      <c r="H578" s="35">
        <v>0</v>
      </c>
      <c r="I578" s="35">
        <v>0</v>
      </c>
      <c r="J578" s="35">
        <v>0</v>
      </c>
      <c r="K578" s="35">
        <v>53.869830243375496</v>
      </c>
      <c r="L578" s="35">
        <v>101.9020285033417</v>
      </c>
      <c r="M578" s="35">
        <v>138.89156080208468</v>
      </c>
      <c r="N578" s="35">
        <v>160.83003736330576</v>
      </c>
      <c r="O578" s="35">
        <v>165.34008384105908</v>
      </c>
      <c r="P578" s="35">
        <v>151.93296671889857</v>
      </c>
      <c r="Q578" s="35">
        <v>122.06155516986691</v>
      </c>
      <c r="R578" s="35">
        <v>78.962880138008117</v>
      </c>
      <c r="S578" s="35">
        <v>27.30735180787044</v>
      </c>
      <c r="T578" s="35">
        <v>0</v>
      </c>
      <c r="U578" s="35">
        <v>0</v>
      </c>
      <c r="V578" s="35">
        <v>0</v>
      </c>
      <c r="W578" s="35">
        <v>0</v>
      </c>
      <c r="X578" s="35">
        <v>0</v>
      </c>
      <c r="Y578" s="35">
        <v>0</v>
      </c>
      <c r="Z578" s="35">
        <v>0</v>
      </c>
      <c r="AA578" s="35">
        <v>0</v>
      </c>
    </row>
    <row r="579" spans="1:27">
      <c r="A579" s="240" t="s">
        <v>780</v>
      </c>
      <c r="B579" s="35" t="s">
        <v>79</v>
      </c>
      <c r="C579" s="35" t="s">
        <v>82</v>
      </c>
      <c r="D579" s="35">
        <v>0</v>
      </c>
      <c r="E579" s="35">
        <v>0</v>
      </c>
      <c r="F579" s="35">
        <v>0</v>
      </c>
      <c r="G579" s="35">
        <v>0</v>
      </c>
      <c r="H579" s="35">
        <v>0</v>
      </c>
      <c r="I579" s="35">
        <v>0</v>
      </c>
      <c r="J579" s="35">
        <v>0</v>
      </c>
      <c r="K579" s="35">
        <v>181.04762212002339</v>
      </c>
      <c r="L579" s="35">
        <v>344.37304155398169</v>
      </c>
      <c r="M579" s="35">
        <v>473.98882829256854</v>
      </c>
      <c r="N579" s="35">
        <v>557.20728604352223</v>
      </c>
      <c r="O579" s="35">
        <v>585.8824123450903</v>
      </c>
      <c r="P579" s="35">
        <v>557.20728604352234</v>
      </c>
      <c r="Q579" s="35">
        <v>473.98882829256854</v>
      </c>
      <c r="R579" s="35">
        <v>344.37304155398175</v>
      </c>
      <c r="S579" s="35">
        <v>181.04762212002345</v>
      </c>
      <c r="T579" s="35">
        <v>0</v>
      </c>
      <c r="U579" s="35">
        <v>0</v>
      </c>
      <c r="V579" s="35">
        <v>0</v>
      </c>
      <c r="W579" s="35">
        <v>0</v>
      </c>
      <c r="X579" s="35">
        <v>0</v>
      </c>
      <c r="Y579" s="35">
        <v>0</v>
      </c>
      <c r="Z579" s="35">
        <v>0</v>
      </c>
      <c r="AA579" s="35">
        <v>0</v>
      </c>
    </row>
    <row r="580" spans="1:27">
      <c r="A580" s="240" t="s">
        <v>780</v>
      </c>
      <c r="B580" s="35" t="s">
        <v>79</v>
      </c>
      <c r="C580" s="35" t="s">
        <v>83</v>
      </c>
      <c r="D580" s="35">
        <v>0</v>
      </c>
      <c r="E580" s="35">
        <v>0</v>
      </c>
      <c r="F580" s="35">
        <v>0</v>
      </c>
      <c r="G580" s="35">
        <v>0</v>
      </c>
      <c r="H580" s="35">
        <v>0</v>
      </c>
      <c r="I580" s="35">
        <v>0</v>
      </c>
      <c r="J580" s="35">
        <v>0</v>
      </c>
      <c r="K580" s="35">
        <v>200.72007561136368</v>
      </c>
      <c r="L580" s="35">
        <v>384.88134376353065</v>
      </c>
      <c r="M580" s="35">
        <v>537.29104921522799</v>
      </c>
      <c r="N580" s="35">
        <v>645.37584592819508</v>
      </c>
      <c r="O580" s="35">
        <v>700.21906060712172</v>
      </c>
      <c r="P580" s="35">
        <v>697.29629164670951</v>
      </c>
      <c r="Q580" s="35">
        <v>636.84865876712445</v>
      </c>
      <c r="R580" s="35">
        <v>523.86291135638169</v>
      </c>
      <c r="S580" s="35">
        <v>367.66003652207036</v>
      </c>
      <c r="T580" s="35">
        <v>181.12630546091199</v>
      </c>
      <c r="U580" s="35">
        <v>0</v>
      </c>
      <c r="V580" s="35">
        <v>0</v>
      </c>
      <c r="W580" s="35">
        <v>0</v>
      </c>
      <c r="X580" s="35">
        <v>0</v>
      </c>
      <c r="Y580" s="35">
        <v>0</v>
      </c>
      <c r="Z580" s="35">
        <v>0</v>
      </c>
      <c r="AA580" s="35">
        <v>0</v>
      </c>
    </row>
    <row r="581" spans="1:27">
      <c r="A581" s="240" t="s">
        <v>780</v>
      </c>
      <c r="B581" s="35" t="s">
        <v>79</v>
      </c>
      <c r="C581" s="35" t="s">
        <v>84</v>
      </c>
      <c r="D581" s="35">
        <v>0</v>
      </c>
      <c r="E581" s="35">
        <v>0</v>
      </c>
      <c r="F581" s="35">
        <v>0</v>
      </c>
      <c r="G581" s="35">
        <v>0</v>
      </c>
      <c r="H581" s="35">
        <v>0</v>
      </c>
      <c r="I581" s="35">
        <v>0</v>
      </c>
      <c r="J581" s="35">
        <v>220.64412430910355</v>
      </c>
      <c r="K581" s="35">
        <v>425.99941507768358</v>
      </c>
      <c r="L581" s="35">
        <v>601.83642990813416</v>
      </c>
      <c r="M581" s="35">
        <v>735.97110154544293</v>
      </c>
      <c r="N581" s="35">
        <v>819.10899410514219</v>
      </c>
      <c r="O581" s="35">
        <v>845.48933147667231</v>
      </c>
      <c r="P581" s="35">
        <v>813.28417200022682</v>
      </c>
      <c r="Q581" s="35">
        <v>724.72506987614122</v>
      </c>
      <c r="R581" s="35">
        <v>585.94844670690793</v>
      </c>
      <c r="S581" s="35">
        <v>406.57038765950819</v>
      </c>
      <c r="T581" s="35">
        <v>199.02032539699366</v>
      </c>
      <c r="U581" s="35">
        <v>0</v>
      </c>
      <c r="V581" s="35">
        <v>0</v>
      </c>
      <c r="W581" s="35">
        <v>0</v>
      </c>
      <c r="X581" s="35">
        <v>0</v>
      </c>
      <c r="Y581" s="35">
        <v>0</v>
      </c>
      <c r="Z581" s="35">
        <v>0</v>
      </c>
      <c r="AA581" s="35">
        <v>0</v>
      </c>
    </row>
    <row r="582" spans="1:27">
      <c r="A582" s="240" t="s">
        <v>780</v>
      </c>
      <c r="B582" s="35" t="s">
        <v>79</v>
      </c>
      <c r="C582" s="35" t="s">
        <v>85</v>
      </c>
      <c r="D582" s="35">
        <v>0</v>
      </c>
      <c r="E582" s="35">
        <v>0</v>
      </c>
      <c r="F582" s="35">
        <v>0</v>
      </c>
      <c r="G582" s="35">
        <v>0</v>
      </c>
      <c r="H582" s="35">
        <v>0</v>
      </c>
      <c r="I582" s="35">
        <v>0</v>
      </c>
      <c r="J582" s="35">
        <v>226.43581432695814</v>
      </c>
      <c r="K582" s="35">
        <v>439.71200218592963</v>
      </c>
      <c r="L582" s="35">
        <v>627.43372676595118</v>
      </c>
      <c r="M582" s="35">
        <v>778.69128377513755</v>
      </c>
      <c r="N582" s="35">
        <v>884.69413379896423</v>
      </c>
      <c r="O582" s="35">
        <v>939.28177649872873</v>
      </c>
      <c r="P582" s="35">
        <v>939.28177649872873</v>
      </c>
      <c r="Q582" s="35">
        <v>884.69413379896423</v>
      </c>
      <c r="R582" s="35">
        <v>778.69128377513766</v>
      </c>
      <c r="S582" s="35">
        <v>627.43372676595118</v>
      </c>
      <c r="T582" s="35">
        <v>439.71200218593015</v>
      </c>
      <c r="U582" s="35">
        <v>226.43581432695808</v>
      </c>
      <c r="V582" s="35">
        <v>0</v>
      </c>
      <c r="W582" s="35">
        <v>0</v>
      </c>
      <c r="X582" s="35">
        <v>0</v>
      </c>
      <c r="Y582" s="35">
        <v>0</v>
      </c>
      <c r="Z582" s="35">
        <v>0</v>
      </c>
      <c r="AA582" s="35">
        <v>0</v>
      </c>
    </row>
    <row r="583" spans="1:27">
      <c r="A583" s="240" t="s">
        <v>780</v>
      </c>
      <c r="B583" s="35" t="s">
        <v>79</v>
      </c>
      <c r="C583" s="35" t="s">
        <v>86</v>
      </c>
      <c r="D583" s="35">
        <v>0</v>
      </c>
      <c r="E583" s="35">
        <v>0</v>
      </c>
      <c r="F583" s="35">
        <v>0</v>
      </c>
      <c r="G583" s="35">
        <v>0</v>
      </c>
      <c r="H583" s="35">
        <v>0</v>
      </c>
      <c r="I583" s="35">
        <v>228.71042550206886</v>
      </c>
      <c r="J583" s="35">
        <v>445.95235525789701</v>
      </c>
      <c r="K583" s="35">
        <v>640.8323717862279</v>
      </c>
      <c r="L583" s="35">
        <v>803.57837731024972</v>
      </c>
      <c r="M583" s="35">
        <v>926.02960754485105</v>
      </c>
      <c r="N583" s="35">
        <v>1002.0458464942604</v>
      </c>
      <c r="O583" s="35">
        <v>1027.8153225213839</v>
      </c>
      <c r="P583" s="35">
        <v>1002.0458464942604</v>
      </c>
      <c r="Q583" s="35">
        <v>926.02960754485105</v>
      </c>
      <c r="R583" s="35">
        <v>803.57837731024983</v>
      </c>
      <c r="S583" s="35">
        <v>640.83237178622835</v>
      </c>
      <c r="T583" s="35">
        <v>445.95235525789712</v>
      </c>
      <c r="U583" s="35">
        <v>228.71042550206852</v>
      </c>
      <c r="V583" s="35">
        <v>0</v>
      </c>
      <c r="W583" s="35">
        <v>0</v>
      </c>
      <c r="X583" s="35">
        <v>0</v>
      </c>
      <c r="Y583" s="35">
        <v>0</v>
      </c>
      <c r="Z583" s="35">
        <v>0</v>
      </c>
      <c r="AA583" s="35">
        <v>0</v>
      </c>
    </row>
    <row r="584" spans="1:27">
      <c r="A584" s="240" t="s">
        <v>780</v>
      </c>
      <c r="B584" s="35" t="s">
        <v>79</v>
      </c>
      <c r="C584" s="35" t="s">
        <v>87</v>
      </c>
      <c r="D584" s="35">
        <v>0</v>
      </c>
      <c r="E584" s="35">
        <v>0</v>
      </c>
      <c r="F584" s="35">
        <v>0</v>
      </c>
      <c r="G584" s="35">
        <v>0</v>
      </c>
      <c r="H584" s="35">
        <v>0</v>
      </c>
      <c r="I584" s="35">
        <v>225.88244268469992</v>
      </c>
      <c r="J584" s="35">
        <v>441.20287339976693</v>
      </c>
      <c r="K584" s="35">
        <v>635.89314811643487</v>
      </c>
      <c r="L584" s="35">
        <v>800.84976597165121</v>
      </c>
      <c r="M584" s="35">
        <v>928.35953885061883</v>
      </c>
      <c r="N584" s="35">
        <v>1012.4602514904512</v>
      </c>
      <c r="O584" s="35">
        <v>1049.2194480393382</v>
      </c>
      <c r="P584" s="35">
        <v>1036.9183093215668</v>
      </c>
      <c r="Q584" s="35">
        <v>976.13202291184598</v>
      </c>
      <c r="R584" s="35">
        <v>869.70288800358924</v>
      </c>
      <c r="S584" s="35">
        <v>722.60741265761953</v>
      </c>
      <c r="T584" s="35">
        <v>541.72361781623488</v>
      </c>
      <c r="U584" s="35">
        <v>335.5094286883205</v>
      </c>
      <c r="V584" s="35">
        <v>113.6071915668881</v>
      </c>
      <c r="W584" s="35">
        <v>0</v>
      </c>
      <c r="X584" s="35">
        <v>0</v>
      </c>
      <c r="Y584" s="35">
        <v>0</v>
      </c>
      <c r="Z584" s="35">
        <v>0</v>
      </c>
      <c r="AA584" s="35">
        <v>0</v>
      </c>
    </row>
    <row r="585" spans="1:27">
      <c r="A585" s="240" t="s">
        <v>780</v>
      </c>
      <c r="B585" s="35" t="s">
        <v>79</v>
      </c>
      <c r="C585" s="35" t="s">
        <v>88</v>
      </c>
      <c r="D585" s="35">
        <v>0</v>
      </c>
      <c r="E585" s="35">
        <v>0</v>
      </c>
      <c r="F585" s="35">
        <v>0</v>
      </c>
      <c r="G585" s="35">
        <v>0</v>
      </c>
      <c r="H585" s="35">
        <v>0</v>
      </c>
      <c r="I585" s="35">
        <v>227.46526337302768</v>
      </c>
      <c r="J585" s="35">
        <v>443.99611807279126</v>
      </c>
      <c r="K585" s="35">
        <v>639.18377982801667</v>
      </c>
      <c r="L585" s="35">
        <v>803.64544605178548</v>
      </c>
      <c r="M585" s="35">
        <v>929.47533349214007</v>
      </c>
      <c r="N585" s="35">
        <v>1010.6247145667626</v>
      </c>
      <c r="O585" s="35">
        <v>1043.1926837787232</v>
      </c>
      <c r="P585" s="35">
        <v>1025.6136768755241</v>
      </c>
      <c r="Q585" s="35">
        <v>958.73272857894801</v>
      </c>
      <c r="R585" s="35">
        <v>845.76485119586732</v>
      </c>
      <c r="S585" s="35">
        <v>692.14048680759504</v>
      </c>
      <c r="T585" s="35">
        <v>505.24446225530431</v>
      </c>
      <c r="U585" s="35">
        <v>294.0609955314888</v>
      </c>
      <c r="V585" s="35">
        <v>68.741818359722018</v>
      </c>
      <c r="W585" s="35">
        <v>0</v>
      </c>
      <c r="X585" s="35">
        <v>0</v>
      </c>
      <c r="Y585" s="35">
        <v>0</v>
      </c>
      <c r="Z585" s="35">
        <v>0</v>
      </c>
      <c r="AA585" s="35">
        <v>0</v>
      </c>
    </row>
    <row r="586" spans="1:27">
      <c r="A586" s="240" t="s">
        <v>780</v>
      </c>
      <c r="B586" s="35" t="s">
        <v>79</v>
      </c>
      <c r="C586" s="35" t="s">
        <v>89</v>
      </c>
      <c r="D586" s="35">
        <v>0</v>
      </c>
      <c r="E586" s="35">
        <v>0</v>
      </c>
      <c r="F586" s="35">
        <v>0</v>
      </c>
      <c r="G586" s="35">
        <v>0</v>
      </c>
      <c r="H586" s="35">
        <v>0</v>
      </c>
      <c r="I586" s="35">
        <v>230.93324814011768</v>
      </c>
      <c r="J586" s="35">
        <v>449.41682509815831</v>
      </c>
      <c r="K586" s="35">
        <v>643.67222468794785</v>
      </c>
      <c r="L586" s="35">
        <v>803.22708803646469</v>
      </c>
      <c r="M586" s="35">
        <v>919.47977116135337</v>
      </c>
      <c r="N586" s="35">
        <v>986.16306182446544</v>
      </c>
      <c r="O586" s="35">
        <v>999.68204656582623</v>
      </c>
      <c r="P586" s="35">
        <v>959.30791341877034</v>
      </c>
      <c r="Q586" s="35">
        <v>867.21724235171007</v>
      </c>
      <c r="R586" s="35">
        <v>728.37466527865274</v>
      </c>
      <c r="S586" s="35">
        <v>550.2652214676682</v>
      </c>
      <c r="T586" s="35">
        <v>342.49083713651777</v>
      </c>
      <c r="U586" s="35">
        <v>116.25268312488829</v>
      </c>
      <c r="V586" s="35">
        <v>0</v>
      </c>
      <c r="W586" s="35">
        <v>0</v>
      </c>
      <c r="X586" s="35">
        <v>0</v>
      </c>
      <c r="Y586" s="35">
        <v>0</v>
      </c>
      <c r="Z586" s="35">
        <v>0</v>
      </c>
      <c r="AA586" s="35">
        <v>0</v>
      </c>
    </row>
    <row r="587" spans="1:27">
      <c r="A587" s="240" t="s">
        <v>780</v>
      </c>
      <c r="B587" s="35" t="s">
        <v>79</v>
      </c>
      <c r="C587" s="35" t="s">
        <v>90</v>
      </c>
      <c r="D587" s="35">
        <v>0</v>
      </c>
      <c r="E587" s="35">
        <v>0</v>
      </c>
      <c r="F587" s="35">
        <v>0</v>
      </c>
      <c r="G587" s="35">
        <v>0</v>
      </c>
      <c r="H587" s="35">
        <v>0</v>
      </c>
      <c r="I587" s="35">
        <v>0</v>
      </c>
      <c r="J587" s="35">
        <v>228.02230225068621</v>
      </c>
      <c r="K587" s="35">
        <v>441.48634680016625</v>
      </c>
      <c r="L587" s="35">
        <v>626.76335900745539</v>
      </c>
      <c r="M587" s="35">
        <v>772.02418679751759</v>
      </c>
      <c r="N587" s="35">
        <v>867.9945418924749</v>
      </c>
      <c r="O587" s="35">
        <v>908.54712381619834</v>
      </c>
      <c r="P587" s="35">
        <v>891.09282206384887</v>
      </c>
      <c r="Q587" s="35">
        <v>816.74601983565378</v>
      </c>
      <c r="R587" s="35">
        <v>690.25344539203013</v>
      </c>
      <c r="S587" s="35">
        <v>519.69111356952101</v>
      </c>
      <c r="T587" s="35">
        <v>315.94870645747255</v>
      </c>
      <c r="U587" s="35">
        <v>92.034313344186998</v>
      </c>
      <c r="V587" s="35">
        <v>0</v>
      </c>
      <c r="W587" s="35">
        <v>0</v>
      </c>
      <c r="X587" s="35">
        <v>0</v>
      </c>
      <c r="Y587" s="35">
        <v>0</v>
      </c>
      <c r="Z587" s="35">
        <v>0</v>
      </c>
      <c r="AA587" s="35">
        <v>0</v>
      </c>
    </row>
    <row r="588" spans="1:27">
      <c r="A588" s="240" t="s">
        <v>780</v>
      </c>
      <c r="B588" s="35" t="s">
        <v>79</v>
      </c>
      <c r="C588" s="35" t="s">
        <v>91</v>
      </c>
      <c r="D588" s="35">
        <v>0</v>
      </c>
      <c r="E588" s="35">
        <v>0</v>
      </c>
      <c r="F588" s="35">
        <v>0</v>
      </c>
      <c r="G588" s="35">
        <v>0</v>
      </c>
      <c r="H588" s="35">
        <v>0</v>
      </c>
      <c r="I588" s="35">
        <v>0</v>
      </c>
      <c r="J588" s="35">
        <v>210.55463821996881</v>
      </c>
      <c r="K588" s="35">
        <v>405.2199813515341</v>
      </c>
      <c r="L588" s="35">
        <v>569.30580406101615</v>
      </c>
      <c r="M588" s="35">
        <v>690.4295339249536</v>
      </c>
      <c r="N588" s="35">
        <v>759.45068986780984</v>
      </c>
      <c r="O588" s="35">
        <v>771.16065942020236</v>
      </c>
      <c r="P588" s="35">
        <v>724.67576144707232</v>
      </c>
      <c r="Q588" s="35">
        <v>623.50393226031304</v>
      </c>
      <c r="R588" s="35">
        <v>475.28000271509904</v>
      </c>
      <c r="S588" s="35">
        <v>291.18954333895391</v>
      </c>
      <c r="T588" s="35">
        <v>85.124756444379287</v>
      </c>
      <c r="U588" s="35">
        <v>0</v>
      </c>
      <c r="V588" s="35">
        <v>0</v>
      </c>
      <c r="W588" s="35">
        <v>0</v>
      </c>
      <c r="X588" s="35">
        <v>0</v>
      </c>
      <c r="Y588" s="35">
        <v>0</v>
      </c>
      <c r="Z588" s="35">
        <v>0</v>
      </c>
      <c r="AA588" s="35">
        <v>0</v>
      </c>
    </row>
    <row r="589" spans="1:27">
      <c r="A589" s="240" t="s">
        <v>780</v>
      </c>
      <c r="B589" s="35" t="s">
        <v>79</v>
      </c>
      <c r="C589" s="35" t="s">
        <v>92</v>
      </c>
      <c r="D589" s="35">
        <v>0</v>
      </c>
      <c r="E589" s="35">
        <v>0</v>
      </c>
      <c r="F589" s="35">
        <v>0</v>
      </c>
      <c r="G589" s="35">
        <v>0</v>
      </c>
      <c r="H589" s="35">
        <v>0</v>
      </c>
      <c r="I589" s="35">
        <v>0</v>
      </c>
      <c r="J589" s="35">
        <v>0</v>
      </c>
      <c r="K589" s="35">
        <v>189.25068161247899</v>
      </c>
      <c r="L589" s="35">
        <v>361.3631494727976</v>
      </c>
      <c r="M589" s="35">
        <v>500.751196765374</v>
      </c>
      <c r="N589" s="35">
        <v>594.79208348926045</v>
      </c>
      <c r="O589" s="35">
        <v>634.96962991720602</v>
      </c>
      <c r="P589" s="35">
        <v>617.64542707307032</v>
      </c>
      <c r="Q589" s="35">
        <v>544.3883247432791</v>
      </c>
      <c r="R589" s="35">
        <v>421.83235915900747</v>
      </c>
      <c r="S589" s="35">
        <v>261.0759861719842</v>
      </c>
      <c r="T589" s="35">
        <v>76.677024326371921</v>
      </c>
      <c r="U589" s="35">
        <v>0</v>
      </c>
      <c r="V589" s="35">
        <v>0</v>
      </c>
      <c r="W589" s="35">
        <v>0</v>
      </c>
      <c r="X589" s="35">
        <v>0</v>
      </c>
      <c r="Y589" s="35">
        <v>0</v>
      </c>
      <c r="Z589" s="35">
        <v>0</v>
      </c>
      <c r="AA589" s="35">
        <v>0</v>
      </c>
    </row>
    <row r="590" spans="1:27">
      <c r="A590" s="240" t="s">
        <v>780</v>
      </c>
      <c r="B590" s="35" t="s">
        <v>79</v>
      </c>
      <c r="C590" s="35" t="s">
        <v>93</v>
      </c>
      <c r="D590" s="35">
        <v>0</v>
      </c>
      <c r="E590" s="35">
        <v>0</v>
      </c>
      <c r="F590" s="35">
        <v>0</v>
      </c>
      <c r="G590" s="35">
        <v>0</v>
      </c>
      <c r="H590" s="35">
        <v>0</v>
      </c>
      <c r="I590" s="35">
        <v>0</v>
      </c>
      <c r="J590" s="35">
        <v>0</v>
      </c>
      <c r="K590" s="35">
        <v>175.44150613944788</v>
      </c>
      <c r="L590" s="35">
        <v>333.00753933170103</v>
      </c>
      <c r="M590" s="35">
        <v>456.6439318618165</v>
      </c>
      <c r="N590" s="35">
        <v>533.75355641030922</v>
      </c>
      <c r="O590" s="35">
        <v>556.47982853535768</v>
      </c>
      <c r="P590" s="35">
        <v>522.50720232367621</v>
      </c>
      <c r="Q590" s="35">
        <v>435.29709790414449</v>
      </c>
      <c r="R590" s="35">
        <v>303.73522252231203</v>
      </c>
      <c r="S590" s="35">
        <v>141.22621910458443</v>
      </c>
      <c r="T590" s="35">
        <v>0</v>
      </c>
      <c r="U590" s="35">
        <v>0</v>
      </c>
      <c r="V590" s="35">
        <v>0</v>
      </c>
      <c r="W590" s="35">
        <v>0</v>
      </c>
      <c r="X590" s="35">
        <v>0</v>
      </c>
      <c r="Y590" s="35">
        <v>0</v>
      </c>
      <c r="Z590" s="35">
        <v>0</v>
      </c>
      <c r="AA590" s="35">
        <v>0</v>
      </c>
    </row>
    <row r="591" spans="1:27">
      <c r="A591" s="240" t="s">
        <v>780</v>
      </c>
      <c r="B591" s="35" t="s">
        <v>339</v>
      </c>
      <c r="C591" s="35" t="s">
        <v>82</v>
      </c>
      <c r="D591" s="35">
        <v>0</v>
      </c>
      <c r="E591" s="35">
        <v>0</v>
      </c>
      <c r="F591" s="35">
        <v>0</v>
      </c>
      <c r="G591" s="35">
        <v>0</v>
      </c>
      <c r="H591" s="35">
        <v>0</v>
      </c>
      <c r="I591" s="35">
        <v>0</v>
      </c>
      <c r="J591" s="35">
        <v>0</v>
      </c>
      <c r="K591" s="35">
        <v>96.558731797345828</v>
      </c>
      <c r="L591" s="35">
        <v>183.66562216212361</v>
      </c>
      <c r="M591" s="35">
        <v>252.79404175603662</v>
      </c>
      <c r="N591" s="35">
        <v>297.17721922321192</v>
      </c>
      <c r="O591" s="35">
        <v>312.47061991738155</v>
      </c>
      <c r="P591" s="35">
        <v>297.17721922321198</v>
      </c>
      <c r="Q591" s="35">
        <v>252.79404175603662</v>
      </c>
      <c r="R591" s="35">
        <v>183.66562216212364</v>
      </c>
      <c r="S591" s="35">
        <v>96.558731797345857</v>
      </c>
      <c r="T591" s="35">
        <v>0</v>
      </c>
      <c r="U591" s="35">
        <v>0</v>
      </c>
      <c r="V591" s="35">
        <v>0</v>
      </c>
      <c r="W591" s="35">
        <v>0</v>
      </c>
      <c r="X591" s="35">
        <v>0</v>
      </c>
      <c r="Y591" s="35">
        <v>0</v>
      </c>
      <c r="Z591" s="35">
        <v>0</v>
      </c>
      <c r="AA591" s="35">
        <v>0</v>
      </c>
    </row>
    <row r="592" spans="1:27">
      <c r="A592" s="240" t="s">
        <v>780</v>
      </c>
      <c r="B592" s="35" t="s">
        <v>339</v>
      </c>
      <c r="C592" s="35" t="s">
        <v>83</v>
      </c>
      <c r="D592" s="35">
        <v>0</v>
      </c>
      <c r="E592" s="35">
        <v>0</v>
      </c>
      <c r="F592" s="35">
        <v>0</v>
      </c>
      <c r="G592" s="35">
        <v>0</v>
      </c>
      <c r="H592" s="35">
        <v>0</v>
      </c>
      <c r="I592" s="35">
        <v>0</v>
      </c>
      <c r="J592" s="35">
        <v>0</v>
      </c>
      <c r="K592" s="35">
        <v>107.0507069927273</v>
      </c>
      <c r="L592" s="35">
        <v>205.27005000721633</v>
      </c>
      <c r="M592" s="35">
        <v>286.55522624812164</v>
      </c>
      <c r="N592" s="35">
        <v>344.200451161704</v>
      </c>
      <c r="O592" s="35">
        <v>373.45016565713161</v>
      </c>
      <c r="P592" s="35">
        <v>371.89135554491173</v>
      </c>
      <c r="Q592" s="35">
        <v>339.65261800913305</v>
      </c>
      <c r="R592" s="35">
        <v>279.39355272340356</v>
      </c>
      <c r="S592" s="35">
        <v>196.08535281177086</v>
      </c>
      <c r="T592" s="35">
        <v>96.600696245819734</v>
      </c>
      <c r="U592" s="35">
        <v>0</v>
      </c>
      <c r="V592" s="35">
        <v>0</v>
      </c>
      <c r="W592" s="35">
        <v>0</v>
      </c>
      <c r="X592" s="35">
        <v>0</v>
      </c>
      <c r="Y592" s="35">
        <v>0</v>
      </c>
      <c r="Z592" s="35">
        <v>0</v>
      </c>
      <c r="AA592" s="35">
        <v>0</v>
      </c>
    </row>
    <row r="593" spans="1:27">
      <c r="A593" s="240" t="s">
        <v>780</v>
      </c>
      <c r="B593" s="35" t="s">
        <v>339</v>
      </c>
      <c r="C593" s="35" t="s">
        <v>84</v>
      </c>
      <c r="D593" s="35">
        <v>0</v>
      </c>
      <c r="E593" s="35">
        <v>0</v>
      </c>
      <c r="F593" s="35">
        <v>0</v>
      </c>
      <c r="G593" s="35">
        <v>0</v>
      </c>
      <c r="H593" s="35">
        <v>0</v>
      </c>
      <c r="I593" s="35">
        <v>0</v>
      </c>
      <c r="J593" s="35">
        <v>117.67686629818857</v>
      </c>
      <c r="K593" s="35">
        <v>227.19968804143127</v>
      </c>
      <c r="L593" s="35">
        <v>320.97942928433821</v>
      </c>
      <c r="M593" s="35">
        <v>392.51792082423628</v>
      </c>
      <c r="N593" s="35">
        <v>436.85813018940922</v>
      </c>
      <c r="O593" s="35">
        <v>450.92764345422529</v>
      </c>
      <c r="P593" s="35">
        <v>433.75155840012098</v>
      </c>
      <c r="Q593" s="35">
        <v>386.52003726727537</v>
      </c>
      <c r="R593" s="35">
        <v>312.50583824368425</v>
      </c>
      <c r="S593" s="35">
        <v>216.83754008507105</v>
      </c>
      <c r="T593" s="35">
        <v>106.1441735450633</v>
      </c>
      <c r="U593" s="35">
        <v>0</v>
      </c>
      <c r="V593" s="35">
        <v>0</v>
      </c>
      <c r="W593" s="35">
        <v>0</v>
      </c>
      <c r="X593" s="35">
        <v>0</v>
      </c>
      <c r="Y593" s="35">
        <v>0</v>
      </c>
      <c r="Z593" s="35">
        <v>0</v>
      </c>
      <c r="AA593" s="35">
        <v>0</v>
      </c>
    </row>
    <row r="594" spans="1:27">
      <c r="A594" s="240" t="s">
        <v>780</v>
      </c>
      <c r="B594" s="35" t="s">
        <v>339</v>
      </c>
      <c r="C594" s="35" t="s">
        <v>85</v>
      </c>
      <c r="D594" s="35">
        <v>0</v>
      </c>
      <c r="E594" s="35">
        <v>0</v>
      </c>
      <c r="F594" s="35">
        <v>0</v>
      </c>
      <c r="G594" s="35">
        <v>0</v>
      </c>
      <c r="H594" s="35">
        <v>0</v>
      </c>
      <c r="I594" s="35">
        <v>0</v>
      </c>
      <c r="J594" s="35">
        <v>120.76576764104433</v>
      </c>
      <c r="K594" s="35">
        <v>234.51306783249578</v>
      </c>
      <c r="L594" s="35">
        <v>334.63132094184067</v>
      </c>
      <c r="M594" s="35">
        <v>415.30201801340672</v>
      </c>
      <c r="N594" s="35">
        <v>471.83687135944757</v>
      </c>
      <c r="O594" s="35">
        <v>500.950280799322</v>
      </c>
      <c r="P594" s="35">
        <v>500.950280799322</v>
      </c>
      <c r="Q594" s="35">
        <v>471.83687135944757</v>
      </c>
      <c r="R594" s="35">
        <v>415.30201801340678</v>
      </c>
      <c r="S594" s="35">
        <v>334.63132094184067</v>
      </c>
      <c r="T594" s="35">
        <v>234.51306783249606</v>
      </c>
      <c r="U594" s="35">
        <v>120.76576764104431</v>
      </c>
      <c r="V594" s="35">
        <v>0</v>
      </c>
      <c r="W594" s="35">
        <v>0</v>
      </c>
      <c r="X594" s="35">
        <v>0</v>
      </c>
      <c r="Y594" s="35">
        <v>0</v>
      </c>
      <c r="Z594" s="35">
        <v>0</v>
      </c>
      <c r="AA594" s="35">
        <v>0</v>
      </c>
    </row>
    <row r="595" spans="1:27">
      <c r="A595" s="240" t="s">
        <v>780</v>
      </c>
      <c r="B595" s="35" t="s">
        <v>339</v>
      </c>
      <c r="C595" s="35" t="s">
        <v>86</v>
      </c>
      <c r="D595" s="35">
        <v>0</v>
      </c>
      <c r="E595" s="35">
        <v>0</v>
      </c>
      <c r="F595" s="35">
        <v>0</v>
      </c>
      <c r="G595" s="35">
        <v>0</v>
      </c>
      <c r="H595" s="35">
        <v>0</v>
      </c>
      <c r="I595" s="35">
        <v>121.97889360110338</v>
      </c>
      <c r="J595" s="35">
        <v>237.84125613754506</v>
      </c>
      <c r="K595" s="35">
        <v>341.77726495265489</v>
      </c>
      <c r="L595" s="35">
        <v>428.57513456546656</v>
      </c>
      <c r="M595" s="35">
        <v>493.88245735725388</v>
      </c>
      <c r="N595" s="35">
        <v>534.42445146360558</v>
      </c>
      <c r="O595" s="35">
        <v>548.16817201140475</v>
      </c>
      <c r="P595" s="35">
        <v>534.42445146360558</v>
      </c>
      <c r="Q595" s="35">
        <v>493.88245735725388</v>
      </c>
      <c r="R595" s="35">
        <v>428.57513456546661</v>
      </c>
      <c r="S595" s="35">
        <v>341.77726495265512</v>
      </c>
      <c r="T595" s="35">
        <v>237.84125613754512</v>
      </c>
      <c r="U595" s="35">
        <v>121.97889360110322</v>
      </c>
      <c r="V595" s="35">
        <v>0</v>
      </c>
      <c r="W595" s="35">
        <v>0</v>
      </c>
      <c r="X595" s="35">
        <v>0</v>
      </c>
      <c r="Y595" s="35">
        <v>0</v>
      </c>
      <c r="Z595" s="35">
        <v>0</v>
      </c>
      <c r="AA595" s="35">
        <v>0</v>
      </c>
    </row>
    <row r="596" spans="1:27">
      <c r="A596" s="240" t="s">
        <v>780</v>
      </c>
      <c r="B596" s="35" t="s">
        <v>339</v>
      </c>
      <c r="C596" s="35" t="s">
        <v>87</v>
      </c>
      <c r="D596" s="35">
        <v>0</v>
      </c>
      <c r="E596" s="35">
        <v>0</v>
      </c>
      <c r="F596" s="35">
        <v>0</v>
      </c>
      <c r="G596" s="35">
        <v>0</v>
      </c>
      <c r="H596" s="35">
        <v>0</v>
      </c>
      <c r="I596" s="35">
        <v>120.47063609850663</v>
      </c>
      <c r="J596" s="35">
        <v>235.30819914654236</v>
      </c>
      <c r="K596" s="35">
        <v>339.14301232876528</v>
      </c>
      <c r="L596" s="35">
        <v>427.11987518488064</v>
      </c>
      <c r="M596" s="35">
        <v>495.12508738699671</v>
      </c>
      <c r="N596" s="35">
        <v>539.97880079490733</v>
      </c>
      <c r="O596" s="35">
        <v>559.58370562098037</v>
      </c>
      <c r="P596" s="35">
        <v>553.02309830483557</v>
      </c>
      <c r="Q596" s="35">
        <v>520.60374555298449</v>
      </c>
      <c r="R596" s="35">
        <v>463.84154026858096</v>
      </c>
      <c r="S596" s="35">
        <v>385.39062008406376</v>
      </c>
      <c r="T596" s="35">
        <v>288.91926283532524</v>
      </c>
      <c r="U596" s="35">
        <v>178.93836196710427</v>
      </c>
      <c r="V596" s="35">
        <v>60.590502169006989</v>
      </c>
      <c r="W596" s="35">
        <v>0</v>
      </c>
      <c r="X596" s="35">
        <v>0</v>
      </c>
      <c r="Y596" s="35">
        <v>0</v>
      </c>
      <c r="Z596" s="35">
        <v>0</v>
      </c>
      <c r="AA596" s="35">
        <v>0</v>
      </c>
    </row>
    <row r="597" spans="1:27">
      <c r="A597" s="240" t="s">
        <v>780</v>
      </c>
      <c r="B597" s="35" t="s">
        <v>339</v>
      </c>
      <c r="C597" s="35" t="s">
        <v>88</v>
      </c>
      <c r="D597" s="35">
        <v>0</v>
      </c>
      <c r="E597" s="35">
        <v>0</v>
      </c>
      <c r="F597" s="35">
        <v>0</v>
      </c>
      <c r="G597" s="35">
        <v>0</v>
      </c>
      <c r="H597" s="35">
        <v>0</v>
      </c>
      <c r="I597" s="35">
        <v>121.31480713228144</v>
      </c>
      <c r="J597" s="35">
        <v>236.79792963882204</v>
      </c>
      <c r="K597" s="35">
        <v>340.89801590827557</v>
      </c>
      <c r="L597" s="35">
        <v>428.61090456095229</v>
      </c>
      <c r="M597" s="35">
        <v>495.72017786247477</v>
      </c>
      <c r="N597" s="35">
        <v>538.99984776894007</v>
      </c>
      <c r="O597" s="35">
        <v>556.36943134865248</v>
      </c>
      <c r="P597" s="35">
        <v>546.99396100027957</v>
      </c>
      <c r="Q597" s="35">
        <v>511.32412190877233</v>
      </c>
      <c r="R597" s="35">
        <v>451.07458730446263</v>
      </c>
      <c r="S597" s="35">
        <v>369.14159296405069</v>
      </c>
      <c r="T597" s="35">
        <v>269.46371320282901</v>
      </c>
      <c r="U597" s="35">
        <v>156.83253095012739</v>
      </c>
      <c r="V597" s="35">
        <v>36.662303125185083</v>
      </c>
      <c r="W597" s="35">
        <v>0</v>
      </c>
      <c r="X597" s="35">
        <v>0</v>
      </c>
      <c r="Y597" s="35">
        <v>0</v>
      </c>
      <c r="Z597" s="35">
        <v>0</v>
      </c>
      <c r="AA597" s="35">
        <v>0</v>
      </c>
    </row>
    <row r="598" spans="1:27">
      <c r="A598" s="240" t="s">
        <v>780</v>
      </c>
      <c r="B598" s="35" t="s">
        <v>339</v>
      </c>
      <c r="C598" s="35" t="s">
        <v>89</v>
      </c>
      <c r="D598" s="35">
        <v>0</v>
      </c>
      <c r="E598" s="35">
        <v>0</v>
      </c>
      <c r="F598" s="35">
        <v>0</v>
      </c>
      <c r="G598" s="35">
        <v>0</v>
      </c>
      <c r="H598" s="35">
        <v>0</v>
      </c>
      <c r="I598" s="35">
        <v>123.16439900806276</v>
      </c>
      <c r="J598" s="35">
        <v>239.68897338568445</v>
      </c>
      <c r="K598" s="35">
        <v>343.29185316690553</v>
      </c>
      <c r="L598" s="35">
        <v>428.38778028611455</v>
      </c>
      <c r="M598" s="35">
        <v>490.38921128605512</v>
      </c>
      <c r="N598" s="35">
        <v>525.95363297304823</v>
      </c>
      <c r="O598" s="35">
        <v>533.16375816844072</v>
      </c>
      <c r="P598" s="35">
        <v>511.63088715667749</v>
      </c>
      <c r="Q598" s="35">
        <v>462.51586258757874</v>
      </c>
      <c r="R598" s="35">
        <v>388.46648814861481</v>
      </c>
      <c r="S598" s="35">
        <v>293.47478478275639</v>
      </c>
      <c r="T598" s="35">
        <v>182.66177980614279</v>
      </c>
      <c r="U598" s="35">
        <v>62.001430999940425</v>
      </c>
      <c r="V598" s="35">
        <v>0</v>
      </c>
      <c r="W598" s="35">
        <v>0</v>
      </c>
      <c r="X598" s="35">
        <v>0</v>
      </c>
      <c r="Y598" s="35">
        <v>0</v>
      </c>
      <c r="Z598" s="35">
        <v>0</v>
      </c>
      <c r="AA598" s="35">
        <v>0</v>
      </c>
    </row>
    <row r="599" spans="1:27">
      <c r="A599" s="240" t="s">
        <v>780</v>
      </c>
      <c r="B599" s="35" t="s">
        <v>339</v>
      </c>
      <c r="C599" s="35" t="s">
        <v>90</v>
      </c>
      <c r="D599" s="35">
        <v>0</v>
      </c>
      <c r="E599" s="35">
        <v>0</v>
      </c>
      <c r="F599" s="35">
        <v>0</v>
      </c>
      <c r="G599" s="35">
        <v>0</v>
      </c>
      <c r="H599" s="35">
        <v>0</v>
      </c>
      <c r="I599" s="35">
        <v>0</v>
      </c>
      <c r="J599" s="35">
        <v>121.61189453369933</v>
      </c>
      <c r="K599" s="35">
        <v>235.4593849600887</v>
      </c>
      <c r="L599" s="35">
        <v>334.27379147064295</v>
      </c>
      <c r="M599" s="35">
        <v>411.7462329586761</v>
      </c>
      <c r="N599" s="35">
        <v>462.93042234265334</v>
      </c>
      <c r="O599" s="35">
        <v>484.55846603530586</v>
      </c>
      <c r="P599" s="35">
        <v>475.24950510071949</v>
      </c>
      <c r="Q599" s="35">
        <v>435.59787724568207</v>
      </c>
      <c r="R599" s="35">
        <v>368.13517087574945</v>
      </c>
      <c r="S599" s="35">
        <v>277.16859390374452</v>
      </c>
      <c r="T599" s="35">
        <v>168.50597677731872</v>
      </c>
      <c r="U599" s="35">
        <v>49.08496711689974</v>
      </c>
      <c r="V599" s="35">
        <v>0</v>
      </c>
      <c r="W599" s="35">
        <v>0</v>
      </c>
      <c r="X599" s="35">
        <v>0</v>
      </c>
      <c r="Y599" s="35">
        <v>0</v>
      </c>
      <c r="Z599" s="35">
        <v>0</v>
      </c>
      <c r="AA599" s="35">
        <v>0</v>
      </c>
    </row>
    <row r="600" spans="1:27">
      <c r="A600" s="240" t="s">
        <v>780</v>
      </c>
      <c r="B600" s="35" t="s">
        <v>339</v>
      </c>
      <c r="C600" s="35" t="s">
        <v>91</v>
      </c>
      <c r="D600" s="35">
        <v>0</v>
      </c>
      <c r="E600" s="35">
        <v>0</v>
      </c>
      <c r="F600" s="35">
        <v>0</v>
      </c>
      <c r="G600" s="35">
        <v>0</v>
      </c>
      <c r="H600" s="35">
        <v>0</v>
      </c>
      <c r="I600" s="35">
        <v>0</v>
      </c>
      <c r="J600" s="35">
        <v>112.29580705065004</v>
      </c>
      <c r="K600" s="35">
        <v>216.11732338748487</v>
      </c>
      <c r="L600" s="35">
        <v>303.62976216587526</v>
      </c>
      <c r="M600" s="35">
        <v>368.22908475997531</v>
      </c>
      <c r="N600" s="35">
        <v>405.04036792949859</v>
      </c>
      <c r="O600" s="35">
        <v>411.28568502410798</v>
      </c>
      <c r="P600" s="35">
        <v>386.49373943843858</v>
      </c>
      <c r="Q600" s="35">
        <v>332.53543053883362</v>
      </c>
      <c r="R600" s="35">
        <v>253.4826681147195</v>
      </c>
      <c r="S600" s="35">
        <v>155.30108978077544</v>
      </c>
      <c r="T600" s="35">
        <v>45.39987010366896</v>
      </c>
      <c r="U600" s="35">
        <v>0</v>
      </c>
      <c r="V600" s="35">
        <v>0</v>
      </c>
      <c r="W600" s="35">
        <v>0</v>
      </c>
      <c r="X600" s="35">
        <v>0</v>
      </c>
      <c r="Y600" s="35">
        <v>0</v>
      </c>
      <c r="Z600" s="35">
        <v>0</v>
      </c>
      <c r="AA600" s="35">
        <v>0</v>
      </c>
    </row>
    <row r="601" spans="1:27">
      <c r="A601" s="240" t="s">
        <v>780</v>
      </c>
      <c r="B601" s="35" t="s">
        <v>339</v>
      </c>
      <c r="C601" s="35" t="s">
        <v>92</v>
      </c>
      <c r="D601" s="35">
        <v>0</v>
      </c>
      <c r="E601" s="35">
        <v>0</v>
      </c>
      <c r="F601" s="35">
        <v>0</v>
      </c>
      <c r="G601" s="35">
        <v>0</v>
      </c>
      <c r="H601" s="35">
        <v>0</v>
      </c>
      <c r="I601" s="35">
        <v>0</v>
      </c>
      <c r="J601" s="35">
        <v>0</v>
      </c>
      <c r="K601" s="35">
        <v>100.9336968599888</v>
      </c>
      <c r="L601" s="35">
        <v>192.72701305215875</v>
      </c>
      <c r="M601" s="35">
        <v>267.06730494153283</v>
      </c>
      <c r="N601" s="35">
        <v>317.2224445276056</v>
      </c>
      <c r="O601" s="35">
        <v>338.65046928917656</v>
      </c>
      <c r="P601" s="35">
        <v>329.4108944389709</v>
      </c>
      <c r="Q601" s="35">
        <v>290.34043986308222</v>
      </c>
      <c r="R601" s="35">
        <v>224.97725821813734</v>
      </c>
      <c r="S601" s="35">
        <v>139.24052595839157</v>
      </c>
      <c r="T601" s="35">
        <v>40.894412974065027</v>
      </c>
      <c r="U601" s="35">
        <v>0</v>
      </c>
      <c r="V601" s="35">
        <v>0</v>
      </c>
      <c r="W601" s="35">
        <v>0</v>
      </c>
      <c r="X601" s="35">
        <v>0</v>
      </c>
      <c r="Y601" s="35">
        <v>0</v>
      </c>
      <c r="Z601" s="35">
        <v>0</v>
      </c>
      <c r="AA601" s="35">
        <v>0</v>
      </c>
    </row>
    <row r="602" spans="1:27">
      <c r="A602" s="240" t="s">
        <v>780</v>
      </c>
      <c r="B602" s="35" t="s">
        <v>339</v>
      </c>
      <c r="C602" s="35" t="s">
        <v>93</v>
      </c>
      <c r="D602" s="35">
        <v>0</v>
      </c>
      <c r="E602" s="35">
        <v>0</v>
      </c>
      <c r="F602" s="35">
        <v>0</v>
      </c>
      <c r="G602" s="35">
        <v>0</v>
      </c>
      <c r="H602" s="35">
        <v>0</v>
      </c>
      <c r="I602" s="35">
        <v>0</v>
      </c>
      <c r="J602" s="35">
        <v>0</v>
      </c>
      <c r="K602" s="35">
        <v>93.568803274372215</v>
      </c>
      <c r="L602" s="35">
        <v>177.60402097690724</v>
      </c>
      <c r="M602" s="35">
        <v>243.54343032630214</v>
      </c>
      <c r="N602" s="35">
        <v>284.66856341883158</v>
      </c>
      <c r="O602" s="35">
        <v>296.78924188552412</v>
      </c>
      <c r="P602" s="35">
        <v>278.67050790596062</v>
      </c>
      <c r="Q602" s="35">
        <v>232.15845221554375</v>
      </c>
      <c r="R602" s="35">
        <v>161.99211867856641</v>
      </c>
      <c r="S602" s="35">
        <v>75.320650189111703</v>
      </c>
      <c r="T602" s="35">
        <v>0</v>
      </c>
      <c r="U602" s="35">
        <v>0</v>
      </c>
      <c r="V602" s="35">
        <v>0</v>
      </c>
      <c r="W602" s="35">
        <v>0</v>
      </c>
      <c r="X602" s="35">
        <v>0</v>
      </c>
      <c r="Y602" s="35">
        <v>0</v>
      </c>
      <c r="Z602" s="35">
        <v>0</v>
      </c>
      <c r="AA602" s="35">
        <v>0</v>
      </c>
    </row>
    <row r="603" spans="1:27">
      <c r="A603" s="240" t="s">
        <v>780</v>
      </c>
      <c r="B603" s="35" t="s">
        <v>338</v>
      </c>
      <c r="C603" s="35" t="s">
        <v>82</v>
      </c>
      <c r="D603" s="35">
        <v>0</v>
      </c>
      <c r="E603" s="35">
        <v>0</v>
      </c>
      <c r="F603" s="35">
        <v>0</v>
      </c>
      <c r="G603" s="35">
        <v>0</v>
      </c>
      <c r="H603" s="35">
        <v>0</v>
      </c>
      <c r="I603" s="35">
        <v>0</v>
      </c>
      <c r="J603" s="35">
        <v>0</v>
      </c>
      <c r="K603" s="35">
        <v>60.34920737334113</v>
      </c>
      <c r="L603" s="35">
        <v>114.79101385132724</v>
      </c>
      <c r="M603" s="35">
        <v>157.99627609752287</v>
      </c>
      <c r="N603" s="35">
        <v>185.73576201450743</v>
      </c>
      <c r="O603" s="35">
        <v>195.29413744836344</v>
      </c>
      <c r="P603" s="35">
        <v>185.73576201450743</v>
      </c>
      <c r="Q603" s="35">
        <v>157.99627609752287</v>
      </c>
      <c r="R603" s="35">
        <v>114.79101385132725</v>
      </c>
      <c r="S603" s="35">
        <v>60.349207373341152</v>
      </c>
      <c r="T603" s="35">
        <v>0</v>
      </c>
      <c r="U603" s="35">
        <v>0</v>
      </c>
      <c r="V603" s="35">
        <v>0</v>
      </c>
      <c r="W603" s="35">
        <v>0</v>
      </c>
      <c r="X603" s="35">
        <v>0</v>
      </c>
      <c r="Y603" s="35">
        <v>0</v>
      </c>
      <c r="Z603" s="35">
        <v>0</v>
      </c>
      <c r="AA603" s="35">
        <v>0</v>
      </c>
    </row>
    <row r="604" spans="1:27">
      <c r="A604" s="240" t="s">
        <v>780</v>
      </c>
      <c r="B604" s="35" t="s">
        <v>338</v>
      </c>
      <c r="C604" s="35" t="s">
        <v>83</v>
      </c>
      <c r="D604" s="35">
        <v>0</v>
      </c>
      <c r="E604" s="35">
        <v>0</v>
      </c>
      <c r="F604" s="35">
        <v>0</v>
      </c>
      <c r="G604" s="35">
        <v>0</v>
      </c>
      <c r="H604" s="35">
        <v>0</v>
      </c>
      <c r="I604" s="35">
        <v>0</v>
      </c>
      <c r="J604" s="35">
        <v>0</v>
      </c>
      <c r="K604" s="35">
        <v>66.906691870454551</v>
      </c>
      <c r="L604" s="35">
        <v>128.29378125451021</v>
      </c>
      <c r="M604" s="35">
        <v>179.097016405076</v>
      </c>
      <c r="N604" s="35">
        <v>215.125281976065</v>
      </c>
      <c r="O604" s="35">
        <v>233.40635353570724</v>
      </c>
      <c r="P604" s="35">
        <v>232.43209721556983</v>
      </c>
      <c r="Q604" s="35">
        <v>212.28288625570815</v>
      </c>
      <c r="R604" s="35">
        <v>174.62097045212721</v>
      </c>
      <c r="S604" s="35">
        <v>122.55334550735678</v>
      </c>
      <c r="T604" s="35">
        <v>60.375435153637326</v>
      </c>
      <c r="U604" s="35">
        <v>0</v>
      </c>
      <c r="V604" s="35">
        <v>0</v>
      </c>
      <c r="W604" s="35">
        <v>0</v>
      </c>
      <c r="X604" s="35">
        <v>0</v>
      </c>
      <c r="Y604" s="35">
        <v>0</v>
      </c>
      <c r="Z604" s="35">
        <v>0</v>
      </c>
      <c r="AA604" s="35">
        <v>0</v>
      </c>
    </row>
    <row r="605" spans="1:27">
      <c r="A605" s="240" t="s">
        <v>780</v>
      </c>
      <c r="B605" s="35" t="s">
        <v>338</v>
      </c>
      <c r="C605" s="35" t="s">
        <v>84</v>
      </c>
      <c r="D605" s="35">
        <v>0</v>
      </c>
      <c r="E605" s="35">
        <v>0</v>
      </c>
      <c r="F605" s="35">
        <v>0</v>
      </c>
      <c r="G605" s="35">
        <v>0</v>
      </c>
      <c r="H605" s="35">
        <v>0</v>
      </c>
      <c r="I605" s="35">
        <v>0</v>
      </c>
      <c r="J605" s="35">
        <v>73.548041436367853</v>
      </c>
      <c r="K605" s="35">
        <v>141.99980502589455</v>
      </c>
      <c r="L605" s="35">
        <v>200.61214330271139</v>
      </c>
      <c r="M605" s="35">
        <v>245.32370051514766</v>
      </c>
      <c r="N605" s="35">
        <v>273.03633136838073</v>
      </c>
      <c r="O605" s="35">
        <v>281.82977715889081</v>
      </c>
      <c r="P605" s="35">
        <v>271.09472400007564</v>
      </c>
      <c r="Q605" s="35">
        <v>241.57502329204709</v>
      </c>
      <c r="R605" s="35">
        <v>195.31614890230264</v>
      </c>
      <c r="S605" s="35">
        <v>135.5234625531694</v>
      </c>
      <c r="T605" s="35">
        <v>66.340108465664557</v>
      </c>
      <c r="U605" s="35">
        <v>0</v>
      </c>
      <c r="V605" s="35">
        <v>0</v>
      </c>
      <c r="W605" s="35">
        <v>0</v>
      </c>
      <c r="X605" s="35">
        <v>0</v>
      </c>
      <c r="Y605" s="35">
        <v>0</v>
      </c>
      <c r="Z605" s="35">
        <v>0</v>
      </c>
      <c r="AA605" s="35">
        <v>0</v>
      </c>
    </row>
    <row r="606" spans="1:27">
      <c r="A606" s="240" t="s">
        <v>780</v>
      </c>
      <c r="B606" s="35" t="s">
        <v>338</v>
      </c>
      <c r="C606" s="35" t="s">
        <v>85</v>
      </c>
      <c r="D606" s="35">
        <v>0</v>
      </c>
      <c r="E606" s="35">
        <v>0</v>
      </c>
      <c r="F606" s="35">
        <v>0</v>
      </c>
      <c r="G606" s="35">
        <v>0</v>
      </c>
      <c r="H606" s="35">
        <v>0</v>
      </c>
      <c r="I606" s="35">
        <v>0</v>
      </c>
      <c r="J606" s="35">
        <v>75.478604775652713</v>
      </c>
      <c r="K606" s="35">
        <v>146.57066739530987</v>
      </c>
      <c r="L606" s="35">
        <v>209.14457558865041</v>
      </c>
      <c r="M606" s="35">
        <v>259.5637612583792</v>
      </c>
      <c r="N606" s="35">
        <v>294.89804459965472</v>
      </c>
      <c r="O606" s="35">
        <v>313.09392549957624</v>
      </c>
      <c r="P606" s="35">
        <v>313.09392549957624</v>
      </c>
      <c r="Q606" s="35">
        <v>294.89804459965472</v>
      </c>
      <c r="R606" s="35">
        <v>259.5637612583792</v>
      </c>
      <c r="S606" s="35">
        <v>209.14457558865041</v>
      </c>
      <c r="T606" s="35">
        <v>146.57066739531004</v>
      </c>
      <c r="U606" s="35">
        <v>75.478604775652698</v>
      </c>
      <c r="V606" s="35">
        <v>0</v>
      </c>
      <c r="W606" s="35">
        <v>0</v>
      </c>
      <c r="X606" s="35">
        <v>0</v>
      </c>
      <c r="Y606" s="35">
        <v>0</v>
      </c>
      <c r="Z606" s="35">
        <v>0</v>
      </c>
      <c r="AA606" s="35">
        <v>0</v>
      </c>
    </row>
    <row r="607" spans="1:27">
      <c r="A607" s="240" t="s">
        <v>780</v>
      </c>
      <c r="B607" s="35" t="s">
        <v>338</v>
      </c>
      <c r="C607" s="35" t="s">
        <v>86</v>
      </c>
      <c r="D607" s="35">
        <v>0</v>
      </c>
      <c r="E607" s="35">
        <v>0</v>
      </c>
      <c r="F607" s="35">
        <v>0</v>
      </c>
      <c r="G607" s="35">
        <v>0</v>
      </c>
      <c r="H607" s="35">
        <v>0</v>
      </c>
      <c r="I607" s="35">
        <v>76.236808500689619</v>
      </c>
      <c r="J607" s="35">
        <v>148.65078508596565</v>
      </c>
      <c r="K607" s="35">
        <v>213.6107905954093</v>
      </c>
      <c r="L607" s="35">
        <v>267.85945910341661</v>
      </c>
      <c r="M607" s="35">
        <v>308.67653584828366</v>
      </c>
      <c r="N607" s="35">
        <v>334.0152821647535</v>
      </c>
      <c r="O607" s="35">
        <v>342.60510750712797</v>
      </c>
      <c r="P607" s="35">
        <v>334.0152821647535</v>
      </c>
      <c r="Q607" s="35">
        <v>308.67653584828366</v>
      </c>
      <c r="R607" s="35">
        <v>267.85945910341661</v>
      </c>
      <c r="S607" s="35">
        <v>213.61079059540944</v>
      </c>
      <c r="T607" s="35">
        <v>148.65078508596571</v>
      </c>
      <c r="U607" s="35">
        <v>76.236808500689506</v>
      </c>
      <c r="V607" s="35">
        <v>0</v>
      </c>
      <c r="W607" s="35">
        <v>0</v>
      </c>
      <c r="X607" s="35">
        <v>0</v>
      </c>
      <c r="Y607" s="35">
        <v>0</v>
      </c>
      <c r="Z607" s="35">
        <v>0</v>
      </c>
      <c r="AA607" s="35">
        <v>0</v>
      </c>
    </row>
    <row r="608" spans="1:27">
      <c r="A608" s="240" t="s">
        <v>780</v>
      </c>
      <c r="B608" s="35" t="s">
        <v>338</v>
      </c>
      <c r="C608" s="35" t="s">
        <v>87</v>
      </c>
      <c r="D608" s="35">
        <v>0</v>
      </c>
      <c r="E608" s="35">
        <v>0</v>
      </c>
      <c r="F608" s="35">
        <v>0</v>
      </c>
      <c r="G608" s="35">
        <v>0</v>
      </c>
      <c r="H608" s="35">
        <v>0</v>
      </c>
      <c r="I608" s="35">
        <v>75.294147561566646</v>
      </c>
      <c r="J608" s="35">
        <v>147.06762446658897</v>
      </c>
      <c r="K608" s="35">
        <v>211.9643827054783</v>
      </c>
      <c r="L608" s="35">
        <v>266.94992199055037</v>
      </c>
      <c r="M608" s="35">
        <v>309.45317961687294</v>
      </c>
      <c r="N608" s="35">
        <v>337.48675049681708</v>
      </c>
      <c r="O608" s="35">
        <v>349.73981601311272</v>
      </c>
      <c r="P608" s="35">
        <v>345.63943644052222</v>
      </c>
      <c r="Q608" s="35">
        <v>325.37734097061531</v>
      </c>
      <c r="R608" s="35">
        <v>289.90096266786304</v>
      </c>
      <c r="S608" s="35">
        <v>240.86913755253985</v>
      </c>
      <c r="T608" s="35">
        <v>180.57453927207825</v>
      </c>
      <c r="U608" s="35">
        <v>111.83647622944015</v>
      </c>
      <c r="V608" s="35">
        <v>37.869063855629364</v>
      </c>
      <c r="W608" s="35">
        <v>0</v>
      </c>
      <c r="X608" s="35">
        <v>0</v>
      </c>
      <c r="Y608" s="35">
        <v>0</v>
      </c>
      <c r="Z608" s="35">
        <v>0</v>
      </c>
      <c r="AA608" s="35">
        <v>0</v>
      </c>
    </row>
    <row r="609" spans="1:27">
      <c r="A609" s="240" t="s">
        <v>780</v>
      </c>
      <c r="B609" s="35" t="s">
        <v>338</v>
      </c>
      <c r="C609" s="35" t="s">
        <v>88</v>
      </c>
      <c r="D609" s="35">
        <v>0</v>
      </c>
      <c r="E609" s="35">
        <v>0</v>
      </c>
      <c r="F609" s="35">
        <v>0</v>
      </c>
      <c r="G609" s="35">
        <v>0</v>
      </c>
      <c r="H609" s="35">
        <v>0</v>
      </c>
      <c r="I609" s="35">
        <v>75.821754457675894</v>
      </c>
      <c r="J609" s="35">
        <v>147.99870602426375</v>
      </c>
      <c r="K609" s="35">
        <v>213.06125994267222</v>
      </c>
      <c r="L609" s="35">
        <v>267.88181535059516</v>
      </c>
      <c r="M609" s="35">
        <v>309.82511116404669</v>
      </c>
      <c r="N609" s="35">
        <v>336.87490485558754</v>
      </c>
      <c r="O609" s="35">
        <v>347.73089459290776</v>
      </c>
      <c r="P609" s="35">
        <v>341.8712256251747</v>
      </c>
      <c r="Q609" s="35">
        <v>319.57757619298269</v>
      </c>
      <c r="R609" s="35">
        <v>281.92161706528913</v>
      </c>
      <c r="S609" s="35">
        <v>230.71349560253168</v>
      </c>
      <c r="T609" s="35">
        <v>168.4148207517681</v>
      </c>
      <c r="U609" s="35">
        <v>98.020331843829609</v>
      </c>
      <c r="V609" s="35">
        <v>22.913939453240676</v>
      </c>
      <c r="W609" s="35">
        <v>0</v>
      </c>
      <c r="X609" s="35">
        <v>0</v>
      </c>
      <c r="Y609" s="35">
        <v>0</v>
      </c>
      <c r="Z609" s="35">
        <v>0</v>
      </c>
      <c r="AA609" s="35">
        <v>0</v>
      </c>
    </row>
    <row r="610" spans="1:27">
      <c r="A610" s="240" t="s">
        <v>780</v>
      </c>
      <c r="B610" s="35" t="s">
        <v>338</v>
      </c>
      <c r="C610" s="35" t="s">
        <v>89</v>
      </c>
      <c r="D610" s="35">
        <v>0</v>
      </c>
      <c r="E610" s="35">
        <v>0</v>
      </c>
      <c r="F610" s="35">
        <v>0</v>
      </c>
      <c r="G610" s="35">
        <v>0</v>
      </c>
      <c r="H610" s="35">
        <v>0</v>
      </c>
      <c r="I610" s="35">
        <v>76.977749380039214</v>
      </c>
      <c r="J610" s="35">
        <v>149.80560836605275</v>
      </c>
      <c r="K610" s="35">
        <v>214.55740822931591</v>
      </c>
      <c r="L610" s="35">
        <v>267.74236267882156</v>
      </c>
      <c r="M610" s="35">
        <v>306.49325705378442</v>
      </c>
      <c r="N610" s="35">
        <v>328.72102060815513</v>
      </c>
      <c r="O610" s="35">
        <v>333.22734885527541</v>
      </c>
      <c r="P610" s="35">
        <v>319.76930447292341</v>
      </c>
      <c r="Q610" s="35">
        <v>289.07241411723669</v>
      </c>
      <c r="R610" s="35">
        <v>242.79155509288424</v>
      </c>
      <c r="S610" s="35">
        <v>183.42174048922271</v>
      </c>
      <c r="T610" s="35">
        <v>114.16361237883925</v>
      </c>
      <c r="U610" s="35">
        <v>38.750894374962762</v>
      </c>
      <c r="V610" s="35">
        <v>0</v>
      </c>
      <c r="W610" s="35">
        <v>0</v>
      </c>
      <c r="X610" s="35">
        <v>0</v>
      </c>
      <c r="Y610" s="35">
        <v>0</v>
      </c>
      <c r="Z610" s="35">
        <v>0</v>
      </c>
      <c r="AA610" s="35">
        <v>0</v>
      </c>
    </row>
    <row r="611" spans="1:27">
      <c r="A611" s="240" t="s">
        <v>780</v>
      </c>
      <c r="B611" s="35" t="s">
        <v>338</v>
      </c>
      <c r="C611" s="35" t="s">
        <v>90</v>
      </c>
      <c r="D611" s="35">
        <v>0</v>
      </c>
      <c r="E611" s="35">
        <v>0</v>
      </c>
      <c r="F611" s="35">
        <v>0</v>
      </c>
      <c r="G611" s="35">
        <v>0</v>
      </c>
      <c r="H611" s="35">
        <v>0</v>
      </c>
      <c r="I611" s="35">
        <v>0</v>
      </c>
      <c r="J611" s="35">
        <v>76.007434083562075</v>
      </c>
      <c r="K611" s="35">
        <v>147.16211560005542</v>
      </c>
      <c r="L611" s="35">
        <v>208.92111966915181</v>
      </c>
      <c r="M611" s="35">
        <v>257.34139559917253</v>
      </c>
      <c r="N611" s="35">
        <v>289.33151396415832</v>
      </c>
      <c r="O611" s="35">
        <v>302.84904127206613</v>
      </c>
      <c r="P611" s="35">
        <v>297.03094068794962</v>
      </c>
      <c r="Q611" s="35">
        <v>272.24867327855128</v>
      </c>
      <c r="R611" s="35">
        <v>230.08448179734339</v>
      </c>
      <c r="S611" s="35">
        <v>173.23037118984033</v>
      </c>
      <c r="T611" s="35">
        <v>105.31623548582419</v>
      </c>
      <c r="U611" s="35">
        <v>30.678104448062335</v>
      </c>
      <c r="V611" s="35">
        <v>0</v>
      </c>
      <c r="W611" s="35">
        <v>0</v>
      </c>
      <c r="X611" s="35">
        <v>0</v>
      </c>
      <c r="Y611" s="35">
        <v>0</v>
      </c>
      <c r="Z611" s="35">
        <v>0</v>
      </c>
      <c r="AA611" s="35">
        <v>0</v>
      </c>
    </row>
    <row r="612" spans="1:27">
      <c r="A612" s="240" t="s">
        <v>780</v>
      </c>
      <c r="B612" s="35" t="s">
        <v>338</v>
      </c>
      <c r="C612" s="35" t="s">
        <v>91</v>
      </c>
      <c r="D612" s="35">
        <v>0</v>
      </c>
      <c r="E612" s="35">
        <v>0</v>
      </c>
      <c r="F612" s="35">
        <v>0</v>
      </c>
      <c r="G612" s="35">
        <v>0</v>
      </c>
      <c r="H612" s="35">
        <v>0</v>
      </c>
      <c r="I612" s="35">
        <v>0</v>
      </c>
      <c r="J612" s="35">
        <v>70.184879406656265</v>
      </c>
      <c r="K612" s="35">
        <v>135.07332711717805</v>
      </c>
      <c r="L612" s="35">
        <v>189.76860135367204</v>
      </c>
      <c r="M612" s="35">
        <v>230.14317797498458</v>
      </c>
      <c r="N612" s="35">
        <v>253.15022995593662</v>
      </c>
      <c r="O612" s="35">
        <v>257.05355314006749</v>
      </c>
      <c r="P612" s="35">
        <v>241.55858714902413</v>
      </c>
      <c r="Q612" s="35">
        <v>207.83464408677102</v>
      </c>
      <c r="R612" s="35">
        <v>158.42666757169968</v>
      </c>
      <c r="S612" s="35">
        <v>97.063181112984651</v>
      </c>
      <c r="T612" s="35">
        <v>28.374918814793098</v>
      </c>
      <c r="U612" s="35">
        <v>0</v>
      </c>
      <c r="V612" s="35">
        <v>0</v>
      </c>
      <c r="W612" s="35">
        <v>0</v>
      </c>
      <c r="X612" s="35">
        <v>0</v>
      </c>
      <c r="Y612" s="35">
        <v>0</v>
      </c>
      <c r="Z612" s="35">
        <v>0</v>
      </c>
      <c r="AA612" s="35">
        <v>0</v>
      </c>
    </row>
    <row r="613" spans="1:27">
      <c r="A613" s="240" t="s">
        <v>780</v>
      </c>
      <c r="B613" s="35" t="s">
        <v>338</v>
      </c>
      <c r="C613" s="35" t="s">
        <v>92</v>
      </c>
      <c r="D613" s="35">
        <v>0</v>
      </c>
      <c r="E613" s="35">
        <v>0</v>
      </c>
      <c r="F613" s="35">
        <v>0</v>
      </c>
      <c r="G613" s="35">
        <v>0</v>
      </c>
      <c r="H613" s="35">
        <v>0</v>
      </c>
      <c r="I613" s="35">
        <v>0</v>
      </c>
      <c r="J613" s="35">
        <v>0</v>
      </c>
      <c r="K613" s="35">
        <v>63.083560537492993</v>
      </c>
      <c r="L613" s="35">
        <v>120.45438315759921</v>
      </c>
      <c r="M613" s="35">
        <v>166.917065588458</v>
      </c>
      <c r="N613" s="35">
        <v>198.26402782975347</v>
      </c>
      <c r="O613" s="35">
        <v>211.65654330573534</v>
      </c>
      <c r="P613" s="35">
        <v>205.88180902435678</v>
      </c>
      <c r="Q613" s="35">
        <v>181.46277491442638</v>
      </c>
      <c r="R613" s="35">
        <v>140.61078638633583</v>
      </c>
      <c r="S613" s="35">
        <v>87.025328723994718</v>
      </c>
      <c r="T613" s="35">
        <v>25.559008108790639</v>
      </c>
      <c r="U613" s="35">
        <v>0</v>
      </c>
      <c r="V613" s="35">
        <v>0</v>
      </c>
      <c r="W613" s="35">
        <v>0</v>
      </c>
      <c r="X613" s="35">
        <v>0</v>
      </c>
      <c r="Y613" s="35">
        <v>0</v>
      </c>
      <c r="Z613" s="35">
        <v>0</v>
      </c>
      <c r="AA613" s="35">
        <v>0</v>
      </c>
    </row>
    <row r="614" spans="1:27">
      <c r="A614" s="240" t="s">
        <v>780</v>
      </c>
      <c r="B614" s="35" t="s">
        <v>338</v>
      </c>
      <c r="C614" s="35" t="s">
        <v>93</v>
      </c>
      <c r="D614" s="35">
        <v>0</v>
      </c>
      <c r="E614" s="35">
        <v>0</v>
      </c>
      <c r="F614" s="35">
        <v>0</v>
      </c>
      <c r="G614" s="35">
        <v>0</v>
      </c>
      <c r="H614" s="35">
        <v>0</v>
      </c>
      <c r="I614" s="35">
        <v>0</v>
      </c>
      <c r="J614" s="35">
        <v>0</v>
      </c>
      <c r="K614" s="35">
        <v>58.480502046482627</v>
      </c>
      <c r="L614" s="35">
        <v>111.00251311056701</v>
      </c>
      <c r="M614" s="35">
        <v>152.21464395393883</v>
      </c>
      <c r="N614" s="35">
        <v>177.91785213676971</v>
      </c>
      <c r="O614" s="35">
        <v>185.49327617845256</v>
      </c>
      <c r="P614" s="35">
        <v>174.16906744122539</v>
      </c>
      <c r="Q614" s="35">
        <v>145.09903263471483</v>
      </c>
      <c r="R614" s="35">
        <v>101.245074174104</v>
      </c>
      <c r="S614" s="35">
        <v>47.075406368194805</v>
      </c>
      <c r="T614" s="35">
        <v>0</v>
      </c>
      <c r="U614" s="35">
        <v>0</v>
      </c>
      <c r="V614" s="35">
        <v>0</v>
      </c>
      <c r="W614" s="35">
        <v>0</v>
      </c>
      <c r="X614" s="35">
        <v>0</v>
      </c>
      <c r="Y614" s="35">
        <v>0</v>
      </c>
      <c r="Z614" s="35">
        <v>0</v>
      </c>
      <c r="AA614" s="35">
        <v>0</v>
      </c>
    </row>
    <row r="615" spans="1:27">
      <c r="A615" s="240" t="s">
        <v>756</v>
      </c>
      <c r="B615" s="35" t="s">
        <v>79</v>
      </c>
      <c r="C615" s="35" t="s">
        <v>82</v>
      </c>
      <c r="D615" s="35">
        <v>0</v>
      </c>
      <c r="E615" s="35">
        <v>0</v>
      </c>
      <c r="F615" s="35">
        <v>0</v>
      </c>
      <c r="G615" s="35">
        <v>0</v>
      </c>
      <c r="H615" s="35">
        <v>0</v>
      </c>
      <c r="I615" s="35">
        <v>254.01551288552952</v>
      </c>
      <c r="J615" s="35">
        <v>493.49201114986772</v>
      </c>
      <c r="K615" s="35">
        <v>704.72264567130003</v>
      </c>
      <c r="L615" s="35">
        <v>875.61726790392015</v>
      </c>
      <c r="M615" s="35">
        <v>996.39443031683379</v>
      </c>
      <c r="N615" s="35">
        <v>1060.1412443613062</v>
      </c>
      <c r="O615" s="35">
        <v>1063.2090515325137</v>
      </c>
      <c r="P615" s="35">
        <v>1005.4222606123825</v>
      </c>
      <c r="Q615" s="35">
        <v>890.08839793485822</v>
      </c>
      <c r="R615" s="35">
        <v>723.8087954293909</v>
      </c>
      <c r="S615" s="35">
        <v>516.10075203796464</v>
      </c>
      <c r="T615" s="35">
        <v>278.85279474659751</v>
      </c>
      <c r="U615" s="35">
        <v>25.644218302777759</v>
      </c>
      <c r="V615" s="35">
        <v>0</v>
      </c>
      <c r="W615" s="35">
        <v>0</v>
      </c>
      <c r="X615" s="35">
        <v>0</v>
      </c>
      <c r="Y615" s="35">
        <v>0</v>
      </c>
      <c r="Z615" s="35">
        <v>0</v>
      </c>
      <c r="AA615" s="35">
        <v>0</v>
      </c>
    </row>
    <row r="616" spans="1:27">
      <c r="A616" s="240" t="s">
        <v>756</v>
      </c>
      <c r="B616" s="35" t="s">
        <v>79</v>
      </c>
      <c r="C616" s="35" t="s">
        <v>83</v>
      </c>
      <c r="D616" s="35">
        <v>0</v>
      </c>
      <c r="E616" s="35">
        <v>0</v>
      </c>
      <c r="F616" s="35">
        <v>0</v>
      </c>
      <c r="G616" s="35">
        <v>0</v>
      </c>
      <c r="H616" s="35">
        <v>0</v>
      </c>
      <c r="I616" s="35">
        <v>0</v>
      </c>
      <c r="J616" s="35">
        <v>261.21805581695838</v>
      </c>
      <c r="K616" s="35">
        <v>506.53308576150192</v>
      </c>
      <c r="L616" s="35">
        <v>721.01024447656255</v>
      </c>
      <c r="M616" s="35">
        <v>891.59210454419144</v>
      </c>
      <c r="N616" s="35">
        <v>1007.8935961975383</v>
      </c>
      <c r="O616" s="35">
        <v>1062.8342531764158</v>
      </c>
      <c r="P616" s="35">
        <v>1053.0692734278041</v>
      </c>
      <c r="Q616" s="35">
        <v>979.19315155928314</v>
      </c>
      <c r="R616" s="35">
        <v>845.70348584657097</v>
      </c>
      <c r="S616" s="35">
        <v>660.7271632343311</v>
      </c>
      <c r="T616" s="35">
        <v>435.52559226144348</v>
      </c>
      <c r="U616" s="35">
        <v>183.80910546403132</v>
      </c>
      <c r="V616" s="35">
        <v>0</v>
      </c>
      <c r="W616" s="35">
        <v>0</v>
      </c>
      <c r="X616" s="35">
        <v>0</v>
      </c>
      <c r="Y616" s="35">
        <v>0</v>
      </c>
      <c r="Z616" s="35">
        <v>0</v>
      </c>
      <c r="AA616" s="35">
        <v>0</v>
      </c>
    </row>
    <row r="617" spans="1:27">
      <c r="A617" s="240" t="s">
        <v>756</v>
      </c>
      <c r="B617" s="35" t="s">
        <v>79</v>
      </c>
      <c r="C617" s="35" t="s">
        <v>84</v>
      </c>
      <c r="D617" s="35">
        <v>0</v>
      </c>
      <c r="E617" s="35">
        <v>0</v>
      </c>
      <c r="F617" s="35">
        <v>0</v>
      </c>
      <c r="G617" s="35">
        <v>0</v>
      </c>
      <c r="H617" s="35">
        <v>0</v>
      </c>
      <c r="I617" s="35">
        <v>0</v>
      </c>
      <c r="J617" s="35">
        <v>264.68485802550885</v>
      </c>
      <c r="K617" s="35">
        <v>511.62712452070957</v>
      </c>
      <c r="L617" s="35">
        <v>724.27354517903916</v>
      </c>
      <c r="M617" s="35">
        <v>888.36981542762624</v>
      </c>
      <c r="N617" s="35">
        <v>992.9160876877811</v>
      </c>
      <c r="O617" s="35">
        <v>1030.9043229709282</v>
      </c>
      <c r="P617" s="35">
        <v>999.78806000000782</v>
      </c>
      <c r="Q617" s="35">
        <v>901.65311187351381</v>
      </c>
      <c r="R617" s="35">
        <v>743.07774798110881</v>
      </c>
      <c r="S617" s="35">
        <v>534.69173358137709</v>
      </c>
      <c r="T617" s="35">
        <v>290.46378589412711</v>
      </c>
      <c r="U617" s="35">
        <v>26.765210586124063</v>
      </c>
      <c r="V617" s="35">
        <v>0</v>
      </c>
      <c r="W617" s="35">
        <v>0</v>
      </c>
      <c r="X617" s="35">
        <v>0</v>
      </c>
      <c r="Y617" s="35">
        <v>0</v>
      </c>
      <c r="Z617" s="35">
        <v>0</v>
      </c>
      <c r="AA617" s="35">
        <v>0</v>
      </c>
    </row>
    <row r="618" spans="1:27">
      <c r="A618" s="240" t="s">
        <v>756</v>
      </c>
      <c r="B618" s="35" t="s">
        <v>79</v>
      </c>
      <c r="C618" s="35" t="s">
        <v>85</v>
      </c>
      <c r="D618" s="35">
        <v>0</v>
      </c>
      <c r="E618" s="35">
        <v>0</v>
      </c>
      <c r="F618" s="35">
        <v>0</v>
      </c>
      <c r="G618" s="35">
        <v>0</v>
      </c>
      <c r="H618" s="35">
        <v>0</v>
      </c>
      <c r="I618" s="35">
        <v>0</v>
      </c>
      <c r="J618" s="35">
        <v>260.66452096786827</v>
      </c>
      <c r="K618" s="35">
        <v>501.99674687638651</v>
      </c>
      <c r="L618" s="35">
        <v>706.0981705513916</v>
      </c>
      <c r="M618" s="35">
        <v>857.83152310079311</v>
      </c>
      <c r="N618" s="35">
        <v>945.94343589990171</v>
      </c>
      <c r="O618" s="35">
        <v>963.89905146158731</v>
      </c>
      <c r="P618" s="35">
        <v>910.36668392111528</v>
      </c>
      <c r="Q618" s="35">
        <v>789.31658408467615</v>
      </c>
      <c r="R618" s="35">
        <v>609.72648408977977</v>
      </c>
      <c r="S618" s="35">
        <v>384.91576008300723</v>
      </c>
      <c r="T618" s="35">
        <v>131.5575950233123</v>
      </c>
      <c r="U618" s="35">
        <v>0</v>
      </c>
      <c r="V618" s="35">
        <v>0</v>
      </c>
      <c r="W618" s="35">
        <v>0</v>
      </c>
      <c r="X618" s="35">
        <v>0</v>
      </c>
      <c r="Y618" s="35">
        <v>0</v>
      </c>
      <c r="Z618" s="35">
        <v>0</v>
      </c>
      <c r="AA618" s="35">
        <v>0</v>
      </c>
    </row>
    <row r="619" spans="1:27">
      <c r="A619" s="240" t="s">
        <v>756</v>
      </c>
      <c r="B619" s="35" t="s">
        <v>79</v>
      </c>
      <c r="C619" s="35" t="s">
        <v>86</v>
      </c>
      <c r="D619" s="35">
        <v>0</v>
      </c>
      <c r="E619" s="35">
        <v>0</v>
      </c>
      <c r="F619" s="35">
        <v>0</v>
      </c>
      <c r="G619" s="35">
        <v>0</v>
      </c>
      <c r="H619" s="35">
        <v>0</v>
      </c>
      <c r="I619" s="35">
        <v>0</v>
      </c>
      <c r="J619" s="35">
        <v>0</v>
      </c>
      <c r="K619" s="35">
        <v>241.17362642343693</v>
      </c>
      <c r="L619" s="35">
        <v>462.80879994883088</v>
      </c>
      <c r="M619" s="35">
        <v>646.94995693228464</v>
      </c>
      <c r="N619" s="35">
        <v>778.67907596462669</v>
      </c>
      <c r="O619" s="35">
        <v>847.32424724509292</v>
      </c>
      <c r="P619" s="35">
        <v>847.32424724509303</v>
      </c>
      <c r="Q619" s="35">
        <v>778.6790759646268</v>
      </c>
      <c r="R619" s="35">
        <v>646.94995693228464</v>
      </c>
      <c r="S619" s="35">
        <v>462.80879994883105</v>
      </c>
      <c r="T619" s="35">
        <v>241.17362642343693</v>
      </c>
      <c r="U619" s="35">
        <v>0</v>
      </c>
      <c r="V619" s="35">
        <v>0</v>
      </c>
      <c r="W619" s="35">
        <v>0</v>
      </c>
      <c r="X619" s="35">
        <v>0</v>
      </c>
      <c r="Y619" s="35">
        <v>0</v>
      </c>
      <c r="Z619" s="35">
        <v>0</v>
      </c>
      <c r="AA619" s="35">
        <v>0</v>
      </c>
    </row>
    <row r="620" spans="1:27">
      <c r="A620" s="240" t="s">
        <v>756</v>
      </c>
      <c r="B620" s="35" t="s">
        <v>79</v>
      </c>
      <c r="C620" s="35" t="s">
        <v>87</v>
      </c>
      <c r="D620" s="35">
        <v>0</v>
      </c>
      <c r="E620" s="35">
        <v>0</v>
      </c>
      <c r="F620" s="35">
        <v>0</v>
      </c>
      <c r="G620" s="35">
        <v>0</v>
      </c>
      <c r="H620" s="35">
        <v>0</v>
      </c>
      <c r="I620" s="35">
        <v>0</v>
      </c>
      <c r="J620" s="35">
        <v>0</v>
      </c>
      <c r="K620" s="35">
        <v>229.85861303686048</v>
      </c>
      <c r="L620" s="35">
        <v>440.40428120939333</v>
      </c>
      <c r="M620" s="35">
        <v>613.94675211801973</v>
      </c>
      <c r="N620" s="35">
        <v>735.9048180890469</v>
      </c>
      <c r="O620" s="35">
        <v>796.03144346546947</v>
      </c>
      <c r="P620" s="35">
        <v>789.27473053751248</v>
      </c>
      <c r="Q620" s="35">
        <v>716.20238491567159</v>
      </c>
      <c r="R620" s="35">
        <v>582.95401635159601</v>
      </c>
      <c r="S620" s="35">
        <v>400.72528273837059</v>
      </c>
      <c r="T620" s="35">
        <v>184.82722001443972</v>
      </c>
      <c r="U620" s="35">
        <v>0</v>
      </c>
      <c r="V620" s="35">
        <v>0</v>
      </c>
      <c r="W620" s="35">
        <v>0</v>
      </c>
      <c r="X620" s="35">
        <v>0</v>
      </c>
      <c r="Y620" s="35">
        <v>0</v>
      </c>
      <c r="Z620" s="35">
        <v>0</v>
      </c>
      <c r="AA620" s="35">
        <v>0</v>
      </c>
    </row>
    <row r="621" spans="1:27">
      <c r="A621" s="240" t="s">
        <v>756</v>
      </c>
      <c r="B621" s="35" t="s">
        <v>79</v>
      </c>
      <c r="C621" s="35" t="s">
        <v>88</v>
      </c>
      <c r="D621" s="35">
        <v>0</v>
      </c>
      <c r="E621" s="35">
        <v>0</v>
      </c>
      <c r="F621" s="35">
        <v>0</v>
      </c>
      <c r="G621" s="35">
        <v>0</v>
      </c>
      <c r="H621" s="35">
        <v>0</v>
      </c>
      <c r="I621" s="35">
        <v>0</v>
      </c>
      <c r="J621" s="35">
        <v>0</v>
      </c>
      <c r="K621" s="35">
        <v>233.14162346691529</v>
      </c>
      <c r="L621" s="35">
        <v>447.0497584949959</v>
      </c>
      <c r="M621" s="35">
        <v>624.07762206516793</v>
      </c>
      <c r="N621" s="35">
        <v>749.6209435341342</v>
      </c>
      <c r="O621" s="35">
        <v>813.32277339566917</v>
      </c>
      <c r="P621" s="35">
        <v>809.92790071851562</v>
      </c>
      <c r="Q621" s="35">
        <v>739.71639237111299</v>
      </c>
      <c r="R621" s="35">
        <v>608.4804883404347</v>
      </c>
      <c r="S621" s="35">
        <v>427.04675921220127</v>
      </c>
      <c r="T621" s="35">
        <v>210.38294639487822</v>
      </c>
      <c r="U621" s="35">
        <v>0</v>
      </c>
      <c r="V621" s="35">
        <v>0</v>
      </c>
      <c r="W621" s="35">
        <v>0</v>
      </c>
      <c r="X621" s="35">
        <v>0</v>
      </c>
      <c r="Y621" s="35">
        <v>0</v>
      </c>
      <c r="Z621" s="35">
        <v>0</v>
      </c>
      <c r="AA621" s="35">
        <v>0</v>
      </c>
    </row>
    <row r="622" spans="1:27">
      <c r="A622" s="240" t="s">
        <v>756</v>
      </c>
      <c r="B622" s="35" t="s">
        <v>79</v>
      </c>
      <c r="C622" s="35" t="s">
        <v>89</v>
      </c>
      <c r="D622" s="35">
        <v>0</v>
      </c>
      <c r="E622" s="35">
        <v>0</v>
      </c>
      <c r="F622" s="35">
        <v>0</v>
      </c>
      <c r="G622" s="35">
        <v>0</v>
      </c>
      <c r="H622" s="35">
        <v>0</v>
      </c>
      <c r="I622" s="35">
        <v>0</v>
      </c>
      <c r="J622" s="35">
        <v>247.03212042749942</v>
      </c>
      <c r="K622" s="35">
        <v>475.15948564782411</v>
      </c>
      <c r="L622" s="35">
        <v>666.92407446079699</v>
      </c>
      <c r="M622" s="35">
        <v>807.65061871651062</v>
      </c>
      <c r="N622" s="35">
        <v>886.56966517260128</v>
      </c>
      <c r="O622" s="35">
        <v>897.64173502827907</v>
      </c>
      <c r="P622" s="35">
        <v>840.01951025098992</v>
      </c>
      <c r="Q622" s="35">
        <v>718.11267672296776</v>
      </c>
      <c r="R622" s="35">
        <v>541.25046192256934</v>
      </c>
      <c r="S622" s="35">
        <v>322.9676922942844</v>
      </c>
      <c r="T622" s="35">
        <v>79.9690065653582</v>
      </c>
      <c r="U622" s="35">
        <v>0</v>
      </c>
      <c r="V622" s="35">
        <v>0</v>
      </c>
      <c r="W622" s="35">
        <v>0</v>
      </c>
      <c r="X622" s="35">
        <v>0</v>
      </c>
      <c r="Y622" s="35">
        <v>0</v>
      </c>
      <c r="Z622" s="35">
        <v>0</v>
      </c>
      <c r="AA622" s="35">
        <v>0</v>
      </c>
    </row>
    <row r="623" spans="1:27">
      <c r="A623" s="240" t="s">
        <v>756</v>
      </c>
      <c r="B623" s="35" t="s">
        <v>79</v>
      </c>
      <c r="C623" s="35" t="s">
        <v>90</v>
      </c>
      <c r="D623" s="35">
        <v>0</v>
      </c>
      <c r="E623" s="35">
        <v>0</v>
      </c>
      <c r="F623" s="35">
        <v>0</v>
      </c>
      <c r="G623" s="35">
        <v>0</v>
      </c>
      <c r="H623" s="35">
        <v>0</v>
      </c>
      <c r="I623" s="35">
        <v>0</v>
      </c>
      <c r="J623" s="35">
        <v>259.72916702562276</v>
      </c>
      <c r="K623" s="35">
        <v>501.46122666074638</v>
      </c>
      <c r="L623" s="35">
        <v>708.44612388921382</v>
      </c>
      <c r="M623" s="35">
        <v>866.34149791153595</v>
      </c>
      <c r="N623" s="35">
        <v>964.20649046645212</v>
      </c>
      <c r="O623" s="35">
        <v>995.25985784170894</v>
      </c>
      <c r="P623" s="35">
        <v>957.34985561102906</v>
      </c>
      <c r="Q623" s="35">
        <v>853.10333692738243</v>
      </c>
      <c r="R623" s="35">
        <v>689.74373308006363</v>
      </c>
      <c r="S623" s="35">
        <v>478.59052877453723</v>
      </c>
      <c r="T623" s="35">
        <v>234.2749144052182</v>
      </c>
      <c r="U623" s="35">
        <v>0</v>
      </c>
      <c r="V623" s="35">
        <v>0</v>
      </c>
      <c r="W623" s="35">
        <v>0</v>
      </c>
      <c r="X623" s="35">
        <v>0</v>
      </c>
      <c r="Y623" s="35">
        <v>0</v>
      </c>
      <c r="Z623" s="35">
        <v>0</v>
      </c>
      <c r="AA623" s="35">
        <v>0</v>
      </c>
    </row>
    <row r="624" spans="1:27">
      <c r="A624" s="240" t="s">
        <v>756</v>
      </c>
      <c r="B624" s="35" t="s">
        <v>79</v>
      </c>
      <c r="C624" s="35" t="s">
        <v>91</v>
      </c>
      <c r="D624" s="35">
        <v>0</v>
      </c>
      <c r="E624" s="35">
        <v>0</v>
      </c>
      <c r="F624" s="35">
        <v>0</v>
      </c>
      <c r="G624" s="35">
        <v>0</v>
      </c>
      <c r="H624" s="35">
        <v>0</v>
      </c>
      <c r="I624" s="35">
        <v>0</v>
      </c>
      <c r="J624" s="35">
        <v>262.34386756203509</v>
      </c>
      <c r="K624" s="35">
        <v>508.20370509189377</v>
      </c>
      <c r="L624" s="35">
        <v>722.13123478834291</v>
      </c>
      <c r="M624" s="35">
        <v>890.68460319013627</v>
      </c>
      <c r="N624" s="35">
        <v>1003.2729822646621</v>
      </c>
      <c r="O624" s="35">
        <v>1052.8220300835749</v>
      </c>
      <c r="P624" s="35">
        <v>1036.2183977437614</v>
      </c>
      <c r="Q624" s="35">
        <v>954.50535252902012</v>
      </c>
      <c r="R624" s="35">
        <v>812.8172255897523</v>
      </c>
      <c r="S624" s="35">
        <v>620.05680303403187</v>
      </c>
      <c r="T624" s="35">
        <v>388.33593113427872</v>
      </c>
      <c r="U624" s="35">
        <v>132.21448448170844</v>
      </c>
      <c r="V624" s="35">
        <v>0</v>
      </c>
      <c r="W624" s="35">
        <v>0</v>
      </c>
      <c r="X624" s="35">
        <v>0</v>
      </c>
      <c r="Y624" s="35">
        <v>0</v>
      </c>
      <c r="Z624" s="35">
        <v>0</v>
      </c>
      <c r="AA624" s="35">
        <v>0</v>
      </c>
    </row>
    <row r="625" spans="1:27">
      <c r="A625" s="240" t="s">
        <v>756</v>
      </c>
      <c r="B625" s="35" t="s">
        <v>79</v>
      </c>
      <c r="C625" s="35" t="s">
        <v>92</v>
      </c>
      <c r="D625" s="35">
        <v>0</v>
      </c>
      <c r="E625" s="35">
        <v>0</v>
      </c>
      <c r="F625" s="35">
        <v>0</v>
      </c>
      <c r="G625" s="35">
        <v>0</v>
      </c>
      <c r="H625" s="35">
        <v>0</v>
      </c>
      <c r="I625" s="35">
        <v>0</v>
      </c>
      <c r="J625" s="35">
        <v>255.24798568385941</v>
      </c>
      <c r="K625" s="35">
        <v>495.66188622845073</v>
      </c>
      <c r="L625" s="35">
        <v>707.26971960309459</v>
      </c>
      <c r="M625" s="35">
        <v>877.773607695235</v>
      </c>
      <c r="N625" s="35">
        <v>997.26448428537321</v>
      </c>
      <c r="O625" s="35">
        <v>1058.7979739577545</v>
      </c>
      <c r="P625" s="35">
        <v>1058.7979739577545</v>
      </c>
      <c r="Q625" s="35">
        <v>997.26448428537321</v>
      </c>
      <c r="R625" s="35">
        <v>877.77360769523511</v>
      </c>
      <c r="S625" s="35">
        <v>707.26971960309459</v>
      </c>
      <c r="T625" s="35">
        <v>495.66188622845135</v>
      </c>
      <c r="U625" s="35">
        <v>255.24798568385935</v>
      </c>
      <c r="V625" s="35">
        <v>0</v>
      </c>
      <c r="W625" s="35">
        <v>0</v>
      </c>
      <c r="X625" s="35">
        <v>0</v>
      </c>
      <c r="Y625" s="35">
        <v>0</v>
      </c>
      <c r="Z625" s="35">
        <v>0</v>
      </c>
      <c r="AA625" s="35">
        <v>0</v>
      </c>
    </row>
    <row r="626" spans="1:27">
      <c r="A626" s="240" t="s">
        <v>756</v>
      </c>
      <c r="B626" s="35" t="s">
        <v>79</v>
      </c>
      <c r="C626" s="35" t="s">
        <v>93</v>
      </c>
      <c r="D626" s="35">
        <v>0</v>
      </c>
      <c r="E626" s="35">
        <v>0</v>
      </c>
      <c r="F626" s="35">
        <v>0</v>
      </c>
      <c r="G626" s="35">
        <v>0</v>
      </c>
      <c r="H626" s="35">
        <v>0</v>
      </c>
      <c r="I626" s="35">
        <v>251.91590642870236</v>
      </c>
      <c r="J626" s="35">
        <v>489.62958422424765</v>
      </c>
      <c r="K626" s="35">
        <v>699.73948185643712</v>
      </c>
      <c r="L626" s="35">
        <v>870.40026233736558</v>
      </c>
      <c r="M626" s="35">
        <v>991.99060616615748</v>
      </c>
      <c r="N626" s="35">
        <v>1057.655631143743</v>
      </c>
      <c r="O626" s="35">
        <v>1063.6933491298951</v>
      </c>
      <c r="P626" s="35">
        <v>1009.7633725227448</v>
      </c>
      <c r="Q626" s="35">
        <v>898.90610424409942</v>
      </c>
      <c r="R626" s="35">
        <v>737.37132935938178</v>
      </c>
      <c r="S626" s="35">
        <v>534.2658717990123</v>
      </c>
      <c r="T626" s="35">
        <v>301.04018019010221</v>
      </c>
      <c r="U626" s="35">
        <v>50.842787478877227</v>
      </c>
      <c r="V626" s="35">
        <v>0</v>
      </c>
      <c r="W626" s="35">
        <v>0</v>
      </c>
      <c r="X626" s="35">
        <v>0</v>
      </c>
      <c r="Y626" s="35">
        <v>0</v>
      </c>
      <c r="Z626" s="35">
        <v>0</v>
      </c>
      <c r="AA626" s="35">
        <v>0</v>
      </c>
    </row>
    <row r="627" spans="1:27">
      <c r="A627" s="240" t="s">
        <v>756</v>
      </c>
      <c r="B627" s="35" t="s">
        <v>339</v>
      </c>
      <c r="C627" s="35" t="s">
        <v>82</v>
      </c>
      <c r="D627" s="35">
        <v>0</v>
      </c>
      <c r="E627" s="35">
        <v>0</v>
      </c>
      <c r="F627" s="35">
        <v>0</v>
      </c>
      <c r="G627" s="35">
        <v>0</v>
      </c>
      <c r="H627" s="35">
        <v>0</v>
      </c>
      <c r="I627" s="35">
        <v>135.47494020561572</v>
      </c>
      <c r="J627" s="35">
        <v>263.1957392799294</v>
      </c>
      <c r="K627" s="35">
        <v>375.85207769135997</v>
      </c>
      <c r="L627" s="35">
        <v>466.99587621542406</v>
      </c>
      <c r="M627" s="35">
        <v>531.41036283564461</v>
      </c>
      <c r="N627" s="35">
        <v>565.40866365936324</v>
      </c>
      <c r="O627" s="35">
        <v>567.04482748400733</v>
      </c>
      <c r="P627" s="35">
        <v>536.22520565993727</v>
      </c>
      <c r="Q627" s="35">
        <v>474.71381223192435</v>
      </c>
      <c r="R627" s="35">
        <v>386.03135756234178</v>
      </c>
      <c r="S627" s="35">
        <v>275.25373442024778</v>
      </c>
      <c r="T627" s="35">
        <v>148.72149053151867</v>
      </c>
      <c r="U627" s="35">
        <v>13.676916428148138</v>
      </c>
      <c r="V627" s="35">
        <v>0</v>
      </c>
      <c r="W627" s="35">
        <v>0</v>
      </c>
      <c r="X627" s="35">
        <v>0</v>
      </c>
      <c r="Y627" s="35">
        <v>0</v>
      </c>
      <c r="Z627" s="35">
        <v>0</v>
      </c>
      <c r="AA627" s="35">
        <v>0</v>
      </c>
    </row>
    <row r="628" spans="1:27">
      <c r="A628" s="240" t="s">
        <v>756</v>
      </c>
      <c r="B628" s="35" t="s">
        <v>339</v>
      </c>
      <c r="C628" s="35" t="s">
        <v>83</v>
      </c>
      <c r="D628" s="35">
        <v>0</v>
      </c>
      <c r="E628" s="35">
        <v>0</v>
      </c>
      <c r="F628" s="35">
        <v>0</v>
      </c>
      <c r="G628" s="35">
        <v>0</v>
      </c>
      <c r="H628" s="35">
        <v>0</v>
      </c>
      <c r="I628" s="35">
        <v>0</v>
      </c>
      <c r="J628" s="35">
        <v>139.31629643571114</v>
      </c>
      <c r="K628" s="35">
        <v>270.15097907280108</v>
      </c>
      <c r="L628" s="35">
        <v>384.53879705416671</v>
      </c>
      <c r="M628" s="35">
        <v>475.5157890902355</v>
      </c>
      <c r="N628" s="35">
        <v>537.54325130535381</v>
      </c>
      <c r="O628" s="35">
        <v>566.84493502742191</v>
      </c>
      <c r="P628" s="35">
        <v>561.63694582816231</v>
      </c>
      <c r="Q628" s="35">
        <v>522.23634749828443</v>
      </c>
      <c r="R628" s="35">
        <v>451.04185911817126</v>
      </c>
      <c r="S628" s="35">
        <v>352.38782039164329</v>
      </c>
      <c r="T628" s="35">
        <v>232.28031587276988</v>
      </c>
      <c r="U628" s="35">
        <v>98.031522914150059</v>
      </c>
      <c r="V628" s="35">
        <v>0</v>
      </c>
      <c r="W628" s="35">
        <v>0</v>
      </c>
      <c r="X628" s="35">
        <v>0</v>
      </c>
      <c r="Y628" s="35">
        <v>0</v>
      </c>
      <c r="Z628" s="35">
        <v>0</v>
      </c>
      <c r="AA628" s="35">
        <v>0</v>
      </c>
    </row>
    <row r="629" spans="1:27">
      <c r="A629" s="240" t="s">
        <v>756</v>
      </c>
      <c r="B629" s="35" t="s">
        <v>339</v>
      </c>
      <c r="C629" s="35" t="s">
        <v>84</v>
      </c>
      <c r="D629" s="35">
        <v>0</v>
      </c>
      <c r="E629" s="35">
        <v>0</v>
      </c>
      <c r="F629" s="35">
        <v>0</v>
      </c>
      <c r="G629" s="35">
        <v>0</v>
      </c>
      <c r="H629" s="35">
        <v>0</v>
      </c>
      <c r="I629" s="35">
        <v>0</v>
      </c>
      <c r="J629" s="35">
        <v>141.16525761360469</v>
      </c>
      <c r="K629" s="35">
        <v>272.86779974437843</v>
      </c>
      <c r="L629" s="35">
        <v>386.27922409548756</v>
      </c>
      <c r="M629" s="35">
        <v>473.79723489473395</v>
      </c>
      <c r="N629" s="35">
        <v>529.55524676681659</v>
      </c>
      <c r="O629" s="35">
        <v>549.81563891782844</v>
      </c>
      <c r="P629" s="35">
        <v>533.22029866667083</v>
      </c>
      <c r="Q629" s="35">
        <v>480.88165966587405</v>
      </c>
      <c r="R629" s="35">
        <v>396.30813225659136</v>
      </c>
      <c r="S629" s="35">
        <v>285.16892457673447</v>
      </c>
      <c r="T629" s="35">
        <v>154.91401914353446</v>
      </c>
      <c r="U629" s="35">
        <v>14.274778979266168</v>
      </c>
      <c r="V629" s="35">
        <v>0</v>
      </c>
      <c r="W629" s="35">
        <v>0</v>
      </c>
      <c r="X629" s="35">
        <v>0</v>
      </c>
      <c r="Y629" s="35">
        <v>0</v>
      </c>
      <c r="Z629" s="35">
        <v>0</v>
      </c>
      <c r="AA629" s="35">
        <v>0</v>
      </c>
    </row>
    <row r="630" spans="1:27">
      <c r="A630" s="240" t="s">
        <v>756</v>
      </c>
      <c r="B630" s="35" t="s">
        <v>339</v>
      </c>
      <c r="C630" s="35" t="s">
        <v>85</v>
      </c>
      <c r="D630" s="35">
        <v>0</v>
      </c>
      <c r="E630" s="35">
        <v>0</v>
      </c>
      <c r="F630" s="35">
        <v>0</v>
      </c>
      <c r="G630" s="35">
        <v>0</v>
      </c>
      <c r="H630" s="35">
        <v>0</v>
      </c>
      <c r="I630" s="35">
        <v>0</v>
      </c>
      <c r="J630" s="35">
        <v>139.02107784952975</v>
      </c>
      <c r="K630" s="35">
        <v>267.73159833407283</v>
      </c>
      <c r="L630" s="35">
        <v>376.58569096074217</v>
      </c>
      <c r="M630" s="35">
        <v>457.5101456537563</v>
      </c>
      <c r="N630" s="35">
        <v>504.50316581328093</v>
      </c>
      <c r="O630" s="35">
        <v>514.07949411284653</v>
      </c>
      <c r="P630" s="35">
        <v>485.52889809126145</v>
      </c>
      <c r="Q630" s="35">
        <v>420.96884484516062</v>
      </c>
      <c r="R630" s="35">
        <v>325.1874581812159</v>
      </c>
      <c r="S630" s="35">
        <v>205.28840537760385</v>
      </c>
      <c r="T630" s="35">
        <v>70.164050679099887</v>
      </c>
      <c r="U630" s="35">
        <v>0</v>
      </c>
      <c r="V630" s="35">
        <v>0</v>
      </c>
      <c r="W630" s="35">
        <v>0</v>
      </c>
      <c r="X630" s="35">
        <v>0</v>
      </c>
      <c r="Y630" s="35">
        <v>0</v>
      </c>
      <c r="Z630" s="35">
        <v>0</v>
      </c>
      <c r="AA630" s="35">
        <v>0</v>
      </c>
    </row>
    <row r="631" spans="1:27">
      <c r="A631" s="240" t="s">
        <v>756</v>
      </c>
      <c r="B631" s="35" t="s">
        <v>339</v>
      </c>
      <c r="C631" s="35" t="s">
        <v>86</v>
      </c>
      <c r="D631" s="35">
        <v>0</v>
      </c>
      <c r="E631" s="35">
        <v>0</v>
      </c>
      <c r="F631" s="35">
        <v>0</v>
      </c>
      <c r="G631" s="35">
        <v>0</v>
      </c>
      <c r="H631" s="35">
        <v>0</v>
      </c>
      <c r="I631" s="35">
        <v>0</v>
      </c>
      <c r="J631" s="35">
        <v>0</v>
      </c>
      <c r="K631" s="35">
        <v>128.6259340924997</v>
      </c>
      <c r="L631" s="35">
        <v>246.83135997270981</v>
      </c>
      <c r="M631" s="35">
        <v>345.03997703055182</v>
      </c>
      <c r="N631" s="35">
        <v>415.29550718113421</v>
      </c>
      <c r="O631" s="35">
        <v>451.90626519738288</v>
      </c>
      <c r="P631" s="35">
        <v>451.90626519738294</v>
      </c>
      <c r="Q631" s="35">
        <v>415.29550718113427</v>
      </c>
      <c r="R631" s="35">
        <v>345.03997703055182</v>
      </c>
      <c r="S631" s="35">
        <v>246.83135997270989</v>
      </c>
      <c r="T631" s="35">
        <v>128.6259340924997</v>
      </c>
      <c r="U631" s="35">
        <v>0</v>
      </c>
      <c r="V631" s="35">
        <v>0</v>
      </c>
      <c r="W631" s="35">
        <v>0</v>
      </c>
      <c r="X631" s="35">
        <v>0</v>
      </c>
      <c r="Y631" s="35">
        <v>0</v>
      </c>
      <c r="Z631" s="35">
        <v>0</v>
      </c>
      <c r="AA631" s="35">
        <v>0</v>
      </c>
    </row>
    <row r="632" spans="1:27">
      <c r="A632" s="240" t="s">
        <v>756</v>
      </c>
      <c r="B632" s="35" t="s">
        <v>339</v>
      </c>
      <c r="C632" s="35" t="s">
        <v>87</v>
      </c>
      <c r="D632" s="35">
        <v>0</v>
      </c>
      <c r="E632" s="35">
        <v>0</v>
      </c>
      <c r="F632" s="35">
        <v>0</v>
      </c>
      <c r="G632" s="35">
        <v>0</v>
      </c>
      <c r="H632" s="35">
        <v>0</v>
      </c>
      <c r="I632" s="35">
        <v>0</v>
      </c>
      <c r="J632" s="35">
        <v>0</v>
      </c>
      <c r="K632" s="35">
        <v>122.59126028632559</v>
      </c>
      <c r="L632" s="35">
        <v>234.88228331167645</v>
      </c>
      <c r="M632" s="35">
        <v>327.43826779627716</v>
      </c>
      <c r="N632" s="35">
        <v>392.48256964749169</v>
      </c>
      <c r="O632" s="35">
        <v>424.55010318158372</v>
      </c>
      <c r="P632" s="35">
        <v>420.94652295334004</v>
      </c>
      <c r="Q632" s="35">
        <v>381.97460528835813</v>
      </c>
      <c r="R632" s="35">
        <v>310.90880872085125</v>
      </c>
      <c r="S632" s="35">
        <v>213.72015079379764</v>
      </c>
      <c r="T632" s="35">
        <v>98.574517341034522</v>
      </c>
      <c r="U632" s="35">
        <v>0</v>
      </c>
      <c r="V632" s="35">
        <v>0</v>
      </c>
      <c r="W632" s="35">
        <v>0</v>
      </c>
      <c r="X632" s="35">
        <v>0</v>
      </c>
      <c r="Y632" s="35">
        <v>0</v>
      </c>
      <c r="Z632" s="35">
        <v>0</v>
      </c>
      <c r="AA632" s="35">
        <v>0</v>
      </c>
    </row>
    <row r="633" spans="1:27">
      <c r="A633" s="240" t="s">
        <v>756</v>
      </c>
      <c r="B633" s="35" t="s">
        <v>339</v>
      </c>
      <c r="C633" s="35" t="s">
        <v>88</v>
      </c>
      <c r="D633" s="35">
        <v>0</v>
      </c>
      <c r="E633" s="35">
        <v>0</v>
      </c>
      <c r="F633" s="35">
        <v>0</v>
      </c>
      <c r="G633" s="35">
        <v>0</v>
      </c>
      <c r="H633" s="35">
        <v>0</v>
      </c>
      <c r="I633" s="35">
        <v>0</v>
      </c>
      <c r="J633" s="35">
        <v>0</v>
      </c>
      <c r="K633" s="35">
        <v>124.34219918235483</v>
      </c>
      <c r="L633" s="35">
        <v>238.42653786399782</v>
      </c>
      <c r="M633" s="35">
        <v>332.84139843475629</v>
      </c>
      <c r="N633" s="35">
        <v>399.79783655153824</v>
      </c>
      <c r="O633" s="35">
        <v>433.77214581102362</v>
      </c>
      <c r="P633" s="35">
        <v>431.96154704987504</v>
      </c>
      <c r="Q633" s="35">
        <v>394.51540926459364</v>
      </c>
      <c r="R633" s="35">
        <v>324.52292711489855</v>
      </c>
      <c r="S633" s="35">
        <v>227.75827157984071</v>
      </c>
      <c r="T633" s="35">
        <v>112.2042380772684</v>
      </c>
      <c r="U633" s="35">
        <v>0</v>
      </c>
      <c r="V633" s="35">
        <v>0</v>
      </c>
      <c r="W633" s="35">
        <v>0</v>
      </c>
      <c r="X633" s="35">
        <v>0</v>
      </c>
      <c r="Y633" s="35">
        <v>0</v>
      </c>
      <c r="Z633" s="35">
        <v>0</v>
      </c>
      <c r="AA633" s="35">
        <v>0</v>
      </c>
    </row>
    <row r="634" spans="1:27">
      <c r="A634" s="240" t="s">
        <v>756</v>
      </c>
      <c r="B634" s="35" t="s">
        <v>339</v>
      </c>
      <c r="C634" s="35" t="s">
        <v>89</v>
      </c>
      <c r="D634" s="35">
        <v>0</v>
      </c>
      <c r="E634" s="35">
        <v>0</v>
      </c>
      <c r="F634" s="35">
        <v>0</v>
      </c>
      <c r="G634" s="35">
        <v>0</v>
      </c>
      <c r="H634" s="35">
        <v>0</v>
      </c>
      <c r="I634" s="35">
        <v>0</v>
      </c>
      <c r="J634" s="35">
        <v>131.75046422799969</v>
      </c>
      <c r="K634" s="35">
        <v>253.41839234550619</v>
      </c>
      <c r="L634" s="35">
        <v>355.69283971242504</v>
      </c>
      <c r="M634" s="35">
        <v>430.74699664880563</v>
      </c>
      <c r="N634" s="35">
        <v>472.83715475872066</v>
      </c>
      <c r="O634" s="35">
        <v>478.74225868174887</v>
      </c>
      <c r="P634" s="35">
        <v>448.01040546719463</v>
      </c>
      <c r="Q634" s="35">
        <v>382.99342758558282</v>
      </c>
      <c r="R634" s="35">
        <v>288.66691302537032</v>
      </c>
      <c r="S634" s="35">
        <v>172.24943589028504</v>
      </c>
      <c r="T634" s="35">
        <v>42.650136834857705</v>
      </c>
      <c r="U634" s="35">
        <v>0</v>
      </c>
      <c r="V634" s="35">
        <v>0</v>
      </c>
      <c r="W634" s="35">
        <v>0</v>
      </c>
      <c r="X634" s="35">
        <v>0</v>
      </c>
      <c r="Y634" s="35">
        <v>0</v>
      </c>
      <c r="Z634" s="35">
        <v>0</v>
      </c>
      <c r="AA634" s="35">
        <v>0</v>
      </c>
    </row>
    <row r="635" spans="1:27">
      <c r="A635" s="240" t="s">
        <v>756</v>
      </c>
      <c r="B635" s="35" t="s">
        <v>339</v>
      </c>
      <c r="C635" s="35" t="s">
        <v>90</v>
      </c>
      <c r="D635" s="35">
        <v>0</v>
      </c>
      <c r="E635" s="35">
        <v>0</v>
      </c>
      <c r="F635" s="35">
        <v>0</v>
      </c>
      <c r="G635" s="35">
        <v>0</v>
      </c>
      <c r="H635" s="35">
        <v>0</v>
      </c>
      <c r="I635" s="35">
        <v>0</v>
      </c>
      <c r="J635" s="35">
        <v>138.52222241366547</v>
      </c>
      <c r="K635" s="35">
        <v>267.44598755239809</v>
      </c>
      <c r="L635" s="35">
        <v>377.83793274091408</v>
      </c>
      <c r="M635" s="35">
        <v>462.04879888615255</v>
      </c>
      <c r="N635" s="35">
        <v>514.24346158210778</v>
      </c>
      <c r="O635" s="35">
        <v>530.80525751557809</v>
      </c>
      <c r="P635" s="35">
        <v>510.58658965921546</v>
      </c>
      <c r="Q635" s="35">
        <v>454.98844636127063</v>
      </c>
      <c r="R635" s="35">
        <v>367.86332430936727</v>
      </c>
      <c r="S635" s="35">
        <v>255.24828201308654</v>
      </c>
      <c r="T635" s="35">
        <v>124.94662101611638</v>
      </c>
      <c r="U635" s="35">
        <v>0</v>
      </c>
      <c r="V635" s="35">
        <v>0</v>
      </c>
      <c r="W635" s="35">
        <v>0</v>
      </c>
      <c r="X635" s="35">
        <v>0</v>
      </c>
      <c r="Y635" s="35">
        <v>0</v>
      </c>
      <c r="Z635" s="35">
        <v>0</v>
      </c>
      <c r="AA635" s="35">
        <v>0</v>
      </c>
    </row>
    <row r="636" spans="1:27">
      <c r="A636" s="240" t="s">
        <v>756</v>
      </c>
      <c r="B636" s="35" t="s">
        <v>339</v>
      </c>
      <c r="C636" s="35" t="s">
        <v>91</v>
      </c>
      <c r="D636" s="35">
        <v>0</v>
      </c>
      <c r="E636" s="35">
        <v>0</v>
      </c>
      <c r="F636" s="35">
        <v>0</v>
      </c>
      <c r="G636" s="35">
        <v>0</v>
      </c>
      <c r="H636" s="35">
        <v>0</v>
      </c>
      <c r="I636" s="35">
        <v>0</v>
      </c>
      <c r="J636" s="35">
        <v>139.91672936641871</v>
      </c>
      <c r="K636" s="35">
        <v>271.04197604901003</v>
      </c>
      <c r="L636" s="35">
        <v>385.13665855378292</v>
      </c>
      <c r="M636" s="35">
        <v>475.03178836807268</v>
      </c>
      <c r="N636" s="35">
        <v>535.07892387448646</v>
      </c>
      <c r="O636" s="35">
        <v>561.50508271123999</v>
      </c>
      <c r="P636" s="35">
        <v>552.64981213000613</v>
      </c>
      <c r="Q636" s="35">
        <v>509.06952134881072</v>
      </c>
      <c r="R636" s="35">
        <v>433.50252031453459</v>
      </c>
      <c r="S636" s="35">
        <v>330.69696161815034</v>
      </c>
      <c r="T636" s="35">
        <v>207.11249660494866</v>
      </c>
      <c r="U636" s="35">
        <v>70.51439172357783</v>
      </c>
      <c r="V636" s="35">
        <v>0</v>
      </c>
      <c r="W636" s="35">
        <v>0</v>
      </c>
      <c r="X636" s="35">
        <v>0</v>
      </c>
      <c r="Y636" s="35">
        <v>0</v>
      </c>
      <c r="Z636" s="35">
        <v>0</v>
      </c>
      <c r="AA636" s="35">
        <v>0</v>
      </c>
    </row>
    <row r="637" spans="1:27">
      <c r="A637" s="240" t="s">
        <v>756</v>
      </c>
      <c r="B637" s="35" t="s">
        <v>339</v>
      </c>
      <c r="C637" s="35" t="s">
        <v>92</v>
      </c>
      <c r="D637" s="35">
        <v>0</v>
      </c>
      <c r="E637" s="35">
        <v>0</v>
      </c>
      <c r="F637" s="35">
        <v>0</v>
      </c>
      <c r="G637" s="35">
        <v>0</v>
      </c>
      <c r="H637" s="35">
        <v>0</v>
      </c>
      <c r="I637" s="35">
        <v>0</v>
      </c>
      <c r="J637" s="35">
        <v>136.13225903139167</v>
      </c>
      <c r="K637" s="35">
        <v>264.35300598850705</v>
      </c>
      <c r="L637" s="35">
        <v>377.21051712165041</v>
      </c>
      <c r="M637" s="35">
        <v>468.14592410412524</v>
      </c>
      <c r="N637" s="35">
        <v>531.87439161886562</v>
      </c>
      <c r="O637" s="35">
        <v>564.69225277746898</v>
      </c>
      <c r="P637" s="35">
        <v>564.69225277746898</v>
      </c>
      <c r="Q637" s="35">
        <v>531.87439161886562</v>
      </c>
      <c r="R637" s="35">
        <v>468.1459241041253</v>
      </c>
      <c r="S637" s="35">
        <v>377.21051712165041</v>
      </c>
      <c r="T637" s="35">
        <v>264.35300598850733</v>
      </c>
      <c r="U637" s="35">
        <v>136.13225903139164</v>
      </c>
      <c r="V637" s="35">
        <v>0</v>
      </c>
      <c r="W637" s="35">
        <v>0</v>
      </c>
      <c r="X637" s="35">
        <v>0</v>
      </c>
      <c r="Y637" s="35">
        <v>0</v>
      </c>
      <c r="Z637" s="35">
        <v>0</v>
      </c>
      <c r="AA637" s="35">
        <v>0</v>
      </c>
    </row>
    <row r="638" spans="1:27">
      <c r="A638" s="240" t="s">
        <v>756</v>
      </c>
      <c r="B638" s="35" t="s">
        <v>339</v>
      </c>
      <c r="C638" s="35" t="s">
        <v>93</v>
      </c>
      <c r="D638" s="35">
        <v>0</v>
      </c>
      <c r="E638" s="35">
        <v>0</v>
      </c>
      <c r="F638" s="35">
        <v>0</v>
      </c>
      <c r="G638" s="35">
        <v>0</v>
      </c>
      <c r="H638" s="35">
        <v>0</v>
      </c>
      <c r="I638" s="35">
        <v>134.35515009530792</v>
      </c>
      <c r="J638" s="35">
        <v>261.13577825293208</v>
      </c>
      <c r="K638" s="35">
        <v>373.19439032343314</v>
      </c>
      <c r="L638" s="35">
        <v>464.21347324659496</v>
      </c>
      <c r="M638" s="35">
        <v>529.06165662195065</v>
      </c>
      <c r="N638" s="35">
        <v>564.08300327666302</v>
      </c>
      <c r="O638" s="35">
        <v>567.30311953594401</v>
      </c>
      <c r="P638" s="35">
        <v>538.54046534546387</v>
      </c>
      <c r="Q638" s="35">
        <v>479.41658893018632</v>
      </c>
      <c r="R638" s="35">
        <v>393.26470899167032</v>
      </c>
      <c r="S638" s="35">
        <v>284.94179829280654</v>
      </c>
      <c r="T638" s="35">
        <v>160.5547627680545</v>
      </c>
      <c r="U638" s="35">
        <v>27.116153322067856</v>
      </c>
      <c r="V638" s="35">
        <v>0</v>
      </c>
      <c r="W638" s="35">
        <v>0</v>
      </c>
      <c r="X638" s="35">
        <v>0</v>
      </c>
      <c r="Y638" s="35">
        <v>0</v>
      </c>
      <c r="Z638" s="35">
        <v>0</v>
      </c>
      <c r="AA638" s="35">
        <v>0</v>
      </c>
    </row>
    <row r="639" spans="1:27">
      <c r="A639" s="240" t="s">
        <v>756</v>
      </c>
      <c r="B639" s="35" t="s">
        <v>338</v>
      </c>
      <c r="C639" s="35" t="s">
        <v>82</v>
      </c>
      <c r="D639" s="35">
        <v>0</v>
      </c>
      <c r="E639" s="35">
        <v>0</v>
      </c>
      <c r="F639" s="35">
        <v>0</v>
      </c>
      <c r="G639" s="35">
        <v>0</v>
      </c>
      <c r="H639" s="35">
        <v>0</v>
      </c>
      <c r="I639" s="35">
        <v>84.671837628509834</v>
      </c>
      <c r="J639" s="35">
        <v>164.49733704995589</v>
      </c>
      <c r="K639" s="35">
        <v>234.90754855709997</v>
      </c>
      <c r="L639" s="35">
        <v>291.87242263464003</v>
      </c>
      <c r="M639" s="35">
        <v>332.13147677227789</v>
      </c>
      <c r="N639" s="35">
        <v>353.38041478710204</v>
      </c>
      <c r="O639" s="35">
        <v>354.40301717750458</v>
      </c>
      <c r="P639" s="35">
        <v>335.14075353746085</v>
      </c>
      <c r="Q639" s="35">
        <v>296.69613264495274</v>
      </c>
      <c r="R639" s="35">
        <v>241.26959847646364</v>
      </c>
      <c r="S639" s="35">
        <v>172.0335840126549</v>
      </c>
      <c r="T639" s="35">
        <v>92.950931582199161</v>
      </c>
      <c r="U639" s="35">
        <v>8.5480727675925863</v>
      </c>
      <c r="V639" s="35">
        <v>0</v>
      </c>
      <c r="W639" s="35">
        <v>0</v>
      </c>
      <c r="X639" s="35">
        <v>0</v>
      </c>
      <c r="Y639" s="35">
        <v>0</v>
      </c>
      <c r="Z639" s="35">
        <v>0</v>
      </c>
      <c r="AA639" s="35">
        <v>0</v>
      </c>
    </row>
    <row r="640" spans="1:27">
      <c r="A640" s="240" t="s">
        <v>756</v>
      </c>
      <c r="B640" s="35" t="s">
        <v>338</v>
      </c>
      <c r="C640" s="35" t="s">
        <v>83</v>
      </c>
      <c r="D640" s="35">
        <v>0</v>
      </c>
      <c r="E640" s="35">
        <v>0</v>
      </c>
      <c r="F640" s="35">
        <v>0</v>
      </c>
      <c r="G640" s="35">
        <v>0</v>
      </c>
      <c r="H640" s="35">
        <v>0</v>
      </c>
      <c r="I640" s="35">
        <v>0</v>
      </c>
      <c r="J640" s="35">
        <v>87.072685272319461</v>
      </c>
      <c r="K640" s="35">
        <v>168.84436192050066</v>
      </c>
      <c r="L640" s="35">
        <v>240.33674815885422</v>
      </c>
      <c r="M640" s="35">
        <v>297.19736818139717</v>
      </c>
      <c r="N640" s="35">
        <v>335.96453206584613</v>
      </c>
      <c r="O640" s="35">
        <v>354.27808439213868</v>
      </c>
      <c r="P640" s="35">
        <v>351.0230911426014</v>
      </c>
      <c r="Q640" s="35">
        <v>326.39771718642777</v>
      </c>
      <c r="R640" s="35">
        <v>281.90116194885701</v>
      </c>
      <c r="S640" s="35">
        <v>220.24238774477706</v>
      </c>
      <c r="T640" s="35">
        <v>145.17519742048117</v>
      </c>
      <c r="U640" s="35">
        <v>61.269701821343787</v>
      </c>
      <c r="V640" s="35">
        <v>0</v>
      </c>
      <c r="W640" s="35">
        <v>0</v>
      </c>
      <c r="X640" s="35">
        <v>0</v>
      </c>
      <c r="Y640" s="35">
        <v>0</v>
      </c>
      <c r="Z640" s="35">
        <v>0</v>
      </c>
      <c r="AA640" s="35">
        <v>0</v>
      </c>
    </row>
    <row r="641" spans="1:27">
      <c r="A641" s="240" t="s">
        <v>756</v>
      </c>
      <c r="B641" s="35" t="s">
        <v>338</v>
      </c>
      <c r="C641" s="35" t="s">
        <v>84</v>
      </c>
      <c r="D641" s="35">
        <v>0</v>
      </c>
      <c r="E641" s="35">
        <v>0</v>
      </c>
      <c r="F641" s="35">
        <v>0</v>
      </c>
      <c r="G641" s="35">
        <v>0</v>
      </c>
      <c r="H641" s="35">
        <v>0</v>
      </c>
      <c r="I641" s="35">
        <v>0</v>
      </c>
      <c r="J641" s="35">
        <v>88.228286008502934</v>
      </c>
      <c r="K641" s="35">
        <v>170.54237484023653</v>
      </c>
      <c r="L641" s="35">
        <v>241.42451505967972</v>
      </c>
      <c r="M641" s="35">
        <v>296.12327180920869</v>
      </c>
      <c r="N641" s="35">
        <v>330.97202922926033</v>
      </c>
      <c r="O641" s="35">
        <v>343.63477432364272</v>
      </c>
      <c r="P641" s="35">
        <v>333.26268666666925</v>
      </c>
      <c r="Q641" s="35">
        <v>300.55103729117127</v>
      </c>
      <c r="R641" s="35">
        <v>247.6925826603696</v>
      </c>
      <c r="S641" s="35">
        <v>178.23057786045902</v>
      </c>
      <c r="T641" s="35">
        <v>96.821261964709038</v>
      </c>
      <c r="U641" s="35">
        <v>8.9217368620413549</v>
      </c>
      <c r="V641" s="35">
        <v>0</v>
      </c>
      <c r="W641" s="35">
        <v>0</v>
      </c>
      <c r="X641" s="35">
        <v>0</v>
      </c>
      <c r="Y641" s="35">
        <v>0</v>
      </c>
      <c r="Z641" s="35">
        <v>0</v>
      </c>
      <c r="AA641" s="35">
        <v>0</v>
      </c>
    </row>
    <row r="642" spans="1:27">
      <c r="A642" s="240" t="s">
        <v>756</v>
      </c>
      <c r="B642" s="35" t="s">
        <v>338</v>
      </c>
      <c r="C642" s="35" t="s">
        <v>85</v>
      </c>
      <c r="D642" s="35">
        <v>0</v>
      </c>
      <c r="E642" s="35">
        <v>0</v>
      </c>
      <c r="F642" s="35">
        <v>0</v>
      </c>
      <c r="G642" s="35">
        <v>0</v>
      </c>
      <c r="H642" s="35">
        <v>0</v>
      </c>
      <c r="I642" s="35">
        <v>0</v>
      </c>
      <c r="J642" s="35">
        <v>86.888173655956095</v>
      </c>
      <c r="K642" s="35">
        <v>167.3322489587955</v>
      </c>
      <c r="L642" s="35">
        <v>235.36605685046388</v>
      </c>
      <c r="M642" s="35">
        <v>285.94384103359766</v>
      </c>
      <c r="N642" s="35">
        <v>315.31447863330055</v>
      </c>
      <c r="O642" s="35">
        <v>321.29968382052908</v>
      </c>
      <c r="P642" s="35">
        <v>303.45556130703841</v>
      </c>
      <c r="Q642" s="35">
        <v>263.10552802822542</v>
      </c>
      <c r="R642" s="35">
        <v>203.24216136325992</v>
      </c>
      <c r="S642" s="35">
        <v>128.30525336100243</v>
      </c>
      <c r="T642" s="35">
        <v>43.852531674437429</v>
      </c>
      <c r="U642" s="35">
        <v>0</v>
      </c>
      <c r="V642" s="35">
        <v>0</v>
      </c>
      <c r="W642" s="35">
        <v>0</v>
      </c>
      <c r="X642" s="35">
        <v>0</v>
      </c>
      <c r="Y642" s="35">
        <v>0</v>
      </c>
      <c r="Z642" s="35">
        <v>0</v>
      </c>
      <c r="AA642" s="35">
        <v>0</v>
      </c>
    </row>
    <row r="643" spans="1:27">
      <c r="A643" s="240" t="s">
        <v>756</v>
      </c>
      <c r="B643" s="35" t="s">
        <v>338</v>
      </c>
      <c r="C643" s="35" t="s">
        <v>86</v>
      </c>
      <c r="D643" s="35">
        <v>0</v>
      </c>
      <c r="E643" s="35">
        <v>0</v>
      </c>
      <c r="F643" s="35">
        <v>0</v>
      </c>
      <c r="G643" s="35">
        <v>0</v>
      </c>
      <c r="H643" s="35">
        <v>0</v>
      </c>
      <c r="I643" s="35">
        <v>0</v>
      </c>
      <c r="J643" s="35">
        <v>0</v>
      </c>
      <c r="K643" s="35">
        <v>80.391208807812305</v>
      </c>
      <c r="L643" s="35">
        <v>154.26959998294362</v>
      </c>
      <c r="M643" s="35">
        <v>215.64998564409487</v>
      </c>
      <c r="N643" s="35">
        <v>259.5596919882089</v>
      </c>
      <c r="O643" s="35">
        <v>282.44141574836431</v>
      </c>
      <c r="P643" s="35">
        <v>282.44141574836431</v>
      </c>
      <c r="Q643" s="35">
        <v>259.5596919882089</v>
      </c>
      <c r="R643" s="35">
        <v>215.64998564409487</v>
      </c>
      <c r="S643" s="35">
        <v>154.26959998294367</v>
      </c>
      <c r="T643" s="35">
        <v>80.391208807812305</v>
      </c>
      <c r="U643" s="35">
        <v>0</v>
      </c>
      <c r="V643" s="35">
        <v>0</v>
      </c>
      <c r="W643" s="35">
        <v>0</v>
      </c>
      <c r="X643" s="35">
        <v>0</v>
      </c>
      <c r="Y643" s="35">
        <v>0</v>
      </c>
      <c r="Z643" s="35">
        <v>0</v>
      </c>
      <c r="AA643" s="35">
        <v>0</v>
      </c>
    </row>
    <row r="644" spans="1:27">
      <c r="A644" s="240" t="s">
        <v>756</v>
      </c>
      <c r="B644" s="35" t="s">
        <v>338</v>
      </c>
      <c r="C644" s="35" t="s">
        <v>87</v>
      </c>
      <c r="D644" s="35">
        <v>0</v>
      </c>
      <c r="E644" s="35">
        <v>0</v>
      </c>
      <c r="F644" s="35">
        <v>0</v>
      </c>
      <c r="G644" s="35">
        <v>0</v>
      </c>
      <c r="H644" s="35">
        <v>0</v>
      </c>
      <c r="I644" s="35">
        <v>0</v>
      </c>
      <c r="J644" s="35">
        <v>0</v>
      </c>
      <c r="K644" s="35">
        <v>76.619537678953492</v>
      </c>
      <c r="L644" s="35">
        <v>146.80142706979777</v>
      </c>
      <c r="M644" s="35">
        <v>204.64891737267322</v>
      </c>
      <c r="N644" s="35">
        <v>245.30160602968229</v>
      </c>
      <c r="O644" s="35">
        <v>265.34381448848978</v>
      </c>
      <c r="P644" s="35">
        <v>263.09157684583749</v>
      </c>
      <c r="Q644" s="35">
        <v>238.73412830522383</v>
      </c>
      <c r="R644" s="35">
        <v>194.31800545053201</v>
      </c>
      <c r="S644" s="35">
        <v>133.57509424612351</v>
      </c>
      <c r="T644" s="35">
        <v>61.609073338146572</v>
      </c>
      <c r="U644" s="35">
        <v>0</v>
      </c>
      <c r="V644" s="35">
        <v>0</v>
      </c>
      <c r="W644" s="35">
        <v>0</v>
      </c>
      <c r="X644" s="35">
        <v>0</v>
      </c>
      <c r="Y644" s="35">
        <v>0</v>
      </c>
      <c r="Z644" s="35">
        <v>0</v>
      </c>
      <c r="AA644" s="35">
        <v>0</v>
      </c>
    </row>
    <row r="645" spans="1:27">
      <c r="A645" s="240" t="s">
        <v>756</v>
      </c>
      <c r="B645" s="35" t="s">
        <v>338</v>
      </c>
      <c r="C645" s="35" t="s">
        <v>88</v>
      </c>
      <c r="D645" s="35">
        <v>0</v>
      </c>
      <c r="E645" s="35">
        <v>0</v>
      </c>
      <c r="F645" s="35">
        <v>0</v>
      </c>
      <c r="G645" s="35">
        <v>0</v>
      </c>
      <c r="H645" s="35">
        <v>0</v>
      </c>
      <c r="I645" s="35">
        <v>0</v>
      </c>
      <c r="J645" s="35">
        <v>0</v>
      </c>
      <c r="K645" s="35">
        <v>77.713874488971769</v>
      </c>
      <c r="L645" s="35">
        <v>149.01658616499864</v>
      </c>
      <c r="M645" s="35">
        <v>208.02587402172267</v>
      </c>
      <c r="N645" s="35">
        <v>249.8736478447114</v>
      </c>
      <c r="O645" s="35">
        <v>271.10759113188976</v>
      </c>
      <c r="P645" s="35">
        <v>269.97596690617189</v>
      </c>
      <c r="Q645" s="35">
        <v>246.57213079037101</v>
      </c>
      <c r="R645" s="35">
        <v>202.82682944681159</v>
      </c>
      <c r="S645" s="35">
        <v>142.34891973740045</v>
      </c>
      <c r="T645" s="35">
        <v>70.127648798292753</v>
      </c>
      <c r="U645" s="35">
        <v>0</v>
      </c>
      <c r="V645" s="35">
        <v>0</v>
      </c>
      <c r="W645" s="35">
        <v>0</v>
      </c>
      <c r="X645" s="35">
        <v>0</v>
      </c>
      <c r="Y645" s="35">
        <v>0</v>
      </c>
      <c r="Z645" s="35">
        <v>0</v>
      </c>
      <c r="AA645" s="35">
        <v>0</v>
      </c>
    </row>
    <row r="646" spans="1:27">
      <c r="A646" s="240" t="s">
        <v>756</v>
      </c>
      <c r="B646" s="35" t="s">
        <v>338</v>
      </c>
      <c r="C646" s="35" t="s">
        <v>89</v>
      </c>
      <c r="D646" s="35">
        <v>0</v>
      </c>
      <c r="E646" s="35">
        <v>0</v>
      </c>
      <c r="F646" s="35">
        <v>0</v>
      </c>
      <c r="G646" s="35">
        <v>0</v>
      </c>
      <c r="H646" s="35">
        <v>0</v>
      </c>
      <c r="I646" s="35">
        <v>0</v>
      </c>
      <c r="J646" s="35">
        <v>82.344040142499807</v>
      </c>
      <c r="K646" s="35">
        <v>158.38649521594135</v>
      </c>
      <c r="L646" s="35">
        <v>222.30802482026564</v>
      </c>
      <c r="M646" s="35">
        <v>269.21687290550352</v>
      </c>
      <c r="N646" s="35">
        <v>295.52322172420037</v>
      </c>
      <c r="O646" s="35">
        <v>299.21391167609301</v>
      </c>
      <c r="P646" s="35">
        <v>280.00650341699662</v>
      </c>
      <c r="Q646" s="35">
        <v>239.37089224098924</v>
      </c>
      <c r="R646" s="35">
        <v>180.41682064085646</v>
      </c>
      <c r="S646" s="35">
        <v>107.65589743142814</v>
      </c>
      <c r="T646" s="35">
        <v>26.656335521786065</v>
      </c>
      <c r="U646" s="35">
        <v>0</v>
      </c>
      <c r="V646" s="35">
        <v>0</v>
      </c>
      <c r="W646" s="35">
        <v>0</v>
      </c>
      <c r="X646" s="35">
        <v>0</v>
      </c>
      <c r="Y646" s="35">
        <v>0</v>
      </c>
      <c r="Z646" s="35">
        <v>0</v>
      </c>
      <c r="AA646" s="35">
        <v>0</v>
      </c>
    </row>
    <row r="647" spans="1:27">
      <c r="A647" s="240" t="s">
        <v>756</v>
      </c>
      <c r="B647" s="35" t="s">
        <v>338</v>
      </c>
      <c r="C647" s="35" t="s">
        <v>90</v>
      </c>
      <c r="D647" s="35">
        <v>0</v>
      </c>
      <c r="E647" s="35">
        <v>0</v>
      </c>
      <c r="F647" s="35">
        <v>0</v>
      </c>
      <c r="G647" s="35">
        <v>0</v>
      </c>
      <c r="H647" s="35">
        <v>0</v>
      </c>
      <c r="I647" s="35">
        <v>0</v>
      </c>
      <c r="J647" s="35">
        <v>86.576389008540929</v>
      </c>
      <c r="K647" s="35">
        <v>167.1537422202488</v>
      </c>
      <c r="L647" s="35">
        <v>236.1487079630713</v>
      </c>
      <c r="M647" s="35">
        <v>288.78049930384537</v>
      </c>
      <c r="N647" s="35">
        <v>321.40216348881739</v>
      </c>
      <c r="O647" s="35">
        <v>331.75328594723635</v>
      </c>
      <c r="P647" s="35">
        <v>319.11661853700969</v>
      </c>
      <c r="Q647" s="35">
        <v>284.36777897579412</v>
      </c>
      <c r="R647" s="35">
        <v>229.91457769335457</v>
      </c>
      <c r="S647" s="35">
        <v>159.5301762581791</v>
      </c>
      <c r="T647" s="35">
        <v>78.091638135072742</v>
      </c>
      <c r="U647" s="35">
        <v>0</v>
      </c>
      <c r="V647" s="35">
        <v>0</v>
      </c>
      <c r="W647" s="35">
        <v>0</v>
      </c>
      <c r="X647" s="35">
        <v>0</v>
      </c>
      <c r="Y647" s="35">
        <v>0</v>
      </c>
      <c r="Z647" s="35">
        <v>0</v>
      </c>
      <c r="AA647" s="35">
        <v>0</v>
      </c>
    </row>
    <row r="648" spans="1:27">
      <c r="A648" s="240" t="s">
        <v>756</v>
      </c>
      <c r="B648" s="35" t="s">
        <v>338</v>
      </c>
      <c r="C648" s="35" t="s">
        <v>91</v>
      </c>
      <c r="D648" s="35">
        <v>0</v>
      </c>
      <c r="E648" s="35">
        <v>0</v>
      </c>
      <c r="F648" s="35">
        <v>0</v>
      </c>
      <c r="G648" s="35">
        <v>0</v>
      </c>
      <c r="H648" s="35">
        <v>0</v>
      </c>
      <c r="I648" s="35">
        <v>0</v>
      </c>
      <c r="J648" s="35">
        <v>87.447955854011681</v>
      </c>
      <c r="K648" s="35">
        <v>169.40123503063126</v>
      </c>
      <c r="L648" s="35">
        <v>240.71041159611431</v>
      </c>
      <c r="M648" s="35">
        <v>296.89486773004541</v>
      </c>
      <c r="N648" s="35">
        <v>334.42432742155404</v>
      </c>
      <c r="O648" s="35">
        <v>350.940676694525</v>
      </c>
      <c r="P648" s="35">
        <v>345.40613258125381</v>
      </c>
      <c r="Q648" s="35">
        <v>318.16845084300672</v>
      </c>
      <c r="R648" s="35">
        <v>270.9390751965841</v>
      </c>
      <c r="S648" s="35">
        <v>206.68560101134395</v>
      </c>
      <c r="T648" s="35">
        <v>129.4453103780929</v>
      </c>
      <c r="U648" s="35">
        <v>44.071494827236144</v>
      </c>
      <c r="V648" s="35">
        <v>0</v>
      </c>
      <c r="W648" s="35">
        <v>0</v>
      </c>
      <c r="X648" s="35">
        <v>0</v>
      </c>
      <c r="Y648" s="35">
        <v>0</v>
      </c>
      <c r="Z648" s="35">
        <v>0</v>
      </c>
      <c r="AA648" s="35">
        <v>0</v>
      </c>
    </row>
    <row r="649" spans="1:27">
      <c r="A649" s="240" t="s">
        <v>756</v>
      </c>
      <c r="B649" s="35" t="s">
        <v>338</v>
      </c>
      <c r="C649" s="35" t="s">
        <v>92</v>
      </c>
      <c r="D649" s="35">
        <v>0</v>
      </c>
      <c r="E649" s="35">
        <v>0</v>
      </c>
      <c r="F649" s="35">
        <v>0</v>
      </c>
      <c r="G649" s="35">
        <v>0</v>
      </c>
      <c r="H649" s="35">
        <v>0</v>
      </c>
      <c r="I649" s="35">
        <v>0</v>
      </c>
      <c r="J649" s="35">
        <v>85.08266189461979</v>
      </c>
      <c r="K649" s="35">
        <v>165.2206287428169</v>
      </c>
      <c r="L649" s="35">
        <v>235.7565732010315</v>
      </c>
      <c r="M649" s="35">
        <v>292.59120256507828</v>
      </c>
      <c r="N649" s="35">
        <v>332.42149476179105</v>
      </c>
      <c r="O649" s="35">
        <v>352.93265798591813</v>
      </c>
      <c r="P649" s="35">
        <v>352.93265798591813</v>
      </c>
      <c r="Q649" s="35">
        <v>332.42149476179105</v>
      </c>
      <c r="R649" s="35">
        <v>292.59120256507833</v>
      </c>
      <c r="S649" s="35">
        <v>235.7565732010315</v>
      </c>
      <c r="T649" s="35">
        <v>165.2206287428171</v>
      </c>
      <c r="U649" s="35">
        <v>85.082661894619775</v>
      </c>
      <c r="V649" s="35">
        <v>0</v>
      </c>
      <c r="W649" s="35">
        <v>0</v>
      </c>
      <c r="X649" s="35">
        <v>0</v>
      </c>
      <c r="Y649" s="35">
        <v>0</v>
      </c>
      <c r="Z649" s="35">
        <v>0</v>
      </c>
      <c r="AA649" s="35">
        <v>0</v>
      </c>
    </row>
    <row r="650" spans="1:27">
      <c r="A650" s="240" t="s">
        <v>756</v>
      </c>
      <c r="B650" s="35" t="s">
        <v>338</v>
      </c>
      <c r="C650" s="35" t="s">
        <v>93</v>
      </c>
      <c r="D650" s="35">
        <v>0</v>
      </c>
      <c r="E650" s="35">
        <v>0</v>
      </c>
      <c r="F650" s="35">
        <v>0</v>
      </c>
      <c r="G650" s="35">
        <v>0</v>
      </c>
      <c r="H650" s="35">
        <v>0</v>
      </c>
      <c r="I650" s="35">
        <v>83.971968809567443</v>
      </c>
      <c r="J650" s="35">
        <v>163.20986140808253</v>
      </c>
      <c r="K650" s="35">
        <v>233.24649395214573</v>
      </c>
      <c r="L650" s="35">
        <v>290.13342077912188</v>
      </c>
      <c r="M650" s="35">
        <v>330.66353538871914</v>
      </c>
      <c r="N650" s="35">
        <v>352.55187704791439</v>
      </c>
      <c r="O650" s="35">
        <v>354.56444970996506</v>
      </c>
      <c r="P650" s="35">
        <v>336.58779084091492</v>
      </c>
      <c r="Q650" s="35">
        <v>299.63536808136649</v>
      </c>
      <c r="R650" s="35">
        <v>245.79044311979393</v>
      </c>
      <c r="S650" s="35">
        <v>178.0886239330041</v>
      </c>
      <c r="T650" s="35">
        <v>100.34672673003408</v>
      </c>
      <c r="U650" s="35">
        <v>16.94759582629241</v>
      </c>
      <c r="V650" s="35">
        <v>0</v>
      </c>
      <c r="W650" s="35">
        <v>0</v>
      </c>
      <c r="X650" s="35">
        <v>0</v>
      </c>
      <c r="Y650" s="35">
        <v>0</v>
      </c>
      <c r="Z650" s="35">
        <v>0</v>
      </c>
      <c r="AA650" s="35">
        <v>0</v>
      </c>
    </row>
    <row r="651" spans="1:27">
      <c r="A651" s="240" t="s">
        <v>778</v>
      </c>
      <c r="B651" s="35" t="s">
        <v>79</v>
      </c>
      <c r="C651" s="35" t="s">
        <v>82</v>
      </c>
      <c r="D651" s="35">
        <v>0</v>
      </c>
      <c r="E651" s="35">
        <v>0</v>
      </c>
      <c r="F651" s="35">
        <v>0</v>
      </c>
      <c r="G651" s="35">
        <v>0</v>
      </c>
      <c r="H651" s="35">
        <v>0</v>
      </c>
      <c r="I651" s="35">
        <v>0</v>
      </c>
      <c r="J651" s="35">
        <v>0</v>
      </c>
      <c r="K651" s="35">
        <v>157.57053821678252</v>
      </c>
      <c r="L651" s="35">
        <v>297.70403440283758</v>
      </c>
      <c r="M651" s="35">
        <v>404.8930612778999</v>
      </c>
      <c r="N651" s="35">
        <v>467.27588638864859</v>
      </c>
      <c r="O651" s="35">
        <v>477.94911297219954</v>
      </c>
      <c r="P651" s="35">
        <v>435.73162238386811</v>
      </c>
      <c r="Q651" s="35">
        <v>345.2952788322271</v>
      </c>
      <c r="R651" s="35">
        <v>216.6479323980181</v>
      </c>
      <c r="S651" s="35">
        <v>64.025932162111857</v>
      </c>
      <c r="T651" s="35">
        <v>0</v>
      </c>
      <c r="U651" s="35">
        <v>0</v>
      </c>
      <c r="V651" s="35">
        <v>0</v>
      </c>
      <c r="W651" s="35">
        <v>0</v>
      </c>
      <c r="X651" s="35">
        <v>0</v>
      </c>
      <c r="Y651" s="35">
        <v>0</v>
      </c>
      <c r="Z651" s="35">
        <v>0</v>
      </c>
      <c r="AA651" s="35">
        <v>0</v>
      </c>
    </row>
    <row r="652" spans="1:27">
      <c r="A652" s="240" t="s">
        <v>778</v>
      </c>
      <c r="B652" s="35" t="s">
        <v>79</v>
      </c>
      <c r="C652" s="35" t="s">
        <v>83</v>
      </c>
      <c r="D652" s="35">
        <v>0</v>
      </c>
      <c r="E652" s="35">
        <v>0</v>
      </c>
      <c r="F652" s="35">
        <v>0</v>
      </c>
      <c r="G652" s="35">
        <v>0</v>
      </c>
      <c r="H652" s="35">
        <v>0</v>
      </c>
      <c r="I652" s="35">
        <v>0</v>
      </c>
      <c r="J652" s="35">
        <v>0</v>
      </c>
      <c r="K652" s="35">
        <v>178.16081266113216</v>
      </c>
      <c r="L652" s="35">
        <v>340.78635317722382</v>
      </c>
      <c r="M652" s="35">
        <v>473.69599455227473</v>
      </c>
      <c r="N652" s="35">
        <v>565.30027769805963</v>
      </c>
      <c r="O652" s="35">
        <v>607.61148945215677</v>
      </c>
      <c r="P652" s="35">
        <v>596.94017544147346</v>
      </c>
      <c r="Q652" s="35">
        <v>534.21685324069369</v>
      </c>
      <c r="R652" s="35">
        <v>424.91087307153845</v>
      </c>
      <c r="S652" s="35">
        <v>278.55350123013801</v>
      </c>
      <c r="T652" s="35">
        <v>107.90681242881256</v>
      </c>
      <c r="U652" s="35">
        <v>0</v>
      </c>
      <c r="V652" s="35">
        <v>0</v>
      </c>
      <c r="W652" s="35">
        <v>0</v>
      </c>
      <c r="X652" s="35">
        <v>0</v>
      </c>
      <c r="Y652" s="35">
        <v>0</v>
      </c>
      <c r="Z652" s="35">
        <v>0</v>
      </c>
      <c r="AA652" s="35">
        <v>0</v>
      </c>
    </row>
    <row r="653" spans="1:27">
      <c r="A653" s="240" t="s">
        <v>778</v>
      </c>
      <c r="B653" s="35" t="s">
        <v>79</v>
      </c>
      <c r="C653" s="35" t="s">
        <v>84</v>
      </c>
      <c r="D653" s="35">
        <v>0</v>
      </c>
      <c r="E653" s="35">
        <v>0</v>
      </c>
      <c r="F653" s="35">
        <v>0</v>
      </c>
      <c r="G653" s="35">
        <v>0</v>
      </c>
      <c r="H653" s="35">
        <v>0</v>
      </c>
      <c r="I653" s="35">
        <v>0</v>
      </c>
      <c r="J653" s="35">
        <v>199.70747880932106</v>
      </c>
      <c r="K653" s="35">
        <v>385.57686240593688</v>
      </c>
      <c r="L653" s="35">
        <v>544.72892241707052</v>
      </c>
      <c r="M653" s="35">
        <v>666.13572251873927</v>
      </c>
      <c r="N653" s="35">
        <v>741.38476424421935</v>
      </c>
      <c r="O653" s="35">
        <v>765.2619043362306</v>
      </c>
      <c r="P653" s="35">
        <v>736.11265223703163</v>
      </c>
      <c r="Q653" s="35">
        <v>655.95681275479876</v>
      </c>
      <c r="R653" s="35">
        <v>530.34853010697793</v>
      </c>
      <c r="S653" s="35">
        <v>367.99143114394116</v>
      </c>
      <c r="T653" s="35">
        <v>180.13553518045993</v>
      </c>
      <c r="U653" s="35">
        <v>0</v>
      </c>
      <c r="V653" s="35">
        <v>0</v>
      </c>
      <c r="W653" s="35">
        <v>0</v>
      </c>
      <c r="X653" s="35">
        <v>0</v>
      </c>
      <c r="Y653" s="35">
        <v>0</v>
      </c>
      <c r="Z653" s="35">
        <v>0</v>
      </c>
      <c r="AA653" s="35">
        <v>0</v>
      </c>
    </row>
    <row r="654" spans="1:27">
      <c r="A654" s="240" t="s">
        <v>778</v>
      </c>
      <c r="B654" s="35" t="s">
        <v>79</v>
      </c>
      <c r="C654" s="35" t="s">
        <v>85</v>
      </c>
      <c r="D654" s="35">
        <v>0</v>
      </c>
      <c r="E654" s="35">
        <v>0</v>
      </c>
      <c r="F654" s="35">
        <v>0</v>
      </c>
      <c r="G654" s="35">
        <v>0</v>
      </c>
      <c r="H654" s="35">
        <v>0</v>
      </c>
      <c r="I654" s="35">
        <v>206.65586950689243</v>
      </c>
      <c r="J654" s="35">
        <v>401.83485547655943</v>
      </c>
      <c r="K654" s="35">
        <v>574.69745697330222</v>
      </c>
      <c r="L654" s="35">
        <v>715.64354045117398</v>
      </c>
      <c r="M654" s="35">
        <v>816.84549477595704</v>
      </c>
      <c r="N654" s="35">
        <v>872.68294707222026</v>
      </c>
      <c r="O654" s="35">
        <v>880.05489692536787</v>
      </c>
      <c r="P654" s="35">
        <v>838.55193418843055</v>
      </c>
      <c r="Q654" s="35">
        <v>750.47897606950994</v>
      </c>
      <c r="R654" s="35">
        <v>620.72726076823574</v>
      </c>
      <c r="S654" s="35">
        <v>456.50270664938171</v>
      </c>
      <c r="T654" s="35">
        <v>266.92572285531577</v>
      </c>
      <c r="U654" s="35">
        <v>62.524696358712468</v>
      </c>
      <c r="V654" s="35">
        <v>0</v>
      </c>
      <c r="W654" s="35">
        <v>0</v>
      </c>
      <c r="X654" s="35">
        <v>0</v>
      </c>
      <c r="Y654" s="35">
        <v>0</v>
      </c>
      <c r="Z654" s="35">
        <v>0</v>
      </c>
      <c r="AA654" s="35">
        <v>0</v>
      </c>
    </row>
    <row r="655" spans="1:27">
      <c r="A655" s="240" t="s">
        <v>778</v>
      </c>
      <c r="B655" s="35" t="s">
        <v>79</v>
      </c>
      <c r="C655" s="35" t="s">
        <v>86</v>
      </c>
      <c r="D655" s="35">
        <v>0</v>
      </c>
      <c r="E655" s="35">
        <v>0</v>
      </c>
      <c r="F655" s="35">
        <v>0</v>
      </c>
      <c r="G655" s="35">
        <v>0</v>
      </c>
      <c r="H655" s="35">
        <v>0</v>
      </c>
      <c r="I655" s="35">
        <v>212.03094652393133</v>
      </c>
      <c r="J655" s="35">
        <v>414.14756164387495</v>
      </c>
      <c r="K655" s="35">
        <v>596.89909707330582</v>
      </c>
      <c r="L655" s="35">
        <v>751.74029412928678</v>
      </c>
      <c r="M655" s="35">
        <v>871.43095053111028</v>
      </c>
      <c r="N655" s="35">
        <v>950.37446421203731</v>
      </c>
      <c r="O655" s="35">
        <v>984.87952421176112</v>
      </c>
      <c r="P655" s="35">
        <v>973.33271227431453</v>
      </c>
      <c r="Q655" s="35">
        <v>916.27394449253302</v>
      </c>
      <c r="R655" s="35">
        <v>816.37122543162661</v>
      </c>
      <c r="S655" s="35">
        <v>678.29589520098671</v>
      </c>
      <c r="T655" s="35">
        <v>508.50420278248941</v>
      </c>
      <c r="U655" s="35">
        <v>314.93541900371241</v>
      </c>
      <c r="V655" s="35">
        <v>106.64060505790025</v>
      </c>
      <c r="W655" s="35">
        <v>0</v>
      </c>
      <c r="X655" s="35">
        <v>0</v>
      </c>
      <c r="Y655" s="35">
        <v>0</v>
      </c>
      <c r="Z655" s="35">
        <v>0</v>
      </c>
      <c r="AA655" s="35">
        <v>0</v>
      </c>
    </row>
    <row r="656" spans="1:27">
      <c r="A656" s="240" t="s">
        <v>778</v>
      </c>
      <c r="B656" s="35" t="s">
        <v>79</v>
      </c>
      <c r="C656" s="35" t="s">
        <v>87</v>
      </c>
      <c r="D656" s="35">
        <v>0</v>
      </c>
      <c r="E656" s="35">
        <v>0</v>
      </c>
      <c r="F656" s="35">
        <v>0</v>
      </c>
      <c r="G656" s="35">
        <v>0</v>
      </c>
      <c r="H656" s="35">
        <v>208.98618367124433</v>
      </c>
      <c r="I656" s="35">
        <v>409.07659679944669</v>
      </c>
      <c r="J656" s="35">
        <v>591.7541289623648</v>
      </c>
      <c r="K656" s="35">
        <v>749.24287181551779</v>
      </c>
      <c r="L656" s="35">
        <v>874.8391108122172</v>
      </c>
      <c r="M656" s="35">
        <v>963.19667759072433</v>
      </c>
      <c r="N656" s="35">
        <v>1010.5545166305483</v>
      </c>
      <c r="O656" s="35">
        <v>1014.8967795051951</v>
      </c>
      <c r="P656" s="35">
        <v>976.03863210988436</v>
      </c>
      <c r="Q656" s="35">
        <v>895.63412236722945</v>
      </c>
      <c r="R656" s="35">
        <v>777.10577351169297</v>
      </c>
      <c r="S656" s="35">
        <v>625.49889990684585</v>
      </c>
      <c r="T656" s="35">
        <v>447.26684663342434</v>
      </c>
      <c r="U656" s="35">
        <v>249.99629440631236</v>
      </c>
      <c r="V656" s="35">
        <v>42.084322576324894</v>
      </c>
      <c r="W656" s="35">
        <v>0</v>
      </c>
      <c r="X656" s="35">
        <v>0</v>
      </c>
      <c r="Y656" s="35">
        <v>0</v>
      </c>
      <c r="Z656" s="35">
        <v>0</v>
      </c>
      <c r="AA656" s="35">
        <v>0</v>
      </c>
    </row>
    <row r="657" spans="1:27">
      <c r="A657" s="240" t="s">
        <v>778</v>
      </c>
      <c r="B657" s="35" t="s">
        <v>79</v>
      </c>
      <c r="C657" s="35" t="s">
        <v>88</v>
      </c>
      <c r="D657" s="35">
        <v>0</v>
      </c>
      <c r="E657" s="35">
        <v>0</v>
      </c>
      <c r="F657" s="35">
        <v>0</v>
      </c>
      <c r="G657" s="35">
        <v>0</v>
      </c>
      <c r="H657" s="35">
        <v>0</v>
      </c>
      <c r="I657" s="35">
        <v>209.64400275025613</v>
      </c>
      <c r="J657" s="35">
        <v>410.12555659678878</v>
      </c>
      <c r="K657" s="35">
        <v>592.68265561927512</v>
      </c>
      <c r="L657" s="35">
        <v>749.33667858427964</v>
      </c>
      <c r="M657" s="35">
        <v>873.2410929788291</v>
      </c>
      <c r="N657" s="35">
        <v>958.98068133453592</v>
      </c>
      <c r="O657" s="35">
        <v>1002.8082122160639</v>
      </c>
      <c r="P657" s="35">
        <v>1002.808212216064</v>
      </c>
      <c r="Q657" s="35">
        <v>958.98068133453603</v>
      </c>
      <c r="R657" s="35">
        <v>873.24109297882922</v>
      </c>
      <c r="S657" s="35">
        <v>749.33667858427998</v>
      </c>
      <c r="T657" s="35">
        <v>592.68265561927524</v>
      </c>
      <c r="U657" s="35">
        <v>410.12555659678867</v>
      </c>
      <c r="V657" s="35">
        <v>209.64400275025613</v>
      </c>
      <c r="W657" s="35">
        <v>0</v>
      </c>
      <c r="X657" s="35">
        <v>0</v>
      </c>
      <c r="Y657" s="35">
        <v>0</v>
      </c>
      <c r="Z657" s="35">
        <v>0</v>
      </c>
      <c r="AA657" s="35">
        <v>0</v>
      </c>
    </row>
    <row r="658" spans="1:27">
      <c r="A658" s="240" t="s">
        <v>778</v>
      </c>
      <c r="B658" s="35" t="s">
        <v>79</v>
      </c>
      <c r="C658" s="35" t="s">
        <v>89</v>
      </c>
      <c r="D658" s="35">
        <v>0</v>
      </c>
      <c r="E658" s="35">
        <v>0</v>
      </c>
      <c r="F658" s="35">
        <v>0</v>
      </c>
      <c r="G658" s="35">
        <v>0</v>
      </c>
      <c r="H658" s="35">
        <v>0</v>
      </c>
      <c r="I658" s="35">
        <v>213.24581390304601</v>
      </c>
      <c r="J658" s="35">
        <v>415.64484003003571</v>
      </c>
      <c r="K658" s="35">
        <v>596.90201447186894</v>
      </c>
      <c r="L658" s="35">
        <v>747.79765751679281</v>
      </c>
      <c r="M658" s="35">
        <v>860.65643436464086</v>
      </c>
      <c r="N658" s="35">
        <v>929.73776245143154</v>
      </c>
      <c r="O658" s="35">
        <v>951.52780724353011</v>
      </c>
      <c r="P658" s="35">
        <v>924.9182140812851</v>
      </c>
      <c r="Q658" s="35">
        <v>851.26248484384359</v>
      </c>
      <c r="R658" s="35">
        <v>734.30713182566251</v>
      </c>
      <c r="S658" s="35">
        <v>580.00111069552111</v>
      </c>
      <c r="T658" s="35">
        <v>396.19322576583244</v>
      </c>
      <c r="U658" s="35">
        <v>192.23289910921224</v>
      </c>
      <c r="V658" s="35">
        <v>0</v>
      </c>
      <c r="W658" s="35">
        <v>0</v>
      </c>
      <c r="X658" s="35">
        <v>0</v>
      </c>
      <c r="Y658" s="35">
        <v>0</v>
      </c>
      <c r="Z658" s="35">
        <v>0</v>
      </c>
      <c r="AA658" s="35">
        <v>0</v>
      </c>
    </row>
    <row r="659" spans="1:27">
      <c r="A659" s="240" t="s">
        <v>778</v>
      </c>
      <c r="B659" s="35" t="s">
        <v>79</v>
      </c>
      <c r="C659" s="35" t="s">
        <v>90</v>
      </c>
      <c r="D659" s="35">
        <v>0</v>
      </c>
      <c r="E659" s="35">
        <v>0</v>
      </c>
      <c r="F659" s="35">
        <v>0</v>
      </c>
      <c r="G659" s="35">
        <v>0</v>
      </c>
      <c r="H659" s="35">
        <v>0</v>
      </c>
      <c r="I659" s="35">
        <v>0</v>
      </c>
      <c r="J659" s="35">
        <v>207.17867358582996</v>
      </c>
      <c r="K659" s="35">
        <v>401.54429352619212</v>
      </c>
      <c r="L659" s="35">
        <v>571.07623495643918</v>
      </c>
      <c r="M659" s="35">
        <v>705.2897224768185</v>
      </c>
      <c r="N659" s="35">
        <v>795.8842655697506</v>
      </c>
      <c r="O659" s="35">
        <v>837.25700598469473</v>
      </c>
      <c r="P659" s="35">
        <v>826.84922890211124</v>
      </c>
      <c r="Q659" s="35">
        <v>765.30460774543246</v>
      </c>
      <c r="R659" s="35">
        <v>656.42939592299422</v>
      </c>
      <c r="S659" s="35">
        <v>506.95702745866379</v>
      </c>
      <c r="T659" s="35">
        <v>326.13168488581022</v>
      </c>
      <c r="U659" s="35">
        <v>125.13658882625109</v>
      </c>
      <c r="V659" s="35">
        <v>0</v>
      </c>
      <c r="W659" s="35">
        <v>0</v>
      </c>
      <c r="X659" s="35">
        <v>0</v>
      </c>
      <c r="Y659" s="35">
        <v>0</v>
      </c>
      <c r="Z659" s="35">
        <v>0</v>
      </c>
      <c r="AA659" s="35">
        <v>0</v>
      </c>
    </row>
    <row r="660" spans="1:27">
      <c r="A660" s="240" t="s">
        <v>778</v>
      </c>
      <c r="B660" s="35" t="s">
        <v>79</v>
      </c>
      <c r="C660" s="35" t="s">
        <v>91</v>
      </c>
      <c r="D660" s="35">
        <v>0</v>
      </c>
      <c r="E660" s="35">
        <v>0</v>
      </c>
      <c r="F660" s="35">
        <v>0</v>
      </c>
      <c r="G660" s="35">
        <v>0</v>
      </c>
      <c r="H660" s="35">
        <v>0</v>
      </c>
      <c r="I660" s="35">
        <v>0</v>
      </c>
      <c r="J660" s="35">
        <v>189.50989548363904</v>
      </c>
      <c r="K660" s="35">
        <v>364.20668250046833</v>
      </c>
      <c r="L660" s="35">
        <v>510.43512448207923</v>
      </c>
      <c r="M660" s="35">
        <v>616.76522318759794</v>
      </c>
      <c r="N660" s="35">
        <v>674.88564858651716</v>
      </c>
      <c r="O660" s="35">
        <v>680.25339693027729</v>
      </c>
      <c r="P660" s="35">
        <v>632.44889625808059</v>
      </c>
      <c r="Q660" s="35">
        <v>535.2088023886206</v>
      </c>
      <c r="R660" s="35">
        <v>396.13392188735384</v>
      </c>
      <c r="S660" s="35">
        <v>226.09509231459009</v>
      </c>
      <c r="T660" s="35">
        <v>38.383459336378081</v>
      </c>
      <c r="U660" s="35">
        <v>0</v>
      </c>
      <c r="V660" s="35">
        <v>0</v>
      </c>
      <c r="W660" s="35">
        <v>0</v>
      </c>
      <c r="X660" s="35">
        <v>0</v>
      </c>
      <c r="Y660" s="35">
        <v>0</v>
      </c>
      <c r="Z660" s="35">
        <v>0</v>
      </c>
      <c r="AA660" s="35">
        <v>0</v>
      </c>
    </row>
    <row r="661" spans="1:27">
      <c r="A661" s="240" t="s">
        <v>778</v>
      </c>
      <c r="B661" s="35" t="s">
        <v>79</v>
      </c>
      <c r="C661" s="35" t="s">
        <v>92</v>
      </c>
      <c r="D661" s="35">
        <v>0</v>
      </c>
      <c r="E661" s="35">
        <v>0</v>
      </c>
      <c r="F661" s="35">
        <v>0</v>
      </c>
      <c r="G661" s="35">
        <v>0</v>
      </c>
      <c r="H661" s="35">
        <v>0</v>
      </c>
      <c r="I661" s="35">
        <v>0</v>
      </c>
      <c r="J661" s="35">
        <v>0</v>
      </c>
      <c r="K661" s="35">
        <v>166.67236281030219</v>
      </c>
      <c r="L661" s="35">
        <v>316.70119606341632</v>
      </c>
      <c r="M661" s="35">
        <v>435.10495585742626</v>
      </c>
      <c r="N661" s="35">
        <v>510.0601074287631</v>
      </c>
      <c r="O661" s="35">
        <v>534.08179690239695</v>
      </c>
      <c r="P661" s="35">
        <v>504.77127206754267</v>
      </c>
      <c r="Q661" s="35">
        <v>425.05541641106129</v>
      </c>
      <c r="R661" s="35">
        <v>302.89447707545713</v>
      </c>
      <c r="S661" s="35">
        <v>150.48717237421636</v>
      </c>
      <c r="T661" s="35">
        <v>0</v>
      </c>
      <c r="U661" s="35">
        <v>0</v>
      </c>
      <c r="V661" s="35">
        <v>0</v>
      </c>
      <c r="W661" s="35">
        <v>0</v>
      </c>
      <c r="X661" s="35">
        <v>0</v>
      </c>
      <c r="Y661" s="35">
        <v>0</v>
      </c>
      <c r="Z661" s="35">
        <v>0</v>
      </c>
      <c r="AA661" s="35">
        <v>0</v>
      </c>
    </row>
    <row r="662" spans="1:27">
      <c r="A662" s="240" t="s">
        <v>778</v>
      </c>
      <c r="B662" s="35" t="s">
        <v>79</v>
      </c>
      <c r="C662" s="35" t="s">
        <v>93</v>
      </c>
      <c r="D662" s="35">
        <v>0</v>
      </c>
      <c r="E662" s="35">
        <v>0</v>
      </c>
      <c r="F662" s="35">
        <v>0</v>
      </c>
      <c r="G662" s="35">
        <v>0</v>
      </c>
      <c r="H662" s="35">
        <v>0</v>
      </c>
      <c r="I662" s="35">
        <v>0</v>
      </c>
      <c r="J662" s="35">
        <v>0</v>
      </c>
      <c r="K662" s="35">
        <v>152.08824352364491</v>
      </c>
      <c r="L662" s="35">
        <v>286.22936112786391</v>
      </c>
      <c r="M662" s="35">
        <v>386.59407191073694</v>
      </c>
      <c r="N662" s="35">
        <v>441.33886936213082</v>
      </c>
      <c r="O662" s="35">
        <v>444.00361066935767</v>
      </c>
      <c r="P662" s="35">
        <v>394.27384386245905</v>
      </c>
      <c r="Q662" s="35">
        <v>298.01791462121378</v>
      </c>
      <c r="R662" s="35">
        <v>166.59447396663501</v>
      </c>
      <c r="S662" s="35">
        <v>15.512104176650276</v>
      </c>
      <c r="T662" s="35">
        <v>0</v>
      </c>
      <c r="U662" s="35">
        <v>0</v>
      </c>
      <c r="V662" s="35">
        <v>0</v>
      </c>
      <c r="W662" s="35">
        <v>0</v>
      </c>
      <c r="X662" s="35">
        <v>0</v>
      </c>
      <c r="Y662" s="35">
        <v>0</v>
      </c>
      <c r="Z662" s="35">
        <v>0</v>
      </c>
      <c r="AA662" s="35">
        <v>0</v>
      </c>
    </row>
    <row r="663" spans="1:27">
      <c r="A663" s="240" t="s">
        <v>778</v>
      </c>
      <c r="B663" s="35" t="s">
        <v>339</v>
      </c>
      <c r="C663" s="35" t="s">
        <v>82</v>
      </c>
      <c r="D663" s="35">
        <v>0</v>
      </c>
      <c r="E663" s="35">
        <v>0</v>
      </c>
      <c r="F663" s="35">
        <v>0</v>
      </c>
      <c r="G663" s="35">
        <v>0</v>
      </c>
      <c r="H663" s="35">
        <v>0</v>
      </c>
      <c r="I663" s="35">
        <v>0</v>
      </c>
      <c r="J663" s="35">
        <v>0</v>
      </c>
      <c r="K663" s="35">
        <v>84.037620382284018</v>
      </c>
      <c r="L663" s="35">
        <v>158.77548501484671</v>
      </c>
      <c r="M663" s="35">
        <v>215.94296601487994</v>
      </c>
      <c r="N663" s="35">
        <v>249.21380607394593</v>
      </c>
      <c r="O663" s="35">
        <v>254.9061935851731</v>
      </c>
      <c r="P663" s="35">
        <v>232.39019860472965</v>
      </c>
      <c r="Q663" s="35">
        <v>184.15748204385443</v>
      </c>
      <c r="R663" s="35">
        <v>115.54556394560966</v>
      </c>
      <c r="S663" s="35">
        <v>34.147163819792986</v>
      </c>
      <c r="T663" s="35">
        <v>0</v>
      </c>
      <c r="U663" s="35">
        <v>0</v>
      </c>
      <c r="V663" s="35">
        <v>0</v>
      </c>
      <c r="W663" s="35">
        <v>0</v>
      </c>
      <c r="X663" s="35">
        <v>0</v>
      </c>
      <c r="Y663" s="35">
        <v>0</v>
      </c>
      <c r="Z663" s="35">
        <v>0</v>
      </c>
      <c r="AA663" s="35">
        <v>0</v>
      </c>
    </row>
    <row r="664" spans="1:27">
      <c r="A664" s="240" t="s">
        <v>778</v>
      </c>
      <c r="B664" s="35" t="s">
        <v>339</v>
      </c>
      <c r="C664" s="35" t="s">
        <v>83</v>
      </c>
      <c r="D664" s="35">
        <v>0</v>
      </c>
      <c r="E664" s="35">
        <v>0</v>
      </c>
      <c r="F664" s="35">
        <v>0</v>
      </c>
      <c r="G664" s="35">
        <v>0</v>
      </c>
      <c r="H664" s="35">
        <v>0</v>
      </c>
      <c r="I664" s="35">
        <v>0</v>
      </c>
      <c r="J664" s="35">
        <v>0</v>
      </c>
      <c r="K664" s="35">
        <v>95.01910008593714</v>
      </c>
      <c r="L664" s="35">
        <v>181.75272169451935</v>
      </c>
      <c r="M664" s="35">
        <v>252.6378637612132</v>
      </c>
      <c r="N664" s="35">
        <v>301.49348143896515</v>
      </c>
      <c r="O664" s="35">
        <v>324.05946104115031</v>
      </c>
      <c r="P664" s="35">
        <v>318.36809356878587</v>
      </c>
      <c r="Q664" s="35">
        <v>284.91565506170326</v>
      </c>
      <c r="R664" s="35">
        <v>226.61913230482048</v>
      </c>
      <c r="S664" s="35">
        <v>148.56186732274028</v>
      </c>
      <c r="T664" s="35">
        <v>57.550299962033364</v>
      </c>
      <c r="U664" s="35">
        <v>0</v>
      </c>
      <c r="V664" s="35">
        <v>0</v>
      </c>
      <c r="W664" s="35">
        <v>0</v>
      </c>
      <c r="X664" s="35">
        <v>0</v>
      </c>
      <c r="Y664" s="35">
        <v>0</v>
      </c>
      <c r="Z664" s="35">
        <v>0</v>
      </c>
      <c r="AA664" s="35">
        <v>0</v>
      </c>
    </row>
    <row r="665" spans="1:27">
      <c r="A665" s="240" t="s">
        <v>778</v>
      </c>
      <c r="B665" s="35" t="s">
        <v>339</v>
      </c>
      <c r="C665" s="35" t="s">
        <v>84</v>
      </c>
      <c r="D665" s="35">
        <v>0</v>
      </c>
      <c r="E665" s="35">
        <v>0</v>
      </c>
      <c r="F665" s="35">
        <v>0</v>
      </c>
      <c r="G665" s="35">
        <v>0</v>
      </c>
      <c r="H665" s="35">
        <v>0</v>
      </c>
      <c r="I665" s="35">
        <v>0</v>
      </c>
      <c r="J665" s="35">
        <v>106.51065536497124</v>
      </c>
      <c r="K665" s="35">
        <v>205.64099328316635</v>
      </c>
      <c r="L665" s="35">
        <v>290.52209195577097</v>
      </c>
      <c r="M665" s="35">
        <v>355.27238534332764</v>
      </c>
      <c r="N665" s="35">
        <v>395.40520759691702</v>
      </c>
      <c r="O665" s="35">
        <v>408.1396823126563</v>
      </c>
      <c r="P665" s="35">
        <v>392.59341452641684</v>
      </c>
      <c r="Q665" s="35">
        <v>349.84363346922606</v>
      </c>
      <c r="R665" s="35">
        <v>282.85254939038828</v>
      </c>
      <c r="S665" s="35">
        <v>196.26209661010196</v>
      </c>
      <c r="T665" s="35">
        <v>96.072285429578628</v>
      </c>
      <c r="U665" s="35">
        <v>0</v>
      </c>
      <c r="V665" s="35">
        <v>0</v>
      </c>
      <c r="W665" s="35">
        <v>0</v>
      </c>
      <c r="X665" s="35">
        <v>0</v>
      </c>
      <c r="Y665" s="35">
        <v>0</v>
      </c>
      <c r="Z665" s="35">
        <v>0</v>
      </c>
      <c r="AA665" s="35">
        <v>0</v>
      </c>
    </row>
    <row r="666" spans="1:27">
      <c r="A666" s="240" t="s">
        <v>778</v>
      </c>
      <c r="B666" s="35" t="s">
        <v>339</v>
      </c>
      <c r="C666" s="35" t="s">
        <v>85</v>
      </c>
      <c r="D666" s="35">
        <v>0</v>
      </c>
      <c r="E666" s="35">
        <v>0</v>
      </c>
      <c r="F666" s="35">
        <v>0</v>
      </c>
      <c r="G666" s="35">
        <v>0</v>
      </c>
      <c r="H666" s="35">
        <v>0</v>
      </c>
      <c r="I666" s="35">
        <v>110.21646373700931</v>
      </c>
      <c r="J666" s="35">
        <v>214.31192292083171</v>
      </c>
      <c r="K666" s="35">
        <v>306.50531038576122</v>
      </c>
      <c r="L666" s="35">
        <v>381.67655490729283</v>
      </c>
      <c r="M666" s="35">
        <v>435.6509305471771</v>
      </c>
      <c r="N666" s="35">
        <v>465.43090510518419</v>
      </c>
      <c r="O666" s="35">
        <v>469.36261169352957</v>
      </c>
      <c r="P666" s="35">
        <v>447.22769823382964</v>
      </c>
      <c r="Q666" s="35">
        <v>400.25545390373867</v>
      </c>
      <c r="R666" s="35">
        <v>331.05453907639242</v>
      </c>
      <c r="S666" s="35">
        <v>243.4681102130036</v>
      </c>
      <c r="T666" s="35">
        <v>142.36038552283509</v>
      </c>
      <c r="U666" s="35">
        <v>33.34650472464665</v>
      </c>
      <c r="V666" s="35">
        <v>0</v>
      </c>
      <c r="W666" s="35">
        <v>0</v>
      </c>
      <c r="X666" s="35">
        <v>0</v>
      </c>
      <c r="Y666" s="35">
        <v>0</v>
      </c>
      <c r="Z666" s="35">
        <v>0</v>
      </c>
      <c r="AA666" s="35">
        <v>0</v>
      </c>
    </row>
    <row r="667" spans="1:27">
      <c r="A667" s="240" t="s">
        <v>778</v>
      </c>
      <c r="B667" s="35" t="s">
        <v>339</v>
      </c>
      <c r="C667" s="35" t="s">
        <v>86</v>
      </c>
      <c r="D667" s="35">
        <v>0</v>
      </c>
      <c r="E667" s="35">
        <v>0</v>
      </c>
      <c r="F667" s="35">
        <v>0</v>
      </c>
      <c r="G667" s="35">
        <v>0</v>
      </c>
      <c r="H667" s="35">
        <v>0</v>
      </c>
      <c r="I667" s="35">
        <v>113.08317147943005</v>
      </c>
      <c r="J667" s="35">
        <v>220.87869954339999</v>
      </c>
      <c r="K667" s="35">
        <v>318.34618510576314</v>
      </c>
      <c r="L667" s="35">
        <v>400.92815686895295</v>
      </c>
      <c r="M667" s="35">
        <v>464.76317361659216</v>
      </c>
      <c r="N667" s="35">
        <v>506.86638091308657</v>
      </c>
      <c r="O667" s="35">
        <v>525.26907957960589</v>
      </c>
      <c r="P667" s="35">
        <v>519.11077987963449</v>
      </c>
      <c r="Q667" s="35">
        <v>488.67943706268431</v>
      </c>
      <c r="R667" s="35">
        <v>435.39798689686756</v>
      </c>
      <c r="S667" s="35">
        <v>361.7578107738596</v>
      </c>
      <c r="T667" s="35">
        <v>271.20224148399438</v>
      </c>
      <c r="U667" s="35">
        <v>167.96555680197997</v>
      </c>
      <c r="V667" s="35">
        <v>56.874989364213462</v>
      </c>
      <c r="W667" s="35">
        <v>0</v>
      </c>
      <c r="X667" s="35">
        <v>0</v>
      </c>
      <c r="Y667" s="35">
        <v>0</v>
      </c>
      <c r="Z667" s="35">
        <v>0</v>
      </c>
      <c r="AA667" s="35">
        <v>0</v>
      </c>
    </row>
    <row r="668" spans="1:27">
      <c r="A668" s="240" t="s">
        <v>778</v>
      </c>
      <c r="B668" s="35" t="s">
        <v>339</v>
      </c>
      <c r="C668" s="35" t="s">
        <v>87</v>
      </c>
      <c r="D668" s="35">
        <v>0</v>
      </c>
      <c r="E668" s="35">
        <v>0</v>
      </c>
      <c r="F668" s="35">
        <v>0</v>
      </c>
      <c r="G668" s="35">
        <v>0</v>
      </c>
      <c r="H668" s="35">
        <v>111.45929795799697</v>
      </c>
      <c r="I668" s="35">
        <v>218.17418495970489</v>
      </c>
      <c r="J668" s="35">
        <v>315.60220211326123</v>
      </c>
      <c r="K668" s="35">
        <v>399.59619830160949</v>
      </c>
      <c r="L668" s="35">
        <v>466.58085909984914</v>
      </c>
      <c r="M668" s="35">
        <v>513.704894715053</v>
      </c>
      <c r="N668" s="35">
        <v>538.96240886962573</v>
      </c>
      <c r="O668" s="35">
        <v>541.27828240277074</v>
      </c>
      <c r="P668" s="35">
        <v>520.55393712527166</v>
      </c>
      <c r="Q668" s="35">
        <v>477.67153192918897</v>
      </c>
      <c r="R668" s="35">
        <v>414.45641253956956</v>
      </c>
      <c r="S668" s="35">
        <v>333.59941328365113</v>
      </c>
      <c r="T668" s="35">
        <v>238.54231820449297</v>
      </c>
      <c r="U668" s="35">
        <v>133.33135701669991</v>
      </c>
      <c r="V668" s="35">
        <v>22.444972040706606</v>
      </c>
      <c r="W668" s="35">
        <v>0</v>
      </c>
      <c r="X668" s="35">
        <v>0</v>
      </c>
      <c r="Y668" s="35">
        <v>0</v>
      </c>
      <c r="Z668" s="35">
        <v>0</v>
      </c>
      <c r="AA668" s="35">
        <v>0</v>
      </c>
    </row>
    <row r="669" spans="1:27">
      <c r="A669" s="240" t="s">
        <v>778</v>
      </c>
      <c r="B669" s="35" t="s">
        <v>339</v>
      </c>
      <c r="C669" s="35" t="s">
        <v>88</v>
      </c>
      <c r="D669" s="35">
        <v>0</v>
      </c>
      <c r="E669" s="35">
        <v>0</v>
      </c>
      <c r="F669" s="35">
        <v>0</v>
      </c>
      <c r="G669" s="35">
        <v>0</v>
      </c>
      <c r="H669" s="35">
        <v>0</v>
      </c>
      <c r="I669" s="35">
        <v>111.81013480013662</v>
      </c>
      <c r="J669" s="35">
        <v>218.73363018495405</v>
      </c>
      <c r="K669" s="35">
        <v>316.09741633028005</v>
      </c>
      <c r="L669" s="35">
        <v>399.64622857828255</v>
      </c>
      <c r="M669" s="35">
        <v>465.72858292204222</v>
      </c>
      <c r="N669" s="35">
        <v>511.45636337841921</v>
      </c>
      <c r="O669" s="35">
        <v>534.83104651523411</v>
      </c>
      <c r="P669" s="35">
        <v>534.83104651523422</v>
      </c>
      <c r="Q669" s="35">
        <v>511.45636337841927</v>
      </c>
      <c r="R669" s="35">
        <v>465.72858292204234</v>
      </c>
      <c r="S669" s="35">
        <v>399.64622857828272</v>
      </c>
      <c r="T669" s="35">
        <v>316.09741633028011</v>
      </c>
      <c r="U669" s="35">
        <v>218.733630184954</v>
      </c>
      <c r="V669" s="35">
        <v>111.81013480013662</v>
      </c>
      <c r="W669" s="35">
        <v>0</v>
      </c>
      <c r="X669" s="35">
        <v>0</v>
      </c>
      <c r="Y669" s="35">
        <v>0</v>
      </c>
      <c r="Z669" s="35">
        <v>0</v>
      </c>
      <c r="AA669" s="35">
        <v>0</v>
      </c>
    </row>
    <row r="670" spans="1:27">
      <c r="A670" s="240" t="s">
        <v>778</v>
      </c>
      <c r="B670" s="35" t="s">
        <v>339</v>
      </c>
      <c r="C670" s="35" t="s">
        <v>89</v>
      </c>
      <c r="D670" s="35">
        <v>0</v>
      </c>
      <c r="E670" s="35">
        <v>0</v>
      </c>
      <c r="F670" s="35">
        <v>0</v>
      </c>
      <c r="G670" s="35">
        <v>0</v>
      </c>
      <c r="H670" s="35">
        <v>0</v>
      </c>
      <c r="I670" s="35">
        <v>113.73110074829121</v>
      </c>
      <c r="J670" s="35">
        <v>221.67724801601906</v>
      </c>
      <c r="K670" s="35">
        <v>318.34774105166349</v>
      </c>
      <c r="L670" s="35">
        <v>398.82541734228948</v>
      </c>
      <c r="M670" s="35">
        <v>459.01676499447518</v>
      </c>
      <c r="N670" s="35">
        <v>495.86013997409685</v>
      </c>
      <c r="O670" s="35">
        <v>507.48149719654941</v>
      </c>
      <c r="P670" s="35">
        <v>493.28971417668538</v>
      </c>
      <c r="Q670" s="35">
        <v>454.00665858338328</v>
      </c>
      <c r="R670" s="35">
        <v>391.63047030702006</v>
      </c>
      <c r="S670" s="35">
        <v>309.33392570427793</v>
      </c>
      <c r="T670" s="35">
        <v>211.30305374177729</v>
      </c>
      <c r="U670" s="35">
        <v>102.52421285824653</v>
      </c>
      <c r="V670" s="35">
        <v>0</v>
      </c>
      <c r="W670" s="35">
        <v>0</v>
      </c>
      <c r="X670" s="35">
        <v>0</v>
      </c>
      <c r="Y670" s="35">
        <v>0</v>
      </c>
      <c r="Z670" s="35">
        <v>0</v>
      </c>
      <c r="AA670" s="35">
        <v>0</v>
      </c>
    </row>
    <row r="671" spans="1:27">
      <c r="A671" s="240" t="s">
        <v>778</v>
      </c>
      <c r="B671" s="35" t="s">
        <v>339</v>
      </c>
      <c r="C671" s="35" t="s">
        <v>90</v>
      </c>
      <c r="D671" s="35">
        <v>0</v>
      </c>
      <c r="E671" s="35">
        <v>0</v>
      </c>
      <c r="F671" s="35">
        <v>0</v>
      </c>
      <c r="G671" s="35">
        <v>0</v>
      </c>
      <c r="H671" s="35">
        <v>0</v>
      </c>
      <c r="I671" s="35">
        <v>0</v>
      </c>
      <c r="J671" s="35">
        <v>110.49529257910932</v>
      </c>
      <c r="K671" s="35">
        <v>214.15695654730249</v>
      </c>
      <c r="L671" s="35">
        <v>304.57399197676762</v>
      </c>
      <c r="M671" s="35">
        <v>376.15451865430327</v>
      </c>
      <c r="N671" s="35">
        <v>424.47160830386701</v>
      </c>
      <c r="O671" s="35">
        <v>446.53706985850391</v>
      </c>
      <c r="P671" s="35">
        <v>440.98625541445932</v>
      </c>
      <c r="Q671" s="35">
        <v>408.16245746423067</v>
      </c>
      <c r="R671" s="35">
        <v>350.09567782559697</v>
      </c>
      <c r="S671" s="35">
        <v>270.37708131128738</v>
      </c>
      <c r="T671" s="35">
        <v>173.93689860576546</v>
      </c>
      <c r="U671" s="35">
        <v>66.739514040667245</v>
      </c>
      <c r="V671" s="35">
        <v>0</v>
      </c>
      <c r="W671" s="35">
        <v>0</v>
      </c>
      <c r="X671" s="35">
        <v>0</v>
      </c>
      <c r="Y671" s="35">
        <v>0</v>
      </c>
      <c r="Z671" s="35">
        <v>0</v>
      </c>
      <c r="AA671" s="35">
        <v>0</v>
      </c>
    </row>
    <row r="672" spans="1:27">
      <c r="A672" s="240" t="s">
        <v>778</v>
      </c>
      <c r="B672" s="35" t="s">
        <v>339</v>
      </c>
      <c r="C672" s="35" t="s">
        <v>91</v>
      </c>
      <c r="D672" s="35">
        <v>0</v>
      </c>
      <c r="E672" s="35">
        <v>0</v>
      </c>
      <c r="F672" s="35">
        <v>0</v>
      </c>
      <c r="G672" s="35">
        <v>0</v>
      </c>
      <c r="H672" s="35">
        <v>0</v>
      </c>
      <c r="I672" s="35">
        <v>0</v>
      </c>
      <c r="J672" s="35">
        <v>101.07194425794081</v>
      </c>
      <c r="K672" s="35">
        <v>194.24356400024976</v>
      </c>
      <c r="L672" s="35">
        <v>272.2320663904423</v>
      </c>
      <c r="M672" s="35">
        <v>328.94145236671892</v>
      </c>
      <c r="N672" s="35">
        <v>359.93901257947584</v>
      </c>
      <c r="O672" s="35">
        <v>362.80181169614792</v>
      </c>
      <c r="P672" s="35">
        <v>337.30607800430965</v>
      </c>
      <c r="Q672" s="35">
        <v>285.4446946072643</v>
      </c>
      <c r="R672" s="35">
        <v>211.27142500658874</v>
      </c>
      <c r="S672" s="35">
        <v>120.58404923444806</v>
      </c>
      <c r="T672" s="35">
        <v>20.471178312734978</v>
      </c>
      <c r="U672" s="35">
        <v>0</v>
      </c>
      <c r="V672" s="35">
        <v>0</v>
      </c>
      <c r="W672" s="35">
        <v>0</v>
      </c>
      <c r="X672" s="35">
        <v>0</v>
      </c>
      <c r="Y672" s="35">
        <v>0</v>
      </c>
      <c r="Z672" s="35">
        <v>0</v>
      </c>
      <c r="AA672" s="35">
        <v>0</v>
      </c>
    </row>
    <row r="673" spans="1:27">
      <c r="A673" s="240" t="s">
        <v>778</v>
      </c>
      <c r="B673" s="35" t="s">
        <v>339</v>
      </c>
      <c r="C673" s="35" t="s">
        <v>92</v>
      </c>
      <c r="D673" s="35">
        <v>0</v>
      </c>
      <c r="E673" s="35">
        <v>0</v>
      </c>
      <c r="F673" s="35">
        <v>0</v>
      </c>
      <c r="G673" s="35">
        <v>0</v>
      </c>
      <c r="H673" s="35">
        <v>0</v>
      </c>
      <c r="I673" s="35">
        <v>0</v>
      </c>
      <c r="J673" s="35">
        <v>0</v>
      </c>
      <c r="K673" s="35">
        <v>88.891926832161175</v>
      </c>
      <c r="L673" s="35">
        <v>168.90730456715539</v>
      </c>
      <c r="M673" s="35">
        <v>232.05597645729404</v>
      </c>
      <c r="N673" s="35">
        <v>272.03205729534034</v>
      </c>
      <c r="O673" s="35">
        <v>284.84362501461175</v>
      </c>
      <c r="P673" s="35">
        <v>269.21134510268945</v>
      </c>
      <c r="Q673" s="35">
        <v>226.69622208589936</v>
      </c>
      <c r="R673" s="35">
        <v>161.54372110691048</v>
      </c>
      <c r="S673" s="35">
        <v>80.25982526624874</v>
      </c>
      <c r="T673" s="35">
        <v>0</v>
      </c>
      <c r="U673" s="35">
        <v>0</v>
      </c>
      <c r="V673" s="35">
        <v>0</v>
      </c>
      <c r="W673" s="35">
        <v>0</v>
      </c>
      <c r="X673" s="35">
        <v>0</v>
      </c>
      <c r="Y673" s="35">
        <v>0</v>
      </c>
      <c r="Z673" s="35">
        <v>0</v>
      </c>
      <c r="AA673" s="35">
        <v>0</v>
      </c>
    </row>
    <row r="674" spans="1:27">
      <c r="A674" s="240" t="s">
        <v>778</v>
      </c>
      <c r="B674" s="35" t="s">
        <v>339</v>
      </c>
      <c r="C674" s="35" t="s">
        <v>93</v>
      </c>
      <c r="D674" s="35">
        <v>0</v>
      </c>
      <c r="E674" s="35">
        <v>0</v>
      </c>
      <c r="F674" s="35">
        <v>0</v>
      </c>
      <c r="G674" s="35">
        <v>0</v>
      </c>
      <c r="H674" s="35">
        <v>0</v>
      </c>
      <c r="I674" s="35">
        <v>0</v>
      </c>
      <c r="J674" s="35">
        <v>0</v>
      </c>
      <c r="K674" s="35">
        <v>81.113729879277287</v>
      </c>
      <c r="L674" s="35">
        <v>152.65565926819411</v>
      </c>
      <c r="M674" s="35">
        <v>206.18350501905971</v>
      </c>
      <c r="N674" s="35">
        <v>235.38073032646977</v>
      </c>
      <c r="O674" s="35">
        <v>236.80192569032408</v>
      </c>
      <c r="P674" s="35">
        <v>210.27938339331149</v>
      </c>
      <c r="Q674" s="35">
        <v>158.94288779798069</v>
      </c>
      <c r="R674" s="35">
        <v>88.850386115538683</v>
      </c>
      <c r="S674" s="35">
        <v>8.2731222275468141</v>
      </c>
      <c r="T674" s="35">
        <v>0</v>
      </c>
      <c r="U674" s="35">
        <v>0</v>
      </c>
      <c r="V674" s="35">
        <v>0</v>
      </c>
      <c r="W674" s="35">
        <v>0</v>
      </c>
      <c r="X674" s="35">
        <v>0</v>
      </c>
      <c r="Y674" s="35">
        <v>0</v>
      </c>
      <c r="Z674" s="35">
        <v>0</v>
      </c>
      <c r="AA674" s="35">
        <v>0</v>
      </c>
    </row>
    <row r="675" spans="1:27">
      <c r="A675" s="240" t="s">
        <v>778</v>
      </c>
      <c r="B675" s="35" t="s">
        <v>338</v>
      </c>
      <c r="C675" s="35" t="s">
        <v>82</v>
      </c>
      <c r="D675" s="35">
        <v>0</v>
      </c>
      <c r="E675" s="35">
        <v>0</v>
      </c>
      <c r="F675" s="35">
        <v>0</v>
      </c>
      <c r="G675" s="35">
        <v>0</v>
      </c>
      <c r="H675" s="35">
        <v>0</v>
      </c>
      <c r="I675" s="35">
        <v>0</v>
      </c>
      <c r="J675" s="35">
        <v>0</v>
      </c>
      <c r="K675" s="35">
        <v>52.523512738927508</v>
      </c>
      <c r="L675" s="35">
        <v>99.234678134279207</v>
      </c>
      <c r="M675" s="35">
        <v>134.96435375929997</v>
      </c>
      <c r="N675" s="35">
        <v>155.75862879621619</v>
      </c>
      <c r="O675" s="35">
        <v>159.31637099073319</v>
      </c>
      <c r="P675" s="35">
        <v>145.24387412795602</v>
      </c>
      <c r="Q675" s="35">
        <v>115.09842627740903</v>
      </c>
      <c r="R675" s="35">
        <v>72.215977466006038</v>
      </c>
      <c r="S675" s="35">
        <v>21.341977387370616</v>
      </c>
      <c r="T675" s="35">
        <v>0</v>
      </c>
      <c r="U675" s="35">
        <v>0</v>
      </c>
      <c r="V675" s="35">
        <v>0</v>
      </c>
      <c r="W675" s="35">
        <v>0</v>
      </c>
      <c r="X675" s="35">
        <v>0</v>
      </c>
      <c r="Y675" s="35">
        <v>0</v>
      </c>
      <c r="Z675" s="35">
        <v>0</v>
      </c>
      <c r="AA675" s="35">
        <v>0</v>
      </c>
    </row>
    <row r="676" spans="1:27">
      <c r="A676" s="240" t="s">
        <v>778</v>
      </c>
      <c r="B676" s="35" t="s">
        <v>338</v>
      </c>
      <c r="C676" s="35" t="s">
        <v>83</v>
      </c>
      <c r="D676" s="35">
        <v>0</v>
      </c>
      <c r="E676" s="35">
        <v>0</v>
      </c>
      <c r="F676" s="35">
        <v>0</v>
      </c>
      <c r="G676" s="35">
        <v>0</v>
      </c>
      <c r="H676" s="35">
        <v>0</v>
      </c>
      <c r="I676" s="35">
        <v>0</v>
      </c>
      <c r="J676" s="35">
        <v>0</v>
      </c>
      <c r="K676" s="35">
        <v>59.386937553710716</v>
      </c>
      <c r="L676" s="35">
        <v>113.59545105907461</v>
      </c>
      <c r="M676" s="35">
        <v>157.89866485075825</v>
      </c>
      <c r="N676" s="35">
        <v>188.43342589935321</v>
      </c>
      <c r="O676" s="35">
        <v>202.53716315071892</v>
      </c>
      <c r="P676" s="35">
        <v>198.98005848049118</v>
      </c>
      <c r="Q676" s="35">
        <v>178.07228441356455</v>
      </c>
      <c r="R676" s="35">
        <v>141.63695769051282</v>
      </c>
      <c r="S676" s="35">
        <v>92.85116707671267</v>
      </c>
      <c r="T676" s="35">
        <v>35.968937476270852</v>
      </c>
      <c r="U676" s="35">
        <v>0</v>
      </c>
      <c r="V676" s="35">
        <v>0</v>
      </c>
      <c r="W676" s="35">
        <v>0</v>
      </c>
      <c r="X676" s="35">
        <v>0</v>
      </c>
      <c r="Y676" s="35">
        <v>0</v>
      </c>
      <c r="Z676" s="35">
        <v>0</v>
      </c>
      <c r="AA676" s="35">
        <v>0</v>
      </c>
    </row>
    <row r="677" spans="1:27">
      <c r="A677" s="240" t="s">
        <v>778</v>
      </c>
      <c r="B677" s="35" t="s">
        <v>338</v>
      </c>
      <c r="C677" s="35" t="s">
        <v>84</v>
      </c>
      <c r="D677" s="35">
        <v>0</v>
      </c>
      <c r="E677" s="35">
        <v>0</v>
      </c>
      <c r="F677" s="35">
        <v>0</v>
      </c>
      <c r="G677" s="35">
        <v>0</v>
      </c>
      <c r="H677" s="35">
        <v>0</v>
      </c>
      <c r="I677" s="35">
        <v>0</v>
      </c>
      <c r="J677" s="35">
        <v>66.569159603107025</v>
      </c>
      <c r="K677" s="35">
        <v>128.52562080197896</v>
      </c>
      <c r="L677" s="35">
        <v>181.57630747235683</v>
      </c>
      <c r="M677" s="35">
        <v>222.04524083957975</v>
      </c>
      <c r="N677" s="35">
        <v>247.12825474807312</v>
      </c>
      <c r="O677" s="35">
        <v>255.08730144541019</v>
      </c>
      <c r="P677" s="35">
        <v>245.37088407901052</v>
      </c>
      <c r="Q677" s="35">
        <v>218.65227091826628</v>
      </c>
      <c r="R677" s="35">
        <v>176.78284336899267</v>
      </c>
      <c r="S677" s="35">
        <v>122.66381038131372</v>
      </c>
      <c r="T677" s="35">
        <v>60.045178393486637</v>
      </c>
      <c r="U677" s="35">
        <v>0</v>
      </c>
      <c r="V677" s="35">
        <v>0</v>
      </c>
      <c r="W677" s="35">
        <v>0</v>
      </c>
      <c r="X677" s="35">
        <v>0</v>
      </c>
      <c r="Y677" s="35">
        <v>0</v>
      </c>
      <c r="Z677" s="35">
        <v>0</v>
      </c>
      <c r="AA677" s="35">
        <v>0</v>
      </c>
    </row>
    <row r="678" spans="1:27">
      <c r="A678" s="240" t="s">
        <v>778</v>
      </c>
      <c r="B678" s="35" t="s">
        <v>338</v>
      </c>
      <c r="C678" s="35" t="s">
        <v>85</v>
      </c>
      <c r="D678" s="35">
        <v>0</v>
      </c>
      <c r="E678" s="35">
        <v>0</v>
      </c>
      <c r="F678" s="35">
        <v>0</v>
      </c>
      <c r="G678" s="35">
        <v>0</v>
      </c>
      <c r="H678" s="35">
        <v>0</v>
      </c>
      <c r="I678" s="35">
        <v>68.885289835630815</v>
      </c>
      <c r="J678" s="35">
        <v>133.94495182551981</v>
      </c>
      <c r="K678" s="35">
        <v>191.56581899110074</v>
      </c>
      <c r="L678" s="35">
        <v>238.54784681705797</v>
      </c>
      <c r="M678" s="35">
        <v>272.28183159198568</v>
      </c>
      <c r="N678" s="35">
        <v>290.89431569074009</v>
      </c>
      <c r="O678" s="35">
        <v>293.35163230845598</v>
      </c>
      <c r="P678" s="35">
        <v>279.5173113961435</v>
      </c>
      <c r="Q678" s="35">
        <v>250.15965868983665</v>
      </c>
      <c r="R678" s="35">
        <v>206.90908692274525</v>
      </c>
      <c r="S678" s="35">
        <v>152.16756888312725</v>
      </c>
      <c r="T678" s="35">
        <v>88.975240951771923</v>
      </c>
      <c r="U678" s="35">
        <v>20.841565452904156</v>
      </c>
      <c r="V678" s="35">
        <v>0</v>
      </c>
      <c r="W678" s="35">
        <v>0</v>
      </c>
      <c r="X678" s="35">
        <v>0</v>
      </c>
      <c r="Y678" s="35">
        <v>0</v>
      </c>
      <c r="Z678" s="35">
        <v>0</v>
      </c>
      <c r="AA678" s="35">
        <v>0</v>
      </c>
    </row>
    <row r="679" spans="1:27">
      <c r="A679" s="240" t="s">
        <v>778</v>
      </c>
      <c r="B679" s="35" t="s">
        <v>338</v>
      </c>
      <c r="C679" s="35" t="s">
        <v>86</v>
      </c>
      <c r="D679" s="35">
        <v>0</v>
      </c>
      <c r="E679" s="35">
        <v>0</v>
      </c>
      <c r="F679" s="35">
        <v>0</v>
      </c>
      <c r="G679" s="35">
        <v>0</v>
      </c>
      <c r="H679" s="35">
        <v>0</v>
      </c>
      <c r="I679" s="35">
        <v>70.676982174643769</v>
      </c>
      <c r="J679" s="35">
        <v>138.04918721462499</v>
      </c>
      <c r="K679" s="35">
        <v>198.96636569110194</v>
      </c>
      <c r="L679" s="35">
        <v>250.58009804309557</v>
      </c>
      <c r="M679" s="35">
        <v>290.47698351037008</v>
      </c>
      <c r="N679" s="35">
        <v>316.79148807067912</v>
      </c>
      <c r="O679" s="35">
        <v>328.29317473725371</v>
      </c>
      <c r="P679" s="35">
        <v>324.44423742477153</v>
      </c>
      <c r="Q679" s="35">
        <v>305.42464816417765</v>
      </c>
      <c r="R679" s="35">
        <v>272.12374181054224</v>
      </c>
      <c r="S679" s="35">
        <v>226.09863173366222</v>
      </c>
      <c r="T679" s="35">
        <v>169.50140092749646</v>
      </c>
      <c r="U679" s="35">
        <v>104.97847300123748</v>
      </c>
      <c r="V679" s="35">
        <v>35.54686835263341</v>
      </c>
      <c r="W679" s="35">
        <v>0</v>
      </c>
      <c r="X679" s="35">
        <v>0</v>
      </c>
      <c r="Y679" s="35">
        <v>0</v>
      </c>
      <c r="Z679" s="35">
        <v>0</v>
      </c>
      <c r="AA679" s="35">
        <v>0</v>
      </c>
    </row>
    <row r="680" spans="1:27">
      <c r="A680" s="240" t="s">
        <v>778</v>
      </c>
      <c r="B680" s="35" t="s">
        <v>338</v>
      </c>
      <c r="C680" s="35" t="s">
        <v>87</v>
      </c>
      <c r="D680" s="35">
        <v>0</v>
      </c>
      <c r="E680" s="35">
        <v>0</v>
      </c>
      <c r="F680" s="35">
        <v>0</v>
      </c>
      <c r="G680" s="35">
        <v>0</v>
      </c>
      <c r="H680" s="35">
        <v>69.662061223748111</v>
      </c>
      <c r="I680" s="35">
        <v>136.35886559981554</v>
      </c>
      <c r="J680" s="35">
        <v>197.25137632078827</v>
      </c>
      <c r="K680" s="35">
        <v>249.74762393850591</v>
      </c>
      <c r="L680" s="35">
        <v>291.61303693740575</v>
      </c>
      <c r="M680" s="35">
        <v>321.06555919690811</v>
      </c>
      <c r="N680" s="35">
        <v>336.85150554351605</v>
      </c>
      <c r="O680" s="35">
        <v>338.29892650173173</v>
      </c>
      <c r="P680" s="35">
        <v>325.34621070329473</v>
      </c>
      <c r="Q680" s="35">
        <v>298.54470745574309</v>
      </c>
      <c r="R680" s="35">
        <v>259.03525783723097</v>
      </c>
      <c r="S680" s="35">
        <v>208.49963330228195</v>
      </c>
      <c r="T680" s="35">
        <v>149.08894887780809</v>
      </c>
      <c r="U680" s="35">
        <v>83.332098135437448</v>
      </c>
      <c r="V680" s="35">
        <v>14.02810752544163</v>
      </c>
      <c r="W680" s="35">
        <v>0</v>
      </c>
      <c r="X680" s="35">
        <v>0</v>
      </c>
      <c r="Y680" s="35">
        <v>0</v>
      </c>
      <c r="Z680" s="35">
        <v>0</v>
      </c>
      <c r="AA680" s="35">
        <v>0</v>
      </c>
    </row>
    <row r="681" spans="1:27">
      <c r="A681" s="240" t="s">
        <v>778</v>
      </c>
      <c r="B681" s="35" t="s">
        <v>338</v>
      </c>
      <c r="C681" s="35" t="s">
        <v>88</v>
      </c>
      <c r="D681" s="35">
        <v>0</v>
      </c>
      <c r="E681" s="35">
        <v>0</v>
      </c>
      <c r="F681" s="35">
        <v>0</v>
      </c>
      <c r="G681" s="35">
        <v>0</v>
      </c>
      <c r="H681" s="35">
        <v>0</v>
      </c>
      <c r="I681" s="35">
        <v>69.881334250085388</v>
      </c>
      <c r="J681" s="35">
        <v>136.70851886559626</v>
      </c>
      <c r="K681" s="35">
        <v>197.56088520642501</v>
      </c>
      <c r="L681" s="35">
        <v>249.77889286142656</v>
      </c>
      <c r="M681" s="35">
        <v>291.08036432627637</v>
      </c>
      <c r="N681" s="35">
        <v>319.66022711151197</v>
      </c>
      <c r="O681" s="35">
        <v>334.2694040720213</v>
      </c>
      <c r="P681" s="35">
        <v>334.2694040720213</v>
      </c>
      <c r="Q681" s="35">
        <v>319.66022711151197</v>
      </c>
      <c r="R681" s="35">
        <v>291.08036432627642</v>
      </c>
      <c r="S681" s="35">
        <v>249.77889286142667</v>
      </c>
      <c r="T681" s="35">
        <v>197.56088520642507</v>
      </c>
      <c r="U681" s="35">
        <v>136.70851886559623</v>
      </c>
      <c r="V681" s="35">
        <v>69.881334250085388</v>
      </c>
      <c r="W681" s="35">
        <v>0</v>
      </c>
      <c r="X681" s="35">
        <v>0</v>
      </c>
      <c r="Y681" s="35">
        <v>0</v>
      </c>
      <c r="Z681" s="35">
        <v>0</v>
      </c>
      <c r="AA681" s="35">
        <v>0</v>
      </c>
    </row>
    <row r="682" spans="1:27">
      <c r="A682" s="240" t="s">
        <v>778</v>
      </c>
      <c r="B682" s="35" t="s">
        <v>338</v>
      </c>
      <c r="C682" s="35" t="s">
        <v>89</v>
      </c>
      <c r="D682" s="35">
        <v>0</v>
      </c>
      <c r="E682" s="35">
        <v>0</v>
      </c>
      <c r="F682" s="35">
        <v>0</v>
      </c>
      <c r="G682" s="35">
        <v>0</v>
      </c>
      <c r="H682" s="35">
        <v>0</v>
      </c>
      <c r="I682" s="35">
        <v>71.081937967682009</v>
      </c>
      <c r="J682" s="35">
        <v>138.54828001001192</v>
      </c>
      <c r="K682" s="35">
        <v>198.96733815728967</v>
      </c>
      <c r="L682" s="35">
        <v>249.26588583893093</v>
      </c>
      <c r="M682" s="35">
        <v>286.88547812154695</v>
      </c>
      <c r="N682" s="35">
        <v>309.91258748381051</v>
      </c>
      <c r="O682" s="35">
        <v>317.17593574784337</v>
      </c>
      <c r="P682" s="35">
        <v>308.30607136042835</v>
      </c>
      <c r="Q682" s="35">
        <v>283.75416161461453</v>
      </c>
      <c r="R682" s="35">
        <v>244.76904394188753</v>
      </c>
      <c r="S682" s="35">
        <v>193.33370356517372</v>
      </c>
      <c r="T682" s="35">
        <v>132.0644085886108</v>
      </c>
      <c r="U682" s="35">
        <v>64.07763303640408</v>
      </c>
      <c r="V682" s="35">
        <v>0</v>
      </c>
      <c r="W682" s="35">
        <v>0</v>
      </c>
      <c r="X682" s="35">
        <v>0</v>
      </c>
      <c r="Y682" s="35">
        <v>0</v>
      </c>
      <c r="Z682" s="35">
        <v>0</v>
      </c>
      <c r="AA682" s="35">
        <v>0</v>
      </c>
    </row>
    <row r="683" spans="1:27">
      <c r="A683" s="240" t="s">
        <v>778</v>
      </c>
      <c r="B683" s="35" t="s">
        <v>338</v>
      </c>
      <c r="C683" s="35" t="s">
        <v>90</v>
      </c>
      <c r="D683" s="35">
        <v>0</v>
      </c>
      <c r="E683" s="35">
        <v>0</v>
      </c>
      <c r="F683" s="35">
        <v>0</v>
      </c>
      <c r="G683" s="35">
        <v>0</v>
      </c>
      <c r="H683" s="35">
        <v>0</v>
      </c>
      <c r="I683" s="35">
        <v>0</v>
      </c>
      <c r="J683" s="35">
        <v>69.059557861943318</v>
      </c>
      <c r="K683" s="35">
        <v>133.84809784206405</v>
      </c>
      <c r="L683" s="35">
        <v>190.35874498547972</v>
      </c>
      <c r="M683" s="35">
        <v>235.09657415893952</v>
      </c>
      <c r="N683" s="35">
        <v>265.29475518991683</v>
      </c>
      <c r="O683" s="35">
        <v>279.08566866156491</v>
      </c>
      <c r="P683" s="35">
        <v>275.61640963403704</v>
      </c>
      <c r="Q683" s="35">
        <v>255.10153591514415</v>
      </c>
      <c r="R683" s="35">
        <v>218.80979864099808</v>
      </c>
      <c r="S683" s="35">
        <v>168.98567581955459</v>
      </c>
      <c r="T683" s="35">
        <v>108.7105616286034</v>
      </c>
      <c r="U683" s="35">
        <v>41.712196275417028</v>
      </c>
      <c r="V683" s="35">
        <v>0</v>
      </c>
      <c r="W683" s="35">
        <v>0</v>
      </c>
      <c r="X683" s="35">
        <v>0</v>
      </c>
      <c r="Y683" s="35">
        <v>0</v>
      </c>
      <c r="Z683" s="35">
        <v>0</v>
      </c>
      <c r="AA683" s="35">
        <v>0</v>
      </c>
    </row>
    <row r="684" spans="1:27">
      <c r="A684" s="240" t="s">
        <v>778</v>
      </c>
      <c r="B684" s="35" t="s">
        <v>338</v>
      </c>
      <c r="C684" s="35" t="s">
        <v>91</v>
      </c>
      <c r="D684" s="35">
        <v>0</v>
      </c>
      <c r="E684" s="35">
        <v>0</v>
      </c>
      <c r="F684" s="35">
        <v>0</v>
      </c>
      <c r="G684" s="35">
        <v>0</v>
      </c>
      <c r="H684" s="35">
        <v>0</v>
      </c>
      <c r="I684" s="35">
        <v>0</v>
      </c>
      <c r="J684" s="35">
        <v>63.169965161213014</v>
      </c>
      <c r="K684" s="35">
        <v>121.40222750015612</v>
      </c>
      <c r="L684" s="35">
        <v>170.14504149402643</v>
      </c>
      <c r="M684" s="35">
        <v>205.58840772919933</v>
      </c>
      <c r="N684" s="35">
        <v>224.96188286217239</v>
      </c>
      <c r="O684" s="35">
        <v>226.75113231009246</v>
      </c>
      <c r="P684" s="35">
        <v>210.81629875269354</v>
      </c>
      <c r="Q684" s="35">
        <v>178.4029341295402</v>
      </c>
      <c r="R684" s="35">
        <v>132.04464062911796</v>
      </c>
      <c r="S684" s="35">
        <v>75.36503077153003</v>
      </c>
      <c r="T684" s="35">
        <v>12.794486445459361</v>
      </c>
      <c r="U684" s="35">
        <v>0</v>
      </c>
      <c r="V684" s="35">
        <v>0</v>
      </c>
      <c r="W684" s="35">
        <v>0</v>
      </c>
      <c r="X684" s="35">
        <v>0</v>
      </c>
      <c r="Y684" s="35">
        <v>0</v>
      </c>
      <c r="Z684" s="35">
        <v>0</v>
      </c>
      <c r="AA684" s="35">
        <v>0</v>
      </c>
    </row>
    <row r="685" spans="1:27">
      <c r="A685" s="240" t="s">
        <v>778</v>
      </c>
      <c r="B685" s="35" t="s">
        <v>338</v>
      </c>
      <c r="C685" s="35" t="s">
        <v>92</v>
      </c>
      <c r="D685" s="35">
        <v>0</v>
      </c>
      <c r="E685" s="35">
        <v>0</v>
      </c>
      <c r="F685" s="35">
        <v>0</v>
      </c>
      <c r="G685" s="35">
        <v>0</v>
      </c>
      <c r="H685" s="35">
        <v>0</v>
      </c>
      <c r="I685" s="35">
        <v>0</v>
      </c>
      <c r="J685" s="35">
        <v>0</v>
      </c>
      <c r="K685" s="35">
        <v>55.557454270100735</v>
      </c>
      <c r="L685" s="35">
        <v>105.56706535447211</v>
      </c>
      <c r="M685" s="35">
        <v>145.03498528580877</v>
      </c>
      <c r="N685" s="35">
        <v>170.02003580958771</v>
      </c>
      <c r="O685" s="35">
        <v>178.02726563413233</v>
      </c>
      <c r="P685" s="35">
        <v>168.2570906891809</v>
      </c>
      <c r="Q685" s="35">
        <v>141.6851388036871</v>
      </c>
      <c r="R685" s="35">
        <v>100.96482569181906</v>
      </c>
      <c r="S685" s="35">
        <v>50.162390791405457</v>
      </c>
      <c r="T685" s="35">
        <v>0</v>
      </c>
      <c r="U685" s="35">
        <v>0</v>
      </c>
      <c r="V685" s="35">
        <v>0</v>
      </c>
      <c r="W685" s="35">
        <v>0</v>
      </c>
      <c r="X685" s="35">
        <v>0</v>
      </c>
      <c r="Y685" s="35">
        <v>0</v>
      </c>
      <c r="Z685" s="35">
        <v>0</v>
      </c>
      <c r="AA685" s="35">
        <v>0</v>
      </c>
    </row>
    <row r="686" spans="1:27">
      <c r="A686" s="240" t="s">
        <v>778</v>
      </c>
      <c r="B686" s="35" t="s">
        <v>338</v>
      </c>
      <c r="C686" s="35" t="s">
        <v>93</v>
      </c>
      <c r="D686" s="35">
        <v>0</v>
      </c>
      <c r="E686" s="35">
        <v>0</v>
      </c>
      <c r="F686" s="35">
        <v>0</v>
      </c>
      <c r="G686" s="35">
        <v>0</v>
      </c>
      <c r="H686" s="35">
        <v>0</v>
      </c>
      <c r="I686" s="35">
        <v>0</v>
      </c>
      <c r="J686" s="35">
        <v>0</v>
      </c>
      <c r="K686" s="35">
        <v>50.696081174548297</v>
      </c>
      <c r="L686" s="35">
        <v>95.409787042621318</v>
      </c>
      <c r="M686" s="35">
        <v>128.86469063691231</v>
      </c>
      <c r="N686" s="35">
        <v>147.1129564540436</v>
      </c>
      <c r="O686" s="35">
        <v>148.00120355645254</v>
      </c>
      <c r="P686" s="35">
        <v>131.42461462081968</v>
      </c>
      <c r="Q686" s="35">
        <v>99.33930487373793</v>
      </c>
      <c r="R686" s="35">
        <v>55.531491322211672</v>
      </c>
      <c r="S686" s="35">
        <v>5.170701392216758</v>
      </c>
      <c r="T686" s="35">
        <v>0</v>
      </c>
      <c r="U686" s="35">
        <v>0</v>
      </c>
      <c r="V686" s="35">
        <v>0</v>
      </c>
      <c r="W686" s="35">
        <v>0</v>
      </c>
      <c r="X686" s="35">
        <v>0</v>
      </c>
      <c r="Y686" s="35">
        <v>0</v>
      </c>
      <c r="Z686" s="35">
        <v>0</v>
      </c>
      <c r="AA686" s="35">
        <v>0</v>
      </c>
    </row>
    <row r="687" spans="1:27">
      <c r="A687" s="240" t="s">
        <v>774</v>
      </c>
      <c r="B687" s="35" t="s">
        <v>79</v>
      </c>
      <c r="C687" s="35" t="s">
        <v>82</v>
      </c>
      <c r="D687" s="35">
        <v>0</v>
      </c>
      <c r="E687" s="35">
        <v>0</v>
      </c>
      <c r="F687" s="35">
        <v>0</v>
      </c>
      <c r="G687" s="35">
        <v>0</v>
      </c>
      <c r="H687" s="35">
        <v>0</v>
      </c>
      <c r="I687" s="35">
        <v>231.96229421961922</v>
      </c>
      <c r="J687" s="35">
        <v>452.45675128773541</v>
      </c>
      <c r="K687" s="35">
        <v>650.58248520055611</v>
      </c>
      <c r="L687" s="35">
        <v>816.54448311050544</v>
      </c>
      <c r="M687" s="35">
        <v>942.13785477120871</v>
      </c>
      <c r="N687" s="35">
        <v>1021.1534689169198</v>
      </c>
      <c r="O687" s="35">
        <v>1049.6849225759941</v>
      </c>
      <c r="P687" s="35">
        <v>1026.3216672566664</v>
      </c>
      <c r="Q687" s="35">
        <v>952.21874416178582</v>
      </c>
      <c r="R687" s="35">
        <v>831.03968083733264</v>
      </c>
      <c r="S687" s="35">
        <v>668.7753723511961</v>
      </c>
      <c r="T687" s="35">
        <v>473.4479012210561</v>
      </c>
      <c r="U687" s="35">
        <v>254.71393875063217</v>
      </c>
      <c r="V687" s="35">
        <v>23.387334964785737</v>
      </c>
      <c r="W687" s="35">
        <v>0</v>
      </c>
      <c r="X687" s="35">
        <v>0</v>
      </c>
      <c r="Y687" s="35">
        <v>0</v>
      </c>
      <c r="Z687" s="35">
        <v>0</v>
      </c>
      <c r="AA687" s="35">
        <v>0</v>
      </c>
    </row>
    <row r="688" spans="1:27">
      <c r="A688" s="240" t="s">
        <v>774</v>
      </c>
      <c r="B688" s="35" t="s">
        <v>79</v>
      </c>
      <c r="C688" s="35" t="s">
        <v>83</v>
      </c>
      <c r="D688" s="35">
        <v>0</v>
      </c>
      <c r="E688" s="35">
        <v>0</v>
      </c>
      <c r="F688" s="35">
        <v>0</v>
      </c>
      <c r="G688" s="35">
        <v>0</v>
      </c>
      <c r="H688" s="35">
        <v>0</v>
      </c>
      <c r="I688" s="35">
        <v>235.51449516064199</v>
      </c>
      <c r="J688" s="35">
        <v>457.9494081214811</v>
      </c>
      <c r="K688" s="35">
        <v>654.95154709195344</v>
      </c>
      <c r="L688" s="35">
        <v>815.58016013046927</v>
      </c>
      <c r="M688" s="35">
        <v>930.9145430296528</v>
      </c>
      <c r="N688" s="35">
        <v>994.54946140864547</v>
      </c>
      <c r="O688" s="35">
        <v>1002.9508731476706</v>
      </c>
      <c r="P688" s="35">
        <v>955.65219568942041</v>
      </c>
      <c r="Q688" s="35">
        <v>855.28021826542499</v>
      </c>
      <c r="R688" s="35">
        <v>707.40921998057956</v>
      </c>
      <c r="S688" s="35">
        <v>520.25139548436573</v>
      </c>
      <c r="T688" s="35">
        <v>304.20078081335333</v>
      </c>
      <c r="U688" s="35">
        <v>71.25600803466881</v>
      </c>
      <c r="V688" s="35">
        <v>0</v>
      </c>
      <c r="W688" s="35">
        <v>0</v>
      </c>
      <c r="X688" s="35">
        <v>0</v>
      </c>
      <c r="Y688" s="35">
        <v>0</v>
      </c>
      <c r="Z688" s="35">
        <v>0</v>
      </c>
      <c r="AA688" s="35">
        <v>0</v>
      </c>
    </row>
    <row r="689" spans="1:27">
      <c r="A689" s="240" t="s">
        <v>774</v>
      </c>
      <c r="B689" s="35" t="s">
        <v>79</v>
      </c>
      <c r="C689" s="35" t="s">
        <v>84</v>
      </c>
      <c r="D689" s="35">
        <v>0</v>
      </c>
      <c r="E689" s="35">
        <v>0</v>
      </c>
      <c r="F689" s="35">
        <v>0</v>
      </c>
      <c r="G689" s="35">
        <v>0</v>
      </c>
      <c r="H689" s="35">
        <v>0</v>
      </c>
      <c r="I689" s="35">
        <v>0</v>
      </c>
      <c r="J689" s="35">
        <v>232.1340500849459</v>
      </c>
      <c r="K689" s="35">
        <v>449.20667373744294</v>
      </c>
      <c r="L689" s="35">
        <v>637.13366680715512</v>
      </c>
      <c r="M689" s="35">
        <v>783.7218651298632</v>
      </c>
      <c r="N689" s="35">
        <v>879.4602669197684</v>
      </c>
      <c r="O689" s="35">
        <v>918.13712988920861</v>
      </c>
      <c r="P689" s="35">
        <v>897.24300432135453</v>
      </c>
      <c r="Q689" s="35">
        <v>818.13355232176718</v>
      </c>
      <c r="R689" s="35">
        <v>685.94158913649562</v>
      </c>
      <c r="S689" s="35">
        <v>509.24405351169708</v>
      </c>
      <c r="T689" s="35">
        <v>299.50551487453686</v>
      </c>
      <c r="U689" s="35">
        <v>70.334323954159771</v>
      </c>
      <c r="V689" s="35">
        <v>0</v>
      </c>
      <c r="W689" s="35">
        <v>0</v>
      </c>
      <c r="X689" s="35">
        <v>0</v>
      </c>
      <c r="Y689" s="35">
        <v>0</v>
      </c>
      <c r="Z689" s="35">
        <v>0</v>
      </c>
      <c r="AA689" s="35">
        <v>0</v>
      </c>
    </row>
    <row r="690" spans="1:27">
      <c r="A690" s="240" t="s">
        <v>774</v>
      </c>
      <c r="B690" s="35" t="s">
        <v>79</v>
      </c>
      <c r="C690" s="35" t="s">
        <v>85</v>
      </c>
      <c r="D690" s="35">
        <v>0</v>
      </c>
      <c r="E690" s="35">
        <v>0</v>
      </c>
      <c r="F690" s="35">
        <v>0</v>
      </c>
      <c r="G690" s="35">
        <v>0</v>
      </c>
      <c r="H690" s="35">
        <v>0</v>
      </c>
      <c r="I690" s="35">
        <v>0</v>
      </c>
      <c r="J690" s="35">
        <v>226.26551989390822</v>
      </c>
      <c r="K690" s="35">
        <v>434.52694999349677</v>
      </c>
      <c r="L690" s="35">
        <v>608.21279725835677</v>
      </c>
      <c r="M690" s="35">
        <v>733.50276953073831</v>
      </c>
      <c r="N690" s="35">
        <v>800.42746487888667</v>
      </c>
      <c r="O690" s="35">
        <v>803.66164318194512</v>
      </c>
      <c r="P690" s="35">
        <v>742.94795883725021</v>
      </c>
      <c r="Q690" s="35">
        <v>623.11743791186825</v>
      </c>
      <c r="R690" s="35">
        <v>453.70507035854308</v>
      </c>
      <c r="S690" s="35">
        <v>248.19110486531338</v>
      </c>
      <c r="T690" s="35">
        <v>22.928416985033248</v>
      </c>
      <c r="U690" s="35">
        <v>0</v>
      </c>
      <c r="V690" s="35">
        <v>0</v>
      </c>
      <c r="W690" s="35">
        <v>0</v>
      </c>
      <c r="X690" s="35">
        <v>0</v>
      </c>
      <c r="Y690" s="35">
        <v>0</v>
      </c>
      <c r="Z690" s="35">
        <v>0</v>
      </c>
      <c r="AA690" s="35">
        <v>0</v>
      </c>
    </row>
    <row r="691" spans="1:27">
      <c r="A691" s="240" t="s">
        <v>774</v>
      </c>
      <c r="B691" s="35" t="s">
        <v>79</v>
      </c>
      <c r="C691" s="35" t="s">
        <v>86</v>
      </c>
      <c r="D691" s="35">
        <v>0</v>
      </c>
      <c r="E691" s="35">
        <v>0</v>
      </c>
      <c r="F691" s="35">
        <v>0</v>
      </c>
      <c r="G691" s="35">
        <v>0</v>
      </c>
      <c r="H691" s="35">
        <v>0</v>
      </c>
      <c r="I691" s="35">
        <v>0</v>
      </c>
      <c r="J691" s="35">
        <v>0</v>
      </c>
      <c r="K691" s="35">
        <v>198.76472225593386</v>
      </c>
      <c r="L691" s="35">
        <v>378.82250408183552</v>
      </c>
      <c r="M691" s="35">
        <v>523.22702743720413</v>
      </c>
      <c r="N691" s="35">
        <v>618.38751632529261</v>
      </c>
      <c r="O691" s="35">
        <v>655.34784625520649</v>
      </c>
      <c r="P691" s="35">
        <v>630.62945884683745</v>
      </c>
      <c r="Q691" s="35">
        <v>546.55874982839464</v>
      </c>
      <c r="R691" s="35">
        <v>411.04811797803484</v>
      </c>
      <c r="S691" s="35">
        <v>236.8512818072181</v>
      </c>
      <c r="T691" s="35">
        <v>40.362950600178387</v>
      </c>
      <c r="U691" s="35">
        <v>0</v>
      </c>
      <c r="V691" s="35">
        <v>0</v>
      </c>
      <c r="W691" s="35">
        <v>0</v>
      </c>
      <c r="X691" s="35">
        <v>0</v>
      </c>
      <c r="Y691" s="35">
        <v>0</v>
      </c>
      <c r="Z691" s="35">
        <v>0</v>
      </c>
      <c r="AA691" s="35">
        <v>0</v>
      </c>
    </row>
    <row r="692" spans="1:27">
      <c r="A692" s="240" t="s">
        <v>774</v>
      </c>
      <c r="B692" s="35" t="s">
        <v>79</v>
      </c>
      <c r="C692" s="35" t="s">
        <v>87</v>
      </c>
      <c r="D692" s="35">
        <v>0</v>
      </c>
      <c r="E692" s="35">
        <v>0</v>
      </c>
      <c r="F692" s="35">
        <v>0</v>
      </c>
      <c r="G692" s="35">
        <v>0</v>
      </c>
      <c r="H692" s="35">
        <v>0</v>
      </c>
      <c r="I692" s="35">
        <v>0</v>
      </c>
      <c r="J692" s="35">
        <v>0</v>
      </c>
      <c r="K692" s="35">
        <v>186.17730981882937</v>
      </c>
      <c r="L692" s="35">
        <v>352.99559761562585</v>
      </c>
      <c r="M692" s="35">
        <v>483.10882422869673</v>
      </c>
      <c r="N692" s="35">
        <v>562.98760295774389</v>
      </c>
      <c r="O692" s="35">
        <v>584.32600738233748</v>
      </c>
      <c r="P692" s="35">
        <v>544.90523521355897</v>
      </c>
      <c r="Q692" s="35">
        <v>448.82432299503188</v>
      </c>
      <c r="R692" s="35">
        <v>306.07392156033791</v>
      </c>
      <c r="S692" s="35">
        <v>131.4974517737997</v>
      </c>
      <c r="T692" s="35">
        <v>0</v>
      </c>
      <c r="U692" s="35">
        <v>0</v>
      </c>
      <c r="V692" s="35">
        <v>0</v>
      </c>
      <c r="W692" s="35">
        <v>0</v>
      </c>
      <c r="X692" s="35">
        <v>0</v>
      </c>
      <c r="Y692" s="35">
        <v>0</v>
      </c>
      <c r="Z692" s="35">
        <v>0</v>
      </c>
      <c r="AA692" s="35">
        <v>0</v>
      </c>
    </row>
    <row r="693" spans="1:27">
      <c r="A693" s="240" t="s">
        <v>774</v>
      </c>
      <c r="B693" s="35" t="s">
        <v>79</v>
      </c>
      <c r="C693" s="35" t="s">
        <v>88</v>
      </c>
      <c r="D693" s="35">
        <v>0</v>
      </c>
      <c r="E693" s="35">
        <v>0</v>
      </c>
      <c r="F693" s="35">
        <v>0</v>
      </c>
      <c r="G693" s="35">
        <v>0</v>
      </c>
      <c r="H693" s="35">
        <v>0</v>
      </c>
      <c r="I693" s="35">
        <v>0</v>
      </c>
      <c r="J693" s="35">
        <v>0</v>
      </c>
      <c r="K693" s="35">
        <v>190.02502900211823</v>
      </c>
      <c r="L693" s="35">
        <v>361.074583405596</v>
      </c>
      <c r="M693" s="35">
        <v>496.06803708588336</v>
      </c>
      <c r="N693" s="35">
        <v>581.52524553388798</v>
      </c>
      <c r="O693" s="35">
        <v>608.91264295203393</v>
      </c>
      <c r="P693" s="35">
        <v>575.49538505817623</v>
      </c>
      <c r="Q693" s="35">
        <v>484.6104445219205</v>
      </c>
      <c r="R693" s="35">
        <v>345.33338833357851</v>
      </c>
      <c r="S693" s="35">
        <v>171.5721119727815</v>
      </c>
      <c r="T693" s="35">
        <v>0</v>
      </c>
      <c r="U693" s="35">
        <v>0</v>
      </c>
      <c r="V693" s="35">
        <v>0</v>
      </c>
      <c r="W693" s="35">
        <v>0</v>
      </c>
      <c r="X693" s="35">
        <v>0</v>
      </c>
      <c r="Y693" s="35">
        <v>0</v>
      </c>
      <c r="Z693" s="35">
        <v>0</v>
      </c>
      <c r="AA693" s="35">
        <v>0</v>
      </c>
    </row>
    <row r="694" spans="1:27">
      <c r="A694" s="240" t="s">
        <v>774</v>
      </c>
      <c r="B694" s="35" t="s">
        <v>79</v>
      </c>
      <c r="C694" s="35" t="s">
        <v>89</v>
      </c>
      <c r="D694" s="35">
        <v>0</v>
      </c>
      <c r="E694" s="35">
        <v>0</v>
      </c>
      <c r="F694" s="35">
        <v>0</v>
      </c>
      <c r="G694" s="35">
        <v>0</v>
      </c>
      <c r="H694" s="35">
        <v>0</v>
      </c>
      <c r="I694" s="35">
        <v>0</v>
      </c>
      <c r="J694" s="35">
        <v>0</v>
      </c>
      <c r="K694" s="35">
        <v>207.55884227279856</v>
      </c>
      <c r="L694" s="35">
        <v>397.35325261345207</v>
      </c>
      <c r="M694" s="35">
        <v>553.13921151077636</v>
      </c>
      <c r="N694" s="35">
        <v>661.58339607420453</v>
      </c>
      <c r="O694" s="35">
        <v>713.40434513340483</v>
      </c>
      <c r="P694" s="35">
        <v>704.16683582752046</v>
      </c>
      <c r="Q694" s="35">
        <v>634.66148301781186</v>
      </c>
      <c r="R694" s="35">
        <v>510.83707257814223</v>
      </c>
      <c r="S694" s="35">
        <v>343.29141998438718</v>
      </c>
      <c r="T694" s="35">
        <v>146.36433031754015</v>
      </c>
      <c r="U694" s="35">
        <v>0</v>
      </c>
      <c r="V694" s="35">
        <v>0</v>
      </c>
      <c r="W694" s="35">
        <v>0</v>
      </c>
      <c r="X694" s="35">
        <v>0</v>
      </c>
      <c r="Y694" s="35">
        <v>0</v>
      </c>
      <c r="Z694" s="35">
        <v>0</v>
      </c>
      <c r="AA694" s="35">
        <v>0</v>
      </c>
    </row>
    <row r="695" spans="1:27">
      <c r="A695" s="240" t="s">
        <v>774</v>
      </c>
      <c r="B695" s="35" t="s">
        <v>79</v>
      </c>
      <c r="C695" s="35" t="s">
        <v>90</v>
      </c>
      <c r="D695" s="35">
        <v>0</v>
      </c>
      <c r="E695" s="35">
        <v>0</v>
      </c>
      <c r="F695" s="35">
        <v>0</v>
      </c>
      <c r="G695" s="35">
        <v>0</v>
      </c>
      <c r="H695" s="35">
        <v>0</v>
      </c>
      <c r="I695" s="35">
        <v>0</v>
      </c>
      <c r="J695" s="35">
        <v>225.26439351936105</v>
      </c>
      <c r="K695" s="35">
        <v>434.65569771093681</v>
      </c>
      <c r="L695" s="35">
        <v>613.4193087779729</v>
      </c>
      <c r="M695" s="35">
        <v>748.95878072786013</v>
      </c>
      <c r="N695" s="35">
        <v>831.72342464749897</v>
      </c>
      <c r="O695" s="35">
        <v>855.88129095269642</v>
      </c>
      <c r="P695" s="35">
        <v>819.73011341380004</v>
      </c>
      <c r="Q695" s="35">
        <v>725.81725808993031</v>
      </c>
      <c r="R695" s="35">
        <v>580.76022505863511</v>
      </c>
      <c r="S695" s="35">
        <v>394.78035115418584</v>
      </c>
      <c r="T695" s="35">
        <v>180.98257100710507</v>
      </c>
      <c r="U695" s="35">
        <v>0</v>
      </c>
      <c r="V695" s="35">
        <v>0</v>
      </c>
      <c r="W695" s="35">
        <v>0</v>
      </c>
      <c r="X695" s="35">
        <v>0</v>
      </c>
      <c r="Y695" s="35">
        <v>0</v>
      </c>
      <c r="Z695" s="35">
        <v>0</v>
      </c>
      <c r="AA695" s="35">
        <v>0</v>
      </c>
    </row>
    <row r="696" spans="1:27">
      <c r="A696" s="240" t="s">
        <v>774</v>
      </c>
      <c r="B696" s="35" t="s">
        <v>79</v>
      </c>
      <c r="C696" s="35" t="s">
        <v>91</v>
      </c>
      <c r="D696" s="35">
        <v>0</v>
      </c>
      <c r="E696" s="35">
        <v>0</v>
      </c>
      <c r="F696" s="35">
        <v>0</v>
      </c>
      <c r="G696" s="35">
        <v>0</v>
      </c>
      <c r="H696" s="35">
        <v>0</v>
      </c>
      <c r="I696" s="35">
        <v>0</v>
      </c>
      <c r="J696" s="35">
        <v>233.96845870843424</v>
      </c>
      <c r="K696" s="35">
        <v>454.12893853638229</v>
      </c>
      <c r="L696" s="35">
        <v>647.48835796950914</v>
      </c>
      <c r="M696" s="35">
        <v>802.63533790734027</v>
      </c>
      <c r="N696" s="35">
        <v>910.41366031015059</v>
      </c>
      <c r="O696" s="35">
        <v>964.46263533227705</v>
      </c>
      <c r="P696" s="35">
        <v>961.59248641265117</v>
      </c>
      <c r="Q696" s="35">
        <v>901.97259944151142</v>
      </c>
      <c r="R696" s="35">
        <v>789.12152621297116</v>
      </c>
      <c r="S696" s="35">
        <v>629.69933212380124</v>
      </c>
      <c r="T696" s="35">
        <v>433.11454301212439</v>
      </c>
      <c r="U696" s="35">
        <v>210.96888772320096</v>
      </c>
      <c r="V696" s="35">
        <v>0</v>
      </c>
      <c r="W696" s="35">
        <v>0</v>
      </c>
      <c r="X696" s="35">
        <v>0</v>
      </c>
      <c r="Y696" s="35">
        <v>0</v>
      </c>
      <c r="Z696" s="35">
        <v>0</v>
      </c>
      <c r="AA696" s="35">
        <v>0</v>
      </c>
    </row>
    <row r="697" spans="1:27">
      <c r="A697" s="240" t="s">
        <v>774</v>
      </c>
      <c r="B697" s="35" t="s">
        <v>79</v>
      </c>
      <c r="C697" s="35" t="s">
        <v>92</v>
      </c>
      <c r="D697" s="35">
        <v>0</v>
      </c>
      <c r="E697" s="35">
        <v>0</v>
      </c>
      <c r="F697" s="35">
        <v>0</v>
      </c>
      <c r="G697" s="35">
        <v>0</v>
      </c>
      <c r="H697" s="35">
        <v>0</v>
      </c>
      <c r="I697" s="35">
        <v>231.79581381372017</v>
      </c>
      <c r="J697" s="35">
        <v>451.80129067405562</v>
      </c>
      <c r="K697" s="35">
        <v>648.82581129804544</v>
      </c>
      <c r="L697" s="35">
        <v>812.84768699331846</v>
      </c>
      <c r="M697" s="35">
        <v>935.52391470750911</v>
      </c>
      <c r="N697" s="35">
        <v>1010.6145454220261</v>
      </c>
      <c r="O697" s="35">
        <v>1034.300080313315</v>
      </c>
      <c r="P697" s="35">
        <v>1005.3757502671509</v>
      </c>
      <c r="Q697" s="35">
        <v>925.31279668252307</v>
      </c>
      <c r="R697" s="35">
        <v>798.18363650568654</v>
      </c>
      <c r="S697" s="35">
        <v>630.45471798876679</v>
      </c>
      <c r="T697" s="35">
        <v>430.65760360307974</v>
      </c>
      <c r="U697" s="35">
        <v>208.95501053563299</v>
      </c>
      <c r="V697" s="35">
        <v>0</v>
      </c>
      <c r="W697" s="35">
        <v>0</v>
      </c>
      <c r="X697" s="35">
        <v>0</v>
      </c>
      <c r="Y697" s="35">
        <v>0</v>
      </c>
      <c r="Z697" s="35">
        <v>0</v>
      </c>
      <c r="AA697" s="35">
        <v>0</v>
      </c>
    </row>
    <row r="698" spans="1:27">
      <c r="A698" s="240" t="s">
        <v>774</v>
      </c>
      <c r="B698" s="35" t="s">
        <v>79</v>
      </c>
      <c r="C698" s="35" t="s">
        <v>93</v>
      </c>
      <c r="D698" s="35">
        <v>0</v>
      </c>
      <c r="E698" s="35">
        <v>0</v>
      </c>
      <c r="F698" s="35">
        <v>0</v>
      </c>
      <c r="G698" s="35">
        <v>0</v>
      </c>
      <c r="H698" s="35">
        <v>0</v>
      </c>
      <c r="I698" s="35">
        <v>230.37975238737306</v>
      </c>
      <c r="J698" s="35">
        <v>449.68499464825777</v>
      </c>
      <c r="K698" s="35">
        <v>647.37357582953393</v>
      </c>
      <c r="L698" s="35">
        <v>813.94247246018938</v>
      </c>
      <c r="M698" s="35">
        <v>941.38460530093209</v>
      </c>
      <c r="N698" s="35">
        <v>1023.5737450453214</v>
      </c>
      <c r="O698" s="35">
        <v>1056.5590042956828</v>
      </c>
      <c r="P698" s="35">
        <v>1038.7547593858417</v>
      </c>
      <c r="Q698" s="35">
        <v>971.01687238051989</v>
      </c>
      <c r="R698" s="35">
        <v>856.60154920846628</v>
      </c>
      <c r="S698" s="35">
        <v>701.00881164661121</v>
      </c>
      <c r="T698" s="35">
        <v>511.71810756257509</v>
      </c>
      <c r="U698" s="35">
        <v>297.82876880954979</v>
      </c>
      <c r="V698" s="35">
        <v>69.622600205110771</v>
      </c>
      <c r="W698" s="35">
        <v>0</v>
      </c>
      <c r="X698" s="35">
        <v>0</v>
      </c>
      <c r="Y698" s="35">
        <v>0</v>
      </c>
      <c r="Z698" s="35">
        <v>0</v>
      </c>
      <c r="AA698" s="35">
        <v>0</v>
      </c>
    </row>
    <row r="699" spans="1:27">
      <c r="A699" s="240" t="s">
        <v>774</v>
      </c>
      <c r="B699" s="35" t="s">
        <v>339</v>
      </c>
      <c r="C699" s="35" t="s">
        <v>82</v>
      </c>
      <c r="D699" s="35">
        <v>0</v>
      </c>
      <c r="E699" s="35">
        <v>0</v>
      </c>
      <c r="F699" s="35">
        <v>0</v>
      </c>
      <c r="G699" s="35">
        <v>0</v>
      </c>
      <c r="H699" s="35">
        <v>0</v>
      </c>
      <c r="I699" s="35">
        <v>123.71322358379692</v>
      </c>
      <c r="J699" s="35">
        <v>241.31026735345887</v>
      </c>
      <c r="K699" s="35">
        <v>346.97732544029657</v>
      </c>
      <c r="L699" s="35">
        <v>435.49039099226957</v>
      </c>
      <c r="M699" s="35">
        <v>502.4735225446446</v>
      </c>
      <c r="N699" s="35">
        <v>544.61518342235718</v>
      </c>
      <c r="O699" s="35">
        <v>559.8319587071968</v>
      </c>
      <c r="P699" s="35">
        <v>547.3715558702221</v>
      </c>
      <c r="Q699" s="35">
        <v>507.84999688628574</v>
      </c>
      <c r="R699" s="35">
        <v>443.22116311324407</v>
      </c>
      <c r="S699" s="35">
        <v>356.68019858730457</v>
      </c>
      <c r="T699" s="35">
        <v>252.50554731789657</v>
      </c>
      <c r="U699" s="35">
        <v>135.84743400033716</v>
      </c>
      <c r="V699" s="35">
        <v>12.473245314552393</v>
      </c>
      <c r="W699" s="35">
        <v>0</v>
      </c>
      <c r="X699" s="35">
        <v>0</v>
      </c>
      <c r="Y699" s="35">
        <v>0</v>
      </c>
      <c r="Z699" s="35">
        <v>0</v>
      </c>
      <c r="AA699" s="35">
        <v>0</v>
      </c>
    </row>
    <row r="700" spans="1:27">
      <c r="A700" s="240" t="s">
        <v>774</v>
      </c>
      <c r="B700" s="35" t="s">
        <v>339</v>
      </c>
      <c r="C700" s="35" t="s">
        <v>83</v>
      </c>
      <c r="D700" s="35">
        <v>0</v>
      </c>
      <c r="E700" s="35">
        <v>0</v>
      </c>
      <c r="F700" s="35">
        <v>0</v>
      </c>
      <c r="G700" s="35">
        <v>0</v>
      </c>
      <c r="H700" s="35">
        <v>0</v>
      </c>
      <c r="I700" s="35">
        <v>125.60773075234239</v>
      </c>
      <c r="J700" s="35">
        <v>244.2396843314566</v>
      </c>
      <c r="K700" s="35">
        <v>349.30749178237517</v>
      </c>
      <c r="L700" s="35">
        <v>434.97608540291696</v>
      </c>
      <c r="M700" s="35">
        <v>496.48775628248148</v>
      </c>
      <c r="N700" s="35">
        <v>530.4263794179443</v>
      </c>
      <c r="O700" s="35">
        <v>534.90713234542432</v>
      </c>
      <c r="P700" s="35">
        <v>509.68117103435759</v>
      </c>
      <c r="Q700" s="35">
        <v>456.14944974155998</v>
      </c>
      <c r="R700" s="35">
        <v>377.28491732297579</v>
      </c>
      <c r="S700" s="35">
        <v>277.46741092499508</v>
      </c>
      <c r="T700" s="35">
        <v>162.24041643378843</v>
      </c>
      <c r="U700" s="35">
        <v>38.003204285156698</v>
      </c>
      <c r="V700" s="35">
        <v>0</v>
      </c>
      <c r="W700" s="35">
        <v>0</v>
      </c>
      <c r="X700" s="35">
        <v>0</v>
      </c>
      <c r="Y700" s="35">
        <v>0</v>
      </c>
      <c r="Z700" s="35">
        <v>0</v>
      </c>
      <c r="AA700" s="35">
        <v>0</v>
      </c>
    </row>
    <row r="701" spans="1:27">
      <c r="A701" s="240" t="s">
        <v>774</v>
      </c>
      <c r="B701" s="35" t="s">
        <v>339</v>
      </c>
      <c r="C701" s="35" t="s">
        <v>84</v>
      </c>
      <c r="D701" s="35">
        <v>0</v>
      </c>
      <c r="E701" s="35">
        <v>0</v>
      </c>
      <c r="F701" s="35">
        <v>0</v>
      </c>
      <c r="G701" s="35">
        <v>0</v>
      </c>
      <c r="H701" s="35">
        <v>0</v>
      </c>
      <c r="I701" s="35">
        <v>0</v>
      </c>
      <c r="J701" s="35">
        <v>123.80482671197116</v>
      </c>
      <c r="K701" s="35">
        <v>239.57689265996959</v>
      </c>
      <c r="L701" s="35">
        <v>339.80462229714942</v>
      </c>
      <c r="M701" s="35">
        <v>417.98499473592705</v>
      </c>
      <c r="N701" s="35">
        <v>469.04547569054319</v>
      </c>
      <c r="O701" s="35">
        <v>489.67313594091127</v>
      </c>
      <c r="P701" s="35">
        <v>478.52960230472246</v>
      </c>
      <c r="Q701" s="35">
        <v>436.33789457160918</v>
      </c>
      <c r="R701" s="35">
        <v>365.83551420613105</v>
      </c>
      <c r="S701" s="35">
        <v>271.59682853957179</v>
      </c>
      <c r="T701" s="35">
        <v>159.73627459975302</v>
      </c>
      <c r="U701" s="35">
        <v>37.511639442218545</v>
      </c>
      <c r="V701" s="35">
        <v>0</v>
      </c>
      <c r="W701" s="35">
        <v>0</v>
      </c>
      <c r="X701" s="35">
        <v>0</v>
      </c>
      <c r="Y701" s="35">
        <v>0</v>
      </c>
      <c r="Z701" s="35">
        <v>0</v>
      </c>
      <c r="AA701" s="35">
        <v>0</v>
      </c>
    </row>
    <row r="702" spans="1:27">
      <c r="A702" s="240" t="s">
        <v>774</v>
      </c>
      <c r="B702" s="35" t="s">
        <v>339</v>
      </c>
      <c r="C702" s="35" t="s">
        <v>85</v>
      </c>
      <c r="D702" s="35">
        <v>0</v>
      </c>
      <c r="E702" s="35">
        <v>0</v>
      </c>
      <c r="F702" s="35">
        <v>0</v>
      </c>
      <c r="G702" s="35">
        <v>0</v>
      </c>
      <c r="H702" s="35">
        <v>0</v>
      </c>
      <c r="I702" s="35">
        <v>0</v>
      </c>
      <c r="J702" s="35">
        <v>120.67494394341772</v>
      </c>
      <c r="K702" s="35">
        <v>231.74770666319827</v>
      </c>
      <c r="L702" s="35">
        <v>324.38015853779029</v>
      </c>
      <c r="M702" s="35">
        <v>391.20147708306047</v>
      </c>
      <c r="N702" s="35">
        <v>426.89464793540623</v>
      </c>
      <c r="O702" s="35">
        <v>428.61954303037072</v>
      </c>
      <c r="P702" s="35">
        <v>396.23891137986681</v>
      </c>
      <c r="Q702" s="35">
        <v>332.32930021966308</v>
      </c>
      <c r="R702" s="35">
        <v>241.97603752455635</v>
      </c>
      <c r="S702" s="35">
        <v>132.36858926150046</v>
      </c>
      <c r="T702" s="35">
        <v>12.228489058684399</v>
      </c>
      <c r="U702" s="35">
        <v>0</v>
      </c>
      <c r="V702" s="35">
        <v>0</v>
      </c>
      <c r="W702" s="35">
        <v>0</v>
      </c>
      <c r="X702" s="35">
        <v>0</v>
      </c>
      <c r="Y702" s="35">
        <v>0</v>
      </c>
      <c r="Z702" s="35">
        <v>0</v>
      </c>
      <c r="AA702" s="35">
        <v>0</v>
      </c>
    </row>
    <row r="703" spans="1:27">
      <c r="A703" s="240" t="s">
        <v>774</v>
      </c>
      <c r="B703" s="35" t="s">
        <v>339</v>
      </c>
      <c r="C703" s="35" t="s">
        <v>86</v>
      </c>
      <c r="D703" s="35">
        <v>0</v>
      </c>
      <c r="E703" s="35">
        <v>0</v>
      </c>
      <c r="F703" s="35">
        <v>0</v>
      </c>
      <c r="G703" s="35">
        <v>0</v>
      </c>
      <c r="H703" s="35">
        <v>0</v>
      </c>
      <c r="I703" s="35">
        <v>0</v>
      </c>
      <c r="J703" s="35">
        <v>0</v>
      </c>
      <c r="K703" s="35">
        <v>106.0078518698314</v>
      </c>
      <c r="L703" s="35">
        <v>202.03866884364564</v>
      </c>
      <c r="M703" s="35">
        <v>279.05441463317561</v>
      </c>
      <c r="N703" s="35">
        <v>329.80667537348944</v>
      </c>
      <c r="O703" s="35">
        <v>349.51885133611017</v>
      </c>
      <c r="P703" s="35">
        <v>336.33571138498002</v>
      </c>
      <c r="Q703" s="35">
        <v>291.49799990847714</v>
      </c>
      <c r="R703" s="35">
        <v>219.22566292161861</v>
      </c>
      <c r="S703" s="35">
        <v>126.32068363051633</v>
      </c>
      <c r="T703" s="35">
        <v>21.526906986761809</v>
      </c>
      <c r="U703" s="35">
        <v>0</v>
      </c>
      <c r="V703" s="35">
        <v>0</v>
      </c>
      <c r="W703" s="35">
        <v>0</v>
      </c>
      <c r="X703" s="35">
        <v>0</v>
      </c>
      <c r="Y703" s="35">
        <v>0</v>
      </c>
      <c r="Z703" s="35">
        <v>0</v>
      </c>
      <c r="AA703" s="35">
        <v>0</v>
      </c>
    </row>
    <row r="704" spans="1:27">
      <c r="A704" s="240" t="s">
        <v>774</v>
      </c>
      <c r="B704" s="35" t="s">
        <v>339</v>
      </c>
      <c r="C704" s="35" t="s">
        <v>87</v>
      </c>
      <c r="D704" s="35">
        <v>0</v>
      </c>
      <c r="E704" s="35">
        <v>0</v>
      </c>
      <c r="F704" s="35">
        <v>0</v>
      </c>
      <c r="G704" s="35">
        <v>0</v>
      </c>
      <c r="H704" s="35">
        <v>0</v>
      </c>
      <c r="I704" s="35">
        <v>0</v>
      </c>
      <c r="J704" s="35">
        <v>0</v>
      </c>
      <c r="K704" s="35">
        <v>99.294565236709019</v>
      </c>
      <c r="L704" s="35">
        <v>188.26431872833382</v>
      </c>
      <c r="M704" s="35">
        <v>257.6580395886383</v>
      </c>
      <c r="N704" s="35">
        <v>300.26005491079678</v>
      </c>
      <c r="O704" s="35">
        <v>311.64053727058007</v>
      </c>
      <c r="P704" s="35">
        <v>290.61612544723147</v>
      </c>
      <c r="Q704" s="35">
        <v>239.37297226401705</v>
      </c>
      <c r="R704" s="35">
        <v>163.23942483218025</v>
      </c>
      <c r="S704" s="35">
        <v>70.131974279359852</v>
      </c>
      <c r="T704" s="35">
        <v>0</v>
      </c>
      <c r="U704" s="35">
        <v>0</v>
      </c>
      <c r="V704" s="35">
        <v>0</v>
      </c>
      <c r="W704" s="35">
        <v>0</v>
      </c>
      <c r="X704" s="35">
        <v>0</v>
      </c>
      <c r="Y704" s="35">
        <v>0</v>
      </c>
      <c r="Z704" s="35">
        <v>0</v>
      </c>
      <c r="AA704" s="35">
        <v>0</v>
      </c>
    </row>
    <row r="705" spans="1:27">
      <c r="A705" s="240" t="s">
        <v>774</v>
      </c>
      <c r="B705" s="35" t="s">
        <v>339</v>
      </c>
      <c r="C705" s="35" t="s">
        <v>88</v>
      </c>
      <c r="D705" s="35">
        <v>0</v>
      </c>
      <c r="E705" s="35">
        <v>0</v>
      </c>
      <c r="F705" s="35">
        <v>0</v>
      </c>
      <c r="G705" s="35">
        <v>0</v>
      </c>
      <c r="H705" s="35">
        <v>0</v>
      </c>
      <c r="I705" s="35">
        <v>0</v>
      </c>
      <c r="J705" s="35">
        <v>0</v>
      </c>
      <c r="K705" s="35">
        <v>101.34668213446307</v>
      </c>
      <c r="L705" s="35">
        <v>192.57311114965123</v>
      </c>
      <c r="M705" s="35">
        <v>264.56961977913784</v>
      </c>
      <c r="N705" s="35">
        <v>310.14679761807361</v>
      </c>
      <c r="O705" s="35">
        <v>324.75340957441813</v>
      </c>
      <c r="P705" s="35">
        <v>306.93087203102732</v>
      </c>
      <c r="Q705" s="35">
        <v>258.45890374502432</v>
      </c>
      <c r="R705" s="35">
        <v>184.17780711124189</v>
      </c>
      <c r="S705" s="35">
        <v>91.505126385483479</v>
      </c>
      <c r="T705" s="35">
        <v>0</v>
      </c>
      <c r="U705" s="35">
        <v>0</v>
      </c>
      <c r="V705" s="35">
        <v>0</v>
      </c>
      <c r="W705" s="35">
        <v>0</v>
      </c>
      <c r="X705" s="35">
        <v>0</v>
      </c>
      <c r="Y705" s="35">
        <v>0</v>
      </c>
      <c r="Z705" s="35">
        <v>0</v>
      </c>
      <c r="AA705" s="35">
        <v>0</v>
      </c>
    </row>
    <row r="706" spans="1:27">
      <c r="A706" s="240" t="s">
        <v>774</v>
      </c>
      <c r="B706" s="35" t="s">
        <v>339</v>
      </c>
      <c r="C706" s="35" t="s">
        <v>89</v>
      </c>
      <c r="D706" s="35">
        <v>0</v>
      </c>
      <c r="E706" s="35">
        <v>0</v>
      </c>
      <c r="F706" s="35">
        <v>0</v>
      </c>
      <c r="G706" s="35">
        <v>0</v>
      </c>
      <c r="H706" s="35">
        <v>0</v>
      </c>
      <c r="I706" s="35">
        <v>0</v>
      </c>
      <c r="J706" s="35">
        <v>0</v>
      </c>
      <c r="K706" s="35">
        <v>110.69804921215923</v>
      </c>
      <c r="L706" s="35">
        <v>211.92173472717445</v>
      </c>
      <c r="M706" s="35">
        <v>295.00757947241408</v>
      </c>
      <c r="N706" s="35">
        <v>352.84447790624245</v>
      </c>
      <c r="O706" s="35">
        <v>380.48231740448261</v>
      </c>
      <c r="P706" s="35">
        <v>375.55564577467754</v>
      </c>
      <c r="Q706" s="35">
        <v>338.48612427616632</v>
      </c>
      <c r="R706" s="35">
        <v>272.44643870834255</v>
      </c>
      <c r="S706" s="35">
        <v>183.08875732500653</v>
      </c>
      <c r="T706" s="35">
        <v>78.060976169354745</v>
      </c>
      <c r="U706" s="35">
        <v>0</v>
      </c>
      <c r="V706" s="35">
        <v>0</v>
      </c>
      <c r="W706" s="35">
        <v>0</v>
      </c>
      <c r="X706" s="35">
        <v>0</v>
      </c>
      <c r="Y706" s="35">
        <v>0</v>
      </c>
      <c r="Z706" s="35">
        <v>0</v>
      </c>
      <c r="AA706" s="35">
        <v>0</v>
      </c>
    </row>
    <row r="707" spans="1:27">
      <c r="A707" s="240" t="s">
        <v>774</v>
      </c>
      <c r="B707" s="35" t="s">
        <v>339</v>
      </c>
      <c r="C707" s="35" t="s">
        <v>90</v>
      </c>
      <c r="D707" s="35">
        <v>0</v>
      </c>
      <c r="E707" s="35">
        <v>0</v>
      </c>
      <c r="F707" s="35">
        <v>0</v>
      </c>
      <c r="G707" s="35">
        <v>0</v>
      </c>
      <c r="H707" s="35">
        <v>0</v>
      </c>
      <c r="I707" s="35">
        <v>0</v>
      </c>
      <c r="J707" s="35">
        <v>120.14100987699257</v>
      </c>
      <c r="K707" s="35">
        <v>231.81637211249964</v>
      </c>
      <c r="L707" s="35">
        <v>327.15696468158558</v>
      </c>
      <c r="M707" s="35">
        <v>399.44468305485873</v>
      </c>
      <c r="N707" s="35">
        <v>443.58582647866609</v>
      </c>
      <c r="O707" s="35">
        <v>456.47002184143804</v>
      </c>
      <c r="P707" s="35">
        <v>437.1893938206934</v>
      </c>
      <c r="Q707" s="35">
        <v>387.10253764796283</v>
      </c>
      <c r="R707" s="35">
        <v>309.73878669793868</v>
      </c>
      <c r="S707" s="35">
        <v>210.54952061556577</v>
      </c>
      <c r="T707" s="35">
        <v>96.524037870456041</v>
      </c>
      <c r="U707" s="35">
        <v>0</v>
      </c>
      <c r="V707" s="35">
        <v>0</v>
      </c>
      <c r="W707" s="35">
        <v>0</v>
      </c>
      <c r="X707" s="35">
        <v>0</v>
      </c>
      <c r="Y707" s="35">
        <v>0</v>
      </c>
      <c r="Z707" s="35">
        <v>0</v>
      </c>
      <c r="AA707" s="35">
        <v>0</v>
      </c>
    </row>
    <row r="708" spans="1:27">
      <c r="A708" s="240" t="s">
        <v>774</v>
      </c>
      <c r="B708" s="35" t="s">
        <v>339</v>
      </c>
      <c r="C708" s="35" t="s">
        <v>91</v>
      </c>
      <c r="D708" s="35">
        <v>0</v>
      </c>
      <c r="E708" s="35">
        <v>0</v>
      </c>
      <c r="F708" s="35">
        <v>0</v>
      </c>
      <c r="G708" s="35">
        <v>0</v>
      </c>
      <c r="H708" s="35">
        <v>0</v>
      </c>
      <c r="I708" s="35">
        <v>0</v>
      </c>
      <c r="J708" s="35">
        <v>124.7831779778316</v>
      </c>
      <c r="K708" s="35">
        <v>242.20210055273725</v>
      </c>
      <c r="L708" s="35">
        <v>345.32712425040489</v>
      </c>
      <c r="M708" s="35">
        <v>428.07218021724816</v>
      </c>
      <c r="N708" s="35">
        <v>485.5539521654137</v>
      </c>
      <c r="O708" s="35">
        <v>514.38007217721452</v>
      </c>
      <c r="P708" s="35">
        <v>512.8493260867474</v>
      </c>
      <c r="Q708" s="35">
        <v>481.0520530354728</v>
      </c>
      <c r="R708" s="35">
        <v>420.86481398025131</v>
      </c>
      <c r="S708" s="35">
        <v>335.83964379936066</v>
      </c>
      <c r="T708" s="35">
        <v>230.99442293979968</v>
      </c>
      <c r="U708" s="35">
        <v>112.51674011904053</v>
      </c>
      <c r="V708" s="35">
        <v>0</v>
      </c>
      <c r="W708" s="35">
        <v>0</v>
      </c>
      <c r="X708" s="35">
        <v>0</v>
      </c>
      <c r="Y708" s="35">
        <v>0</v>
      </c>
      <c r="Z708" s="35">
        <v>0</v>
      </c>
      <c r="AA708" s="35">
        <v>0</v>
      </c>
    </row>
    <row r="709" spans="1:27">
      <c r="A709" s="240" t="s">
        <v>774</v>
      </c>
      <c r="B709" s="35" t="s">
        <v>339</v>
      </c>
      <c r="C709" s="35" t="s">
        <v>92</v>
      </c>
      <c r="D709" s="35">
        <v>0</v>
      </c>
      <c r="E709" s="35">
        <v>0</v>
      </c>
      <c r="F709" s="35">
        <v>0</v>
      </c>
      <c r="G709" s="35">
        <v>0</v>
      </c>
      <c r="H709" s="35">
        <v>0</v>
      </c>
      <c r="I709" s="35">
        <v>123.62443403398407</v>
      </c>
      <c r="J709" s="35">
        <v>240.96068835949629</v>
      </c>
      <c r="K709" s="35">
        <v>346.04043269229084</v>
      </c>
      <c r="L709" s="35">
        <v>433.51876639643643</v>
      </c>
      <c r="M709" s="35">
        <v>498.94608784400475</v>
      </c>
      <c r="N709" s="35">
        <v>538.99442422508048</v>
      </c>
      <c r="O709" s="35">
        <v>551.62670950043457</v>
      </c>
      <c r="P709" s="35">
        <v>536.20040014248048</v>
      </c>
      <c r="Q709" s="35">
        <v>493.50015823067889</v>
      </c>
      <c r="R709" s="35">
        <v>425.69793946969941</v>
      </c>
      <c r="S709" s="35">
        <v>336.24251626067559</v>
      </c>
      <c r="T709" s="35">
        <v>229.68405525497582</v>
      </c>
      <c r="U709" s="35">
        <v>111.44267228567091</v>
      </c>
      <c r="V709" s="35">
        <v>0</v>
      </c>
      <c r="W709" s="35">
        <v>0</v>
      </c>
      <c r="X709" s="35">
        <v>0</v>
      </c>
      <c r="Y709" s="35">
        <v>0</v>
      </c>
      <c r="Z709" s="35">
        <v>0</v>
      </c>
      <c r="AA709" s="35">
        <v>0</v>
      </c>
    </row>
    <row r="710" spans="1:27">
      <c r="A710" s="240" t="s">
        <v>774</v>
      </c>
      <c r="B710" s="35" t="s">
        <v>339</v>
      </c>
      <c r="C710" s="35" t="s">
        <v>93</v>
      </c>
      <c r="D710" s="35">
        <v>0</v>
      </c>
      <c r="E710" s="35">
        <v>0</v>
      </c>
      <c r="F710" s="35">
        <v>0</v>
      </c>
      <c r="G710" s="35">
        <v>0</v>
      </c>
      <c r="H710" s="35">
        <v>0</v>
      </c>
      <c r="I710" s="35">
        <v>122.86920127326562</v>
      </c>
      <c r="J710" s="35">
        <v>239.83199714573746</v>
      </c>
      <c r="K710" s="35">
        <v>345.26590710908471</v>
      </c>
      <c r="L710" s="35">
        <v>434.1026519787676</v>
      </c>
      <c r="M710" s="35">
        <v>502.07178949383035</v>
      </c>
      <c r="N710" s="35">
        <v>545.9059973575047</v>
      </c>
      <c r="O710" s="35">
        <v>563.49813562436418</v>
      </c>
      <c r="P710" s="35">
        <v>554.0025383391154</v>
      </c>
      <c r="Q710" s="35">
        <v>517.87566526961052</v>
      </c>
      <c r="R710" s="35">
        <v>456.85415957784863</v>
      </c>
      <c r="S710" s="35">
        <v>373.87136621152592</v>
      </c>
      <c r="T710" s="35">
        <v>272.91632403337337</v>
      </c>
      <c r="U710" s="35">
        <v>158.84201003175986</v>
      </c>
      <c r="V710" s="35">
        <v>37.132053442725741</v>
      </c>
      <c r="W710" s="35">
        <v>0</v>
      </c>
      <c r="X710" s="35">
        <v>0</v>
      </c>
      <c r="Y710" s="35">
        <v>0</v>
      </c>
      <c r="Z710" s="35">
        <v>0</v>
      </c>
      <c r="AA710" s="35">
        <v>0</v>
      </c>
    </row>
    <row r="711" spans="1:27">
      <c r="A711" s="240" t="s">
        <v>774</v>
      </c>
      <c r="B711" s="35" t="s">
        <v>338</v>
      </c>
      <c r="C711" s="35" t="s">
        <v>82</v>
      </c>
      <c r="D711" s="35">
        <v>0</v>
      </c>
      <c r="E711" s="35">
        <v>0</v>
      </c>
      <c r="F711" s="35">
        <v>0</v>
      </c>
      <c r="G711" s="35">
        <v>0</v>
      </c>
      <c r="H711" s="35">
        <v>0</v>
      </c>
      <c r="I711" s="35">
        <v>77.32076473987307</v>
      </c>
      <c r="J711" s="35">
        <v>150.81891709591179</v>
      </c>
      <c r="K711" s="35">
        <v>216.86082840018534</v>
      </c>
      <c r="L711" s="35">
        <v>272.18149437016848</v>
      </c>
      <c r="M711" s="35">
        <v>314.04595159040286</v>
      </c>
      <c r="N711" s="35">
        <v>340.38448963897321</v>
      </c>
      <c r="O711" s="35">
        <v>349.89497419199802</v>
      </c>
      <c r="P711" s="35">
        <v>342.1072224188888</v>
      </c>
      <c r="Q711" s="35">
        <v>317.40624805392855</v>
      </c>
      <c r="R711" s="35">
        <v>277.01322694577755</v>
      </c>
      <c r="S711" s="35">
        <v>222.92512411706537</v>
      </c>
      <c r="T711" s="35">
        <v>157.81596707368536</v>
      </c>
      <c r="U711" s="35">
        <v>84.904646250210718</v>
      </c>
      <c r="V711" s="35">
        <v>7.7957783215952459</v>
      </c>
      <c r="W711" s="35">
        <v>0</v>
      </c>
      <c r="X711" s="35">
        <v>0</v>
      </c>
      <c r="Y711" s="35">
        <v>0</v>
      </c>
      <c r="Z711" s="35">
        <v>0</v>
      </c>
      <c r="AA711" s="35">
        <v>0</v>
      </c>
    </row>
    <row r="712" spans="1:27">
      <c r="A712" s="240" t="s">
        <v>774</v>
      </c>
      <c r="B712" s="35" t="s">
        <v>338</v>
      </c>
      <c r="C712" s="35" t="s">
        <v>83</v>
      </c>
      <c r="D712" s="35">
        <v>0</v>
      </c>
      <c r="E712" s="35">
        <v>0</v>
      </c>
      <c r="F712" s="35">
        <v>0</v>
      </c>
      <c r="G712" s="35">
        <v>0</v>
      </c>
      <c r="H712" s="35">
        <v>0</v>
      </c>
      <c r="I712" s="35">
        <v>78.504831720213986</v>
      </c>
      <c r="J712" s="35">
        <v>152.64980270716035</v>
      </c>
      <c r="K712" s="35">
        <v>218.31718236398447</v>
      </c>
      <c r="L712" s="35">
        <v>271.86005337682309</v>
      </c>
      <c r="M712" s="35">
        <v>310.30484767655093</v>
      </c>
      <c r="N712" s="35">
        <v>331.51648713621518</v>
      </c>
      <c r="O712" s="35">
        <v>334.31695771589017</v>
      </c>
      <c r="P712" s="35">
        <v>318.55073189647345</v>
      </c>
      <c r="Q712" s="35">
        <v>285.09340608847498</v>
      </c>
      <c r="R712" s="35">
        <v>235.80307332685982</v>
      </c>
      <c r="S712" s="35">
        <v>173.41713182812191</v>
      </c>
      <c r="T712" s="35">
        <v>101.40026027111777</v>
      </c>
      <c r="U712" s="35">
        <v>23.752002678222933</v>
      </c>
      <c r="V712" s="35">
        <v>0</v>
      </c>
      <c r="W712" s="35">
        <v>0</v>
      </c>
      <c r="X712" s="35">
        <v>0</v>
      </c>
      <c r="Y712" s="35">
        <v>0</v>
      </c>
      <c r="Z712" s="35">
        <v>0</v>
      </c>
      <c r="AA712" s="35">
        <v>0</v>
      </c>
    </row>
    <row r="713" spans="1:27">
      <c r="A713" s="240" t="s">
        <v>774</v>
      </c>
      <c r="B713" s="35" t="s">
        <v>338</v>
      </c>
      <c r="C713" s="35" t="s">
        <v>84</v>
      </c>
      <c r="D713" s="35">
        <v>0</v>
      </c>
      <c r="E713" s="35">
        <v>0</v>
      </c>
      <c r="F713" s="35">
        <v>0</v>
      </c>
      <c r="G713" s="35">
        <v>0</v>
      </c>
      <c r="H713" s="35">
        <v>0</v>
      </c>
      <c r="I713" s="35">
        <v>0</v>
      </c>
      <c r="J713" s="35">
        <v>77.378016694981966</v>
      </c>
      <c r="K713" s="35">
        <v>149.73555791248097</v>
      </c>
      <c r="L713" s="35">
        <v>212.3778889357184</v>
      </c>
      <c r="M713" s="35">
        <v>261.24062170995438</v>
      </c>
      <c r="N713" s="35">
        <v>293.15342230658945</v>
      </c>
      <c r="O713" s="35">
        <v>306.04570996306956</v>
      </c>
      <c r="P713" s="35">
        <v>299.08100144045153</v>
      </c>
      <c r="Q713" s="35">
        <v>272.71118410725575</v>
      </c>
      <c r="R713" s="35">
        <v>228.64719637883189</v>
      </c>
      <c r="S713" s="35">
        <v>169.74801783723234</v>
      </c>
      <c r="T713" s="35">
        <v>99.835171624845628</v>
      </c>
      <c r="U713" s="35">
        <v>23.444774651386592</v>
      </c>
      <c r="V713" s="35">
        <v>0</v>
      </c>
      <c r="W713" s="35">
        <v>0</v>
      </c>
      <c r="X713" s="35">
        <v>0</v>
      </c>
      <c r="Y713" s="35">
        <v>0</v>
      </c>
      <c r="Z713" s="35">
        <v>0</v>
      </c>
      <c r="AA713" s="35">
        <v>0</v>
      </c>
    </row>
    <row r="714" spans="1:27">
      <c r="A714" s="240" t="s">
        <v>774</v>
      </c>
      <c r="B714" s="35" t="s">
        <v>338</v>
      </c>
      <c r="C714" s="35" t="s">
        <v>85</v>
      </c>
      <c r="D714" s="35">
        <v>0</v>
      </c>
      <c r="E714" s="35">
        <v>0</v>
      </c>
      <c r="F714" s="35">
        <v>0</v>
      </c>
      <c r="G714" s="35">
        <v>0</v>
      </c>
      <c r="H714" s="35">
        <v>0</v>
      </c>
      <c r="I714" s="35">
        <v>0</v>
      </c>
      <c r="J714" s="35">
        <v>75.421839964636078</v>
      </c>
      <c r="K714" s="35">
        <v>144.84231666449892</v>
      </c>
      <c r="L714" s="35">
        <v>202.73759908611893</v>
      </c>
      <c r="M714" s="35">
        <v>244.50092317691278</v>
      </c>
      <c r="N714" s="35">
        <v>266.80915495962893</v>
      </c>
      <c r="O714" s="35">
        <v>267.88721439398171</v>
      </c>
      <c r="P714" s="35">
        <v>247.64931961241675</v>
      </c>
      <c r="Q714" s="35">
        <v>207.70581263728943</v>
      </c>
      <c r="R714" s="35">
        <v>151.23502345284771</v>
      </c>
      <c r="S714" s="35">
        <v>82.730368288437788</v>
      </c>
      <c r="T714" s="35">
        <v>7.64280566167775</v>
      </c>
      <c r="U714" s="35">
        <v>0</v>
      </c>
      <c r="V714" s="35">
        <v>0</v>
      </c>
      <c r="W714" s="35">
        <v>0</v>
      </c>
      <c r="X714" s="35">
        <v>0</v>
      </c>
      <c r="Y714" s="35">
        <v>0</v>
      </c>
      <c r="Z714" s="35">
        <v>0</v>
      </c>
      <c r="AA714" s="35">
        <v>0</v>
      </c>
    </row>
    <row r="715" spans="1:27">
      <c r="A715" s="240" t="s">
        <v>774</v>
      </c>
      <c r="B715" s="35" t="s">
        <v>338</v>
      </c>
      <c r="C715" s="35" t="s">
        <v>86</v>
      </c>
      <c r="D715" s="35">
        <v>0</v>
      </c>
      <c r="E715" s="35">
        <v>0</v>
      </c>
      <c r="F715" s="35">
        <v>0</v>
      </c>
      <c r="G715" s="35">
        <v>0</v>
      </c>
      <c r="H715" s="35">
        <v>0</v>
      </c>
      <c r="I715" s="35">
        <v>0</v>
      </c>
      <c r="J715" s="35">
        <v>0</v>
      </c>
      <c r="K715" s="35">
        <v>66.254907418644621</v>
      </c>
      <c r="L715" s="35">
        <v>126.27416802727851</v>
      </c>
      <c r="M715" s="35">
        <v>174.40900914573473</v>
      </c>
      <c r="N715" s="35">
        <v>206.12917210843088</v>
      </c>
      <c r="O715" s="35">
        <v>218.44928208506883</v>
      </c>
      <c r="P715" s="35">
        <v>210.2098196156125</v>
      </c>
      <c r="Q715" s="35">
        <v>182.18624994279821</v>
      </c>
      <c r="R715" s="35">
        <v>137.01603932601159</v>
      </c>
      <c r="S715" s="35">
        <v>78.950427269072691</v>
      </c>
      <c r="T715" s="35">
        <v>13.454316866726128</v>
      </c>
      <c r="U715" s="35">
        <v>0</v>
      </c>
      <c r="V715" s="35">
        <v>0</v>
      </c>
      <c r="W715" s="35">
        <v>0</v>
      </c>
      <c r="X715" s="35">
        <v>0</v>
      </c>
      <c r="Y715" s="35">
        <v>0</v>
      </c>
      <c r="Z715" s="35">
        <v>0</v>
      </c>
      <c r="AA715" s="35">
        <v>0</v>
      </c>
    </row>
    <row r="716" spans="1:27">
      <c r="A716" s="240" t="s">
        <v>774</v>
      </c>
      <c r="B716" s="35" t="s">
        <v>338</v>
      </c>
      <c r="C716" s="35" t="s">
        <v>87</v>
      </c>
      <c r="D716" s="35">
        <v>0</v>
      </c>
      <c r="E716" s="35">
        <v>0</v>
      </c>
      <c r="F716" s="35">
        <v>0</v>
      </c>
      <c r="G716" s="35">
        <v>0</v>
      </c>
      <c r="H716" s="35">
        <v>0</v>
      </c>
      <c r="I716" s="35">
        <v>0</v>
      </c>
      <c r="J716" s="35">
        <v>0</v>
      </c>
      <c r="K716" s="35">
        <v>62.059103272943126</v>
      </c>
      <c r="L716" s="35">
        <v>117.66519920520862</v>
      </c>
      <c r="M716" s="35">
        <v>161.03627474289891</v>
      </c>
      <c r="N716" s="35">
        <v>187.66253431924795</v>
      </c>
      <c r="O716" s="35">
        <v>194.77533579411252</v>
      </c>
      <c r="P716" s="35">
        <v>181.63507840451965</v>
      </c>
      <c r="Q716" s="35">
        <v>149.60810766501064</v>
      </c>
      <c r="R716" s="35">
        <v>102.02464052011264</v>
      </c>
      <c r="S716" s="35">
        <v>43.832483924599906</v>
      </c>
      <c r="T716" s="35">
        <v>0</v>
      </c>
      <c r="U716" s="35">
        <v>0</v>
      </c>
      <c r="V716" s="35">
        <v>0</v>
      </c>
      <c r="W716" s="35">
        <v>0</v>
      </c>
      <c r="X716" s="35">
        <v>0</v>
      </c>
      <c r="Y716" s="35">
        <v>0</v>
      </c>
      <c r="Z716" s="35">
        <v>0</v>
      </c>
      <c r="AA716" s="35">
        <v>0</v>
      </c>
    </row>
    <row r="717" spans="1:27">
      <c r="A717" s="240" t="s">
        <v>774</v>
      </c>
      <c r="B717" s="35" t="s">
        <v>338</v>
      </c>
      <c r="C717" s="35" t="s">
        <v>88</v>
      </c>
      <c r="D717" s="35">
        <v>0</v>
      </c>
      <c r="E717" s="35">
        <v>0</v>
      </c>
      <c r="F717" s="35">
        <v>0</v>
      </c>
      <c r="G717" s="35">
        <v>0</v>
      </c>
      <c r="H717" s="35">
        <v>0</v>
      </c>
      <c r="I717" s="35">
        <v>0</v>
      </c>
      <c r="J717" s="35">
        <v>0</v>
      </c>
      <c r="K717" s="35">
        <v>63.341676334039413</v>
      </c>
      <c r="L717" s="35">
        <v>120.35819446853201</v>
      </c>
      <c r="M717" s="35">
        <v>165.35601236196115</v>
      </c>
      <c r="N717" s="35">
        <v>193.841748511296</v>
      </c>
      <c r="O717" s="35">
        <v>202.97088098401133</v>
      </c>
      <c r="P717" s="35">
        <v>191.83179501939208</v>
      </c>
      <c r="Q717" s="35">
        <v>161.53681484064018</v>
      </c>
      <c r="R717" s="35">
        <v>115.11112944452618</v>
      </c>
      <c r="S717" s="35">
        <v>57.190703990927169</v>
      </c>
      <c r="T717" s="35">
        <v>0</v>
      </c>
      <c r="U717" s="35">
        <v>0</v>
      </c>
      <c r="V717" s="35">
        <v>0</v>
      </c>
      <c r="W717" s="35">
        <v>0</v>
      </c>
      <c r="X717" s="35">
        <v>0</v>
      </c>
      <c r="Y717" s="35">
        <v>0</v>
      </c>
      <c r="Z717" s="35">
        <v>0</v>
      </c>
      <c r="AA717" s="35">
        <v>0</v>
      </c>
    </row>
    <row r="718" spans="1:27">
      <c r="A718" s="240" t="s">
        <v>774</v>
      </c>
      <c r="B718" s="35" t="s">
        <v>338</v>
      </c>
      <c r="C718" s="35" t="s">
        <v>89</v>
      </c>
      <c r="D718" s="35">
        <v>0</v>
      </c>
      <c r="E718" s="35">
        <v>0</v>
      </c>
      <c r="F718" s="35">
        <v>0</v>
      </c>
      <c r="G718" s="35">
        <v>0</v>
      </c>
      <c r="H718" s="35">
        <v>0</v>
      </c>
      <c r="I718" s="35">
        <v>0</v>
      </c>
      <c r="J718" s="35">
        <v>0</v>
      </c>
      <c r="K718" s="35">
        <v>69.186280757599519</v>
      </c>
      <c r="L718" s="35">
        <v>132.451084204484</v>
      </c>
      <c r="M718" s="35">
        <v>184.37973717025878</v>
      </c>
      <c r="N718" s="35">
        <v>220.5277986914015</v>
      </c>
      <c r="O718" s="35">
        <v>237.80144837780159</v>
      </c>
      <c r="P718" s="35">
        <v>234.72227860917346</v>
      </c>
      <c r="Q718" s="35">
        <v>211.55382767260394</v>
      </c>
      <c r="R718" s="35">
        <v>170.27902419271408</v>
      </c>
      <c r="S718" s="35">
        <v>114.43047332812905</v>
      </c>
      <c r="T718" s="35">
        <v>48.788110105846712</v>
      </c>
      <c r="U718" s="35">
        <v>0</v>
      </c>
      <c r="V718" s="35">
        <v>0</v>
      </c>
      <c r="W718" s="35">
        <v>0</v>
      </c>
      <c r="X718" s="35">
        <v>0</v>
      </c>
      <c r="Y718" s="35">
        <v>0</v>
      </c>
      <c r="Z718" s="35">
        <v>0</v>
      </c>
      <c r="AA718" s="35">
        <v>0</v>
      </c>
    </row>
    <row r="719" spans="1:27">
      <c r="A719" s="240" t="s">
        <v>774</v>
      </c>
      <c r="B719" s="35" t="s">
        <v>338</v>
      </c>
      <c r="C719" s="35" t="s">
        <v>90</v>
      </c>
      <c r="D719" s="35">
        <v>0</v>
      </c>
      <c r="E719" s="35">
        <v>0</v>
      </c>
      <c r="F719" s="35">
        <v>0</v>
      </c>
      <c r="G719" s="35">
        <v>0</v>
      </c>
      <c r="H719" s="35">
        <v>0</v>
      </c>
      <c r="I719" s="35">
        <v>0</v>
      </c>
      <c r="J719" s="35">
        <v>75.08813117312036</v>
      </c>
      <c r="K719" s="35">
        <v>144.88523257031227</v>
      </c>
      <c r="L719" s="35">
        <v>204.47310292599099</v>
      </c>
      <c r="M719" s="35">
        <v>249.65292690928672</v>
      </c>
      <c r="N719" s="35">
        <v>277.24114154916634</v>
      </c>
      <c r="O719" s="35">
        <v>285.29376365089877</v>
      </c>
      <c r="P719" s="35">
        <v>273.24337113793337</v>
      </c>
      <c r="Q719" s="35">
        <v>241.93908602997678</v>
      </c>
      <c r="R719" s="35">
        <v>193.5867416862117</v>
      </c>
      <c r="S719" s="35">
        <v>131.59345038472861</v>
      </c>
      <c r="T719" s="35">
        <v>60.327523669035024</v>
      </c>
      <c r="U719" s="35">
        <v>0</v>
      </c>
      <c r="V719" s="35">
        <v>0</v>
      </c>
      <c r="W719" s="35">
        <v>0</v>
      </c>
      <c r="X719" s="35">
        <v>0</v>
      </c>
      <c r="Y719" s="35">
        <v>0</v>
      </c>
      <c r="Z719" s="35">
        <v>0</v>
      </c>
      <c r="AA719" s="35">
        <v>0</v>
      </c>
    </row>
    <row r="720" spans="1:27">
      <c r="A720" s="240" t="s">
        <v>774</v>
      </c>
      <c r="B720" s="35" t="s">
        <v>338</v>
      </c>
      <c r="C720" s="35" t="s">
        <v>91</v>
      </c>
      <c r="D720" s="35">
        <v>0</v>
      </c>
      <c r="E720" s="35">
        <v>0</v>
      </c>
      <c r="F720" s="35">
        <v>0</v>
      </c>
      <c r="G720" s="35">
        <v>0</v>
      </c>
      <c r="H720" s="35">
        <v>0</v>
      </c>
      <c r="I720" s="35">
        <v>0</v>
      </c>
      <c r="J720" s="35">
        <v>77.989486236144742</v>
      </c>
      <c r="K720" s="35">
        <v>151.37631284546077</v>
      </c>
      <c r="L720" s="35">
        <v>215.82945265650304</v>
      </c>
      <c r="M720" s="35">
        <v>267.54511263578007</v>
      </c>
      <c r="N720" s="35">
        <v>303.47122010338353</v>
      </c>
      <c r="O720" s="35">
        <v>321.48754511075902</v>
      </c>
      <c r="P720" s="35">
        <v>320.53082880421709</v>
      </c>
      <c r="Q720" s="35">
        <v>300.65753314717045</v>
      </c>
      <c r="R720" s="35">
        <v>263.04050873765703</v>
      </c>
      <c r="S720" s="35">
        <v>209.8997773746004</v>
      </c>
      <c r="T720" s="35">
        <v>144.37151433737478</v>
      </c>
      <c r="U720" s="35">
        <v>70.322962574400322</v>
      </c>
      <c r="V720" s="35">
        <v>0</v>
      </c>
      <c r="W720" s="35">
        <v>0</v>
      </c>
      <c r="X720" s="35">
        <v>0</v>
      </c>
      <c r="Y720" s="35">
        <v>0</v>
      </c>
      <c r="Z720" s="35">
        <v>0</v>
      </c>
      <c r="AA720" s="35">
        <v>0</v>
      </c>
    </row>
    <row r="721" spans="1:27">
      <c r="A721" s="240" t="s">
        <v>774</v>
      </c>
      <c r="B721" s="35" t="s">
        <v>338</v>
      </c>
      <c r="C721" s="35" t="s">
        <v>92</v>
      </c>
      <c r="D721" s="35">
        <v>0</v>
      </c>
      <c r="E721" s="35">
        <v>0</v>
      </c>
      <c r="F721" s="35">
        <v>0</v>
      </c>
      <c r="G721" s="35">
        <v>0</v>
      </c>
      <c r="H721" s="35">
        <v>0</v>
      </c>
      <c r="I721" s="35">
        <v>77.265271271240053</v>
      </c>
      <c r="J721" s="35">
        <v>150.6004302246852</v>
      </c>
      <c r="K721" s="35">
        <v>216.27527043268179</v>
      </c>
      <c r="L721" s="35">
        <v>270.94922899777282</v>
      </c>
      <c r="M721" s="35">
        <v>311.841304902503</v>
      </c>
      <c r="N721" s="35">
        <v>336.87151514067534</v>
      </c>
      <c r="O721" s="35">
        <v>344.76669343777166</v>
      </c>
      <c r="P721" s="35">
        <v>335.12525008905027</v>
      </c>
      <c r="Q721" s="35">
        <v>308.43759889417436</v>
      </c>
      <c r="R721" s="35">
        <v>266.06121216856212</v>
      </c>
      <c r="S721" s="35">
        <v>210.15157266292223</v>
      </c>
      <c r="T721" s="35">
        <v>143.55253453435989</v>
      </c>
      <c r="U721" s="35">
        <v>69.651670178544322</v>
      </c>
      <c r="V721" s="35">
        <v>0</v>
      </c>
      <c r="W721" s="35">
        <v>0</v>
      </c>
      <c r="X721" s="35">
        <v>0</v>
      </c>
      <c r="Y721" s="35">
        <v>0</v>
      </c>
      <c r="Z721" s="35">
        <v>0</v>
      </c>
      <c r="AA721" s="35">
        <v>0</v>
      </c>
    </row>
    <row r="722" spans="1:27">
      <c r="A722" s="240" t="s">
        <v>774</v>
      </c>
      <c r="B722" s="35" t="s">
        <v>338</v>
      </c>
      <c r="C722" s="35" t="s">
        <v>93</v>
      </c>
      <c r="D722" s="35">
        <v>0</v>
      </c>
      <c r="E722" s="35">
        <v>0</v>
      </c>
      <c r="F722" s="35">
        <v>0</v>
      </c>
      <c r="G722" s="35">
        <v>0</v>
      </c>
      <c r="H722" s="35">
        <v>0</v>
      </c>
      <c r="I722" s="35">
        <v>76.79325079579101</v>
      </c>
      <c r="J722" s="35">
        <v>149.89499821608592</v>
      </c>
      <c r="K722" s="35">
        <v>215.79119194317795</v>
      </c>
      <c r="L722" s="35">
        <v>271.31415748672975</v>
      </c>
      <c r="M722" s="35">
        <v>313.79486843364396</v>
      </c>
      <c r="N722" s="35">
        <v>341.19124834844041</v>
      </c>
      <c r="O722" s="35">
        <v>352.18633476522763</v>
      </c>
      <c r="P722" s="35">
        <v>346.25158646194717</v>
      </c>
      <c r="Q722" s="35">
        <v>323.67229079350659</v>
      </c>
      <c r="R722" s="35">
        <v>285.53384973615539</v>
      </c>
      <c r="S722" s="35">
        <v>233.66960388220372</v>
      </c>
      <c r="T722" s="35">
        <v>170.57270252085834</v>
      </c>
      <c r="U722" s="35">
        <v>99.27625626984991</v>
      </c>
      <c r="V722" s="35">
        <v>23.207533401703589</v>
      </c>
      <c r="W722" s="35">
        <v>0</v>
      </c>
      <c r="X722" s="35">
        <v>0</v>
      </c>
      <c r="Y722" s="35">
        <v>0</v>
      </c>
      <c r="Z722" s="35">
        <v>0</v>
      </c>
      <c r="AA722" s="35">
        <v>0</v>
      </c>
    </row>
    <row r="723" spans="1:27">
      <c r="A723" s="239" t="s">
        <v>768</v>
      </c>
      <c r="B723" s="35" t="s">
        <v>79</v>
      </c>
      <c r="C723" s="35" t="s">
        <v>82</v>
      </c>
      <c r="D723" s="35">
        <v>0</v>
      </c>
      <c r="E723" s="35">
        <v>0</v>
      </c>
      <c r="F723" s="35">
        <v>0</v>
      </c>
      <c r="G723" s="35">
        <v>0</v>
      </c>
      <c r="H723" s="35">
        <v>0</v>
      </c>
      <c r="I723" s="35">
        <v>0</v>
      </c>
      <c r="J723" s="35">
        <v>0</v>
      </c>
      <c r="K723" s="35">
        <v>224.6361580580475</v>
      </c>
      <c r="L723" s="35">
        <v>428.92965494065942</v>
      </c>
      <c r="M723" s="35">
        <v>594.38002561426833</v>
      </c>
      <c r="N723" s="35">
        <v>706.00437123899201</v>
      </c>
      <c r="O723" s="35">
        <v>753.69418452195453</v>
      </c>
      <c r="P723" s="35">
        <v>733.13075861951222</v>
      </c>
      <c r="Q723" s="35">
        <v>646.17628174462175</v>
      </c>
      <c r="R723" s="35">
        <v>500.70520062947855</v>
      </c>
      <c r="S723" s="35">
        <v>309.89112427600014</v>
      </c>
      <c r="T723" s="35">
        <v>91.013844754701665</v>
      </c>
      <c r="U723" s="35">
        <v>0</v>
      </c>
      <c r="V723" s="35">
        <v>0</v>
      </c>
      <c r="W723" s="35">
        <v>0</v>
      </c>
      <c r="X723" s="35">
        <v>0</v>
      </c>
      <c r="Y723" s="35">
        <v>0</v>
      </c>
      <c r="Z723" s="35">
        <v>0</v>
      </c>
      <c r="AA723" s="35">
        <v>0</v>
      </c>
    </row>
    <row r="724" spans="1:27">
      <c r="A724" s="239" t="s">
        <v>768</v>
      </c>
      <c r="B724" s="35" t="s">
        <v>79</v>
      </c>
      <c r="C724" s="35" t="s">
        <v>83</v>
      </c>
      <c r="D724" s="35">
        <v>0</v>
      </c>
      <c r="E724" s="35">
        <v>0</v>
      </c>
      <c r="F724" s="35">
        <v>0</v>
      </c>
      <c r="G724" s="35">
        <v>0</v>
      </c>
      <c r="H724" s="35">
        <v>0</v>
      </c>
      <c r="I724" s="35">
        <v>0</v>
      </c>
      <c r="J724" s="35">
        <v>238.58048821925789</v>
      </c>
      <c r="K724" s="35">
        <v>458.1769768654205</v>
      </c>
      <c r="L724" s="35">
        <v>641.3160351570034</v>
      </c>
      <c r="M724" s="35">
        <v>773.42517298647806</v>
      </c>
      <c r="N724" s="35">
        <v>843.99238312778868</v>
      </c>
      <c r="O724" s="35">
        <v>847.40258826595391</v>
      </c>
      <c r="P724" s="35">
        <v>783.3844362322767</v>
      </c>
      <c r="Q724" s="35">
        <v>657.03189166715424</v>
      </c>
      <c r="R724" s="35">
        <v>478.39890604829304</v>
      </c>
      <c r="S724" s="35">
        <v>261.69941844523044</v>
      </c>
      <c r="T724" s="35">
        <v>24.176343443529834</v>
      </c>
      <c r="U724" s="35">
        <v>0</v>
      </c>
      <c r="V724" s="35">
        <v>0</v>
      </c>
      <c r="W724" s="35">
        <v>0</v>
      </c>
      <c r="X724" s="35">
        <v>0</v>
      </c>
      <c r="Y724" s="35">
        <v>0</v>
      </c>
      <c r="Z724" s="35">
        <v>0</v>
      </c>
      <c r="AA724" s="35">
        <v>0</v>
      </c>
    </row>
    <row r="725" spans="1:27">
      <c r="A725" s="239" t="s">
        <v>768</v>
      </c>
      <c r="B725" s="35" t="s">
        <v>79</v>
      </c>
      <c r="C725" s="35" t="s">
        <v>84</v>
      </c>
      <c r="D725" s="35">
        <v>0</v>
      </c>
      <c r="E725" s="35">
        <v>0</v>
      </c>
      <c r="F725" s="35">
        <v>0</v>
      </c>
      <c r="G725" s="35">
        <v>0</v>
      </c>
      <c r="H725" s="35">
        <v>0</v>
      </c>
      <c r="I725" s="35">
        <v>0</v>
      </c>
      <c r="J725" s="35">
        <v>250.72107866834284</v>
      </c>
      <c r="K725" s="35">
        <v>484.06923680746837</v>
      </c>
      <c r="L725" s="35">
        <v>683.87535521718041</v>
      </c>
      <c r="M725" s="35">
        <v>836.29450376707211</v>
      </c>
      <c r="N725" s="35">
        <v>930.76528184036147</v>
      </c>
      <c r="O725" s="35">
        <v>960.74163703284796</v>
      </c>
      <c r="P725" s="35">
        <v>924.14645305546401</v>
      </c>
      <c r="Q725" s="35">
        <v>823.51547690789494</v>
      </c>
      <c r="R725" s="35">
        <v>665.82161234707576</v>
      </c>
      <c r="S725" s="35">
        <v>461.99175467638969</v>
      </c>
      <c r="T725" s="35">
        <v>226.14964625368941</v>
      </c>
      <c r="U725" s="35">
        <v>0</v>
      </c>
      <c r="V725" s="35">
        <v>0</v>
      </c>
      <c r="W725" s="35">
        <v>0</v>
      </c>
      <c r="X725" s="35">
        <v>0</v>
      </c>
      <c r="Y725" s="35">
        <v>0</v>
      </c>
      <c r="Z725" s="35">
        <v>0</v>
      </c>
      <c r="AA725" s="35">
        <v>0</v>
      </c>
    </row>
    <row r="726" spans="1:27">
      <c r="A726" s="239" t="s">
        <v>768</v>
      </c>
      <c r="B726" s="35" t="s">
        <v>79</v>
      </c>
      <c r="C726" s="35" t="s">
        <v>85</v>
      </c>
      <c r="D726" s="35">
        <v>0</v>
      </c>
      <c r="E726" s="35">
        <v>0</v>
      </c>
      <c r="F726" s="35">
        <v>0</v>
      </c>
      <c r="G726" s="35">
        <v>0</v>
      </c>
      <c r="H726" s="35">
        <v>0</v>
      </c>
      <c r="I726" s="35">
        <v>0</v>
      </c>
      <c r="J726" s="35">
        <v>247.81751324304369</v>
      </c>
      <c r="K726" s="35">
        <v>481.00972610173608</v>
      </c>
      <c r="L726" s="35">
        <v>685.81447094022815</v>
      </c>
      <c r="M726" s="35">
        <v>850.14490662205151</v>
      </c>
      <c r="N726" s="35">
        <v>964.30284050260093</v>
      </c>
      <c r="O726" s="35">
        <v>1021.5510809588515</v>
      </c>
      <c r="P726" s="35">
        <v>1018.5110422637841</v>
      </c>
      <c r="Q726" s="35">
        <v>955.362136592566</v>
      </c>
      <c r="R726" s="35">
        <v>835.83118575975914</v>
      </c>
      <c r="S726" s="35">
        <v>666.97247756883428</v>
      </c>
      <c r="T726" s="35">
        <v>458.75144705901647</v>
      </c>
      <c r="U726" s="35">
        <v>223.45655228838703</v>
      </c>
      <c r="V726" s="35">
        <v>0</v>
      </c>
      <c r="W726" s="35">
        <v>0</v>
      </c>
      <c r="X726" s="35">
        <v>0</v>
      </c>
      <c r="Y726" s="35">
        <v>0</v>
      </c>
      <c r="Z726" s="35">
        <v>0</v>
      </c>
      <c r="AA726" s="35">
        <v>0</v>
      </c>
    </row>
    <row r="727" spans="1:27">
      <c r="A727" s="239" t="s">
        <v>768</v>
      </c>
      <c r="B727" s="35" t="s">
        <v>79</v>
      </c>
      <c r="C727" s="35" t="s">
        <v>86</v>
      </c>
      <c r="D727" s="35">
        <v>0</v>
      </c>
      <c r="E727" s="35">
        <v>0</v>
      </c>
      <c r="F727" s="35">
        <v>0</v>
      </c>
      <c r="G727" s="35">
        <v>0</v>
      </c>
      <c r="H727" s="35">
        <v>0</v>
      </c>
      <c r="I727" s="35">
        <v>244.49943891123604</v>
      </c>
      <c r="J727" s="35">
        <v>476.01011621206931</v>
      </c>
      <c r="K727" s="35">
        <v>682.23328385173204</v>
      </c>
      <c r="L727" s="35">
        <v>852.21356469340333</v>
      </c>
      <c r="M727" s="35">
        <v>976.92094477814203</v>
      </c>
      <c r="N727" s="35">
        <v>1049.7304828046854</v>
      </c>
      <c r="O727" s="35">
        <v>1066.7742527908651</v>
      </c>
      <c r="P727" s="35">
        <v>1027.1468233529581</v>
      </c>
      <c r="Q727" s="35">
        <v>932.95335774407442</v>
      </c>
      <c r="R727" s="35">
        <v>789.19777939037613</v>
      </c>
      <c r="S727" s="35">
        <v>603.51694400702002</v>
      </c>
      <c r="T727" s="35">
        <v>385.77494010543296</v>
      </c>
      <c r="U727" s="35">
        <v>147.53907022767083</v>
      </c>
      <c r="V727" s="35">
        <v>0</v>
      </c>
      <c r="W727" s="35">
        <v>0</v>
      </c>
      <c r="X727" s="35">
        <v>0</v>
      </c>
      <c r="Y727" s="35">
        <v>0</v>
      </c>
      <c r="Z727" s="35">
        <v>0</v>
      </c>
      <c r="AA727" s="35">
        <v>0</v>
      </c>
    </row>
    <row r="728" spans="1:27">
      <c r="A728" s="239" t="s">
        <v>768</v>
      </c>
      <c r="B728" s="35" t="s">
        <v>79</v>
      </c>
      <c r="C728" s="35" t="s">
        <v>87</v>
      </c>
      <c r="D728" s="35">
        <v>0</v>
      </c>
      <c r="E728" s="35">
        <v>0</v>
      </c>
      <c r="F728" s="35">
        <v>0</v>
      </c>
      <c r="G728" s="35">
        <v>0</v>
      </c>
      <c r="H728" s="35">
        <v>0</v>
      </c>
      <c r="I728" s="35">
        <v>236.35459288977557</v>
      </c>
      <c r="J728" s="35">
        <v>461.02420055215254</v>
      </c>
      <c r="K728" s="35">
        <v>662.90152435382436</v>
      </c>
      <c r="L728" s="35">
        <v>832.00607896752058</v>
      </c>
      <c r="M728" s="35">
        <v>959.97761127360639</v>
      </c>
      <c r="N728" s="35">
        <v>1040.4894176263372</v>
      </c>
      <c r="O728" s="35">
        <v>1069.5611257538628</v>
      </c>
      <c r="P728" s="35">
        <v>1045.7554778654548</v>
      </c>
      <c r="Q728" s="35">
        <v>970.24938633037846</v>
      </c>
      <c r="R728" s="35">
        <v>846.77574905164784</v>
      </c>
      <c r="S728" s="35">
        <v>681.43890108759638</v>
      </c>
      <c r="T728" s="35">
        <v>482.41282629182081</v>
      </c>
      <c r="U728" s="35">
        <v>259.53704889535874</v>
      </c>
      <c r="V728" s="35">
        <v>23.830183491568594</v>
      </c>
      <c r="W728" s="35">
        <v>0</v>
      </c>
      <c r="X728" s="35">
        <v>0</v>
      </c>
      <c r="Y728" s="35">
        <v>0</v>
      </c>
      <c r="Z728" s="35">
        <v>0</v>
      </c>
      <c r="AA728" s="35">
        <v>0</v>
      </c>
    </row>
    <row r="729" spans="1:27">
      <c r="A729" s="239" t="s">
        <v>768</v>
      </c>
      <c r="B729" s="35" t="s">
        <v>79</v>
      </c>
      <c r="C729" s="35" t="s">
        <v>88</v>
      </c>
      <c r="D729" s="35">
        <v>0</v>
      </c>
      <c r="E729" s="35">
        <v>0</v>
      </c>
      <c r="F729" s="35">
        <v>0</v>
      </c>
      <c r="G729" s="35">
        <v>0</v>
      </c>
      <c r="H729" s="35">
        <v>0</v>
      </c>
      <c r="I729" s="35">
        <v>239.39072830936118</v>
      </c>
      <c r="J729" s="35">
        <v>466.60480293440776</v>
      </c>
      <c r="K729" s="35">
        <v>670.08493793323873</v>
      </c>
      <c r="L729" s="35">
        <v>839.48107859397567</v>
      </c>
      <c r="M729" s="35">
        <v>966.17685888251015</v>
      </c>
      <c r="N729" s="35">
        <v>1043.7278744949133</v>
      </c>
      <c r="O729" s="35">
        <v>1068.1894786746125</v>
      </c>
      <c r="P729" s="35">
        <v>1038.3174273994496</v>
      </c>
      <c r="Q729" s="35">
        <v>955.63116808406153</v>
      </c>
      <c r="R729" s="35">
        <v>824.33655260602757</v>
      </c>
      <c r="S729" s="35">
        <v>651.1119058720052</v>
      </c>
      <c r="T729" s="35">
        <v>444.76833158581888</v>
      </c>
      <c r="U729" s="35">
        <v>215.80153382845342</v>
      </c>
      <c r="V729" s="35">
        <v>0</v>
      </c>
      <c r="W729" s="35">
        <v>0</v>
      </c>
      <c r="X729" s="35">
        <v>0</v>
      </c>
      <c r="Y729" s="35">
        <v>0</v>
      </c>
      <c r="Z729" s="35">
        <v>0</v>
      </c>
      <c r="AA729" s="35">
        <v>0</v>
      </c>
    </row>
    <row r="730" spans="1:27">
      <c r="A730" s="239" t="s">
        <v>768</v>
      </c>
      <c r="B730" s="35" t="s">
        <v>79</v>
      </c>
      <c r="C730" s="35" t="s">
        <v>89</v>
      </c>
      <c r="D730" s="35">
        <v>0</v>
      </c>
      <c r="E730" s="35">
        <v>0</v>
      </c>
      <c r="F730" s="35">
        <v>0</v>
      </c>
      <c r="G730" s="35">
        <v>0</v>
      </c>
      <c r="H730" s="35">
        <v>0</v>
      </c>
      <c r="I730" s="35">
        <v>247.42579499267521</v>
      </c>
      <c r="J730" s="35">
        <v>481.11049934992747</v>
      </c>
      <c r="K730" s="35">
        <v>688.07615051623566</v>
      </c>
      <c r="L730" s="35">
        <v>856.82866085542662</v>
      </c>
      <c r="M730" s="35">
        <v>977.99615570263552</v>
      </c>
      <c r="N730" s="35">
        <v>1044.8494517533811</v>
      </c>
      <c r="O730" s="35">
        <v>1053.6757703932217</v>
      </c>
      <c r="P730" s="35">
        <v>1003.984931346448</v>
      </c>
      <c r="Q730" s="35">
        <v>898.53657543026748</v>
      </c>
      <c r="R730" s="35">
        <v>743.18690456592128</v>
      </c>
      <c r="S730" s="35">
        <v>546.56345052548397</v>
      </c>
      <c r="T730" s="35">
        <v>319.58593452516612</v>
      </c>
      <c r="U730" s="35">
        <v>74.859827306836266</v>
      </c>
      <c r="V730" s="35">
        <v>0</v>
      </c>
      <c r="W730" s="35">
        <v>0</v>
      </c>
      <c r="X730" s="35">
        <v>0</v>
      </c>
      <c r="Y730" s="35">
        <v>0</v>
      </c>
      <c r="Z730" s="35">
        <v>0</v>
      </c>
      <c r="AA730" s="35">
        <v>0</v>
      </c>
    </row>
    <row r="731" spans="1:27">
      <c r="A731" s="239" t="s">
        <v>768</v>
      </c>
      <c r="B731" s="35" t="s">
        <v>79</v>
      </c>
      <c r="C731" s="35" t="s">
        <v>90</v>
      </c>
      <c r="D731" s="35">
        <v>0</v>
      </c>
      <c r="E731" s="35">
        <v>0</v>
      </c>
      <c r="F731" s="35">
        <v>0</v>
      </c>
      <c r="G731" s="35">
        <v>0</v>
      </c>
      <c r="H731" s="35">
        <v>0</v>
      </c>
      <c r="I731" s="35">
        <v>0</v>
      </c>
      <c r="J731" s="35">
        <v>251.88025913823984</v>
      </c>
      <c r="K731" s="35">
        <v>487.67903113164033</v>
      </c>
      <c r="L731" s="35">
        <v>692.34156364052069</v>
      </c>
      <c r="M731" s="35">
        <v>852.801021269236</v>
      </c>
      <c r="N731" s="35">
        <v>958.81274763243653</v>
      </c>
      <c r="O731" s="35">
        <v>1003.6083432511604</v>
      </c>
      <c r="P731" s="35">
        <v>984.32779917689936</v>
      </c>
      <c r="Q731" s="35">
        <v>902.20209644300849</v>
      </c>
      <c r="R731" s="35">
        <v>762.47461314229508</v>
      </c>
      <c r="S731" s="35">
        <v>574.06635695582463</v>
      </c>
      <c r="T731" s="35">
        <v>349.00639661733078</v>
      </c>
      <c r="U731" s="35">
        <v>101.66385685053763</v>
      </c>
      <c r="V731" s="35">
        <v>0</v>
      </c>
      <c r="W731" s="35">
        <v>0</v>
      </c>
      <c r="X731" s="35">
        <v>0</v>
      </c>
      <c r="Y731" s="35">
        <v>0</v>
      </c>
      <c r="Z731" s="35">
        <v>0</v>
      </c>
      <c r="AA731" s="35">
        <v>0</v>
      </c>
    </row>
    <row r="732" spans="1:27">
      <c r="A732" s="239" t="s">
        <v>768</v>
      </c>
      <c r="B732" s="35" t="s">
        <v>79</v>
      </c>
      <c r="C732" s="35" t="s">
        <v>91</v>
      </c>
      <c r="D732" s="35">
        <v>0</v>
      </c>
      <c r="E732" s="35">
        <v>0</v>
      </c>
      <c r="F732" s="35">
        <v>0</v>
      </c>
      <c r="G732" s="35">
        <v>0</v>
      </c>
      <c r="H732" s="35">
        <v>0</v>
      </c>
      <c r="I732" s="35">
        <v>0</v>
      </c>
      <c r="J732" s="35">
        <v>244.8252089529303</v>
      </c>
      <c r="K732" s="35">
        <v>471.49285215862756</v>
      </c>
      <c r="L732" s="35">
        <v>663.19202745599489</v>
      </c>
      <c r="M732" s="35">
        <v>805.70528397860016</v>
      </c>
      <c r="N732" s="35">
        <v>888.46306544492916</v>
      </c>
      <c r="O732" s="35">
        <v>905.32760579528258</v>
      </c>
      <c r="P732" s="35">
        <v>855.04813922201345</v>
      </c>
      <c r="Q732" s="35">
        <v>741.35366374760679</v>
      </c>
      <c r="R732" s="35">
        <v>572.67637850038261</v>
      </c>
      <c r="S732" s="35">
        <v>361.526306079893</v>
      </c>
      <c r="T732" s="35">
        <v>123.5634814102596</v>
      </c>
      <c r="U732" s="35">
        <v>0</v>
      </c>
      <c r="V732" s="35">
        <v>0</v>
      </c>
      <c r="W732" s="35">
        <v>0</v>
      </c>
      <c r="X732" s="35">
        <v>0</v>
      </c>
      <c r="Y732" s="35">
        <v>0</v>
      </c>
      <c r="Z732" s="35">
        <v>0</v>
      </c>
      <c r="AA732" s="35">
        <v>0</v>
      </c>
    </row>
    <row r="733" spans="1:27">
      <c r="A733" s="239" t="s">
        <v>768</v>
      </c>
      <c r="B733" s="35" t="s">
        <v>79</v>
      </c>
      <c r="C733" s="35" t="s">
        <v>92</v>
      </c>
      <c r="D733" s="35">
        <v>0</v>
      </c>
      <c r="E733" s="35">
        <v>0</v>
      </c>
      <c r="F733" s="35">
        <v>0</v>
      </c>
      <c r="G733" s="35">
        <v>0</v>
      </c>
      <c r="H733" s="35">
        <v>0</v>
      </c>
      <c r="I733" s="35">
        <v>0</v>
      </c>
      <c r="J733" s="35">
        <v>0</v>
      </c>
      <c r="K733" s="35">
        <v>230.70954944218366</v>
      </c>
      <c r="L733" s="35">
        <v>441.67325697137915</v>
      </c>
      <c r="M733" s="35">
        <v>614.83527692224141</v>
      </c>
      <c r="N733" s="35">
        <v>735.37511365620458</v>
      </c>
      <c r="O733" s="35">
        <v>792.97606998357207</v>
      </c>
      <c r="P733" s="35">
        <v>782.70822696329003</v>
      </c>
      <c r="Q733" s="35">
        <v>705.45038309137237</v>
      </c>
      <c r="R733" s="35">
        <v>567.81484017899948</v>
      </c>
      <c r="S733" s="35">
        <v>381.58147330514851</v>
      </c>
      <c r="T733" s="35">
        <v>162.68952135310698</v>
      </c>
      <c r="U733" s="35">
        <v>0</v>
      </c>
      <c r="V733" s="35">
        <v>0</v>
      </c>
      <c r="W733" s="35">
        <v>0</v>
      </c>
      <c r="X733" s="35">
        <v>0</v>
      </c>
      <c r="Y733" s="35">
        <v>0</v>
      </c>
      <c r="Z733" s="35">
        <v>0</v>
      </c>
      <c r="AA733" s="35">
        <v>0</v>
      </c>
    </row>
    <row r="734" spans="1:27">
      <c r="A734" s="239" t="s">
        <v>768</v>
      </c>
      <c r="B734" s="35" t="s">
        <v>79</v>
      </c>
      <c r="C734" s="35" t="s">
        <v>93</v>
      </c>
      <c r="D734" s="35">
        <v>0</v>
      </c>
      <c r="E734" s="35">
        <v>0</v>
      </c>
      <c r="F734" s="35">
        <v>0</v>
      </c>
      <c r="G734" s="35">
        <v>0</v>
      </c>
      <c r="H734" s="35">
        <v>0</v>
      </c>
      <c r="I734" s="35">
        <v>0</v>
      </c>
      <c r="J734" s="35">
        <v>0</v>
      </c>
      <c r="K734" s="35">
        <v>221.39363694185383</v>
      </c>
      <c r="L734" s="35">
        <v>421.95059053842755</v>
      </c>
      <c r="M734" s="35">
        <v>582.79524271636456</v>
      </c>
      <c r="N734" s="35">
        <v>688.78953832869786</v>
      </c>
      <c r="O734" s="35">
        <v>729.95771834012942</v>
      </c>
      <c r="P734" s="35">
        <v>702.4251983558737</v>
      </c>
      <c r="Q734" s="35">
        <v>608.7832290032477</v>
      </c>
      <c r="R734" s="35">
        <v>457.8450177898435</v>
      </c>
      <c r="S734" s="35">
        <v>263.81626527327336</v>
      </c>
      <c r="T734" s="35">
        <v>44.958181359625542</v>
      </c>
      <c r="U734" s="35">
        <v>0</v>
      </c>
      <c r="V734" s="35">
        <v>0</v>
      </c>
      <c r="W734" s="35">
        <v>0</v>
      </c>
      <c r="X734" s="35">
        <v>0</v>
      </c>
      <c r="Y734" s="35">
        <v>0</v>
      </c>
      <c r="Z734" s="35">
        <v>0</v>
      </c>
      <c r="AA734" s="35">
        <v>0</v>
      </c>
    </row>
    <row r="735" spans="1:27">
      <c r="A735" s="239" t="s">
        <v>768</v>
      </c>
      <c r="B735" s="35" t="s">
        <v>339</v>
      </c>
      <c r="C735" s="35" t="s">
        <v>82</v>
      </c>
      <c r="D735" s="35">
        <v>0</v>
      </c>
      <c r="E735" s="35">
        <v>0</v>
      </c>
      <c r="F735" s="35">
        <v>0</v>
      </c>
      <c r="G735" s="35">
        <v>0</v>
      </c>
      <c r="H735" s="35">
        <v>0</v>
      </c>
      <c r="I735" s="35">
        <v>0</v>
      </c>
      <c r="J735" s="35">
        <v>0</v>
      </c>
      <c r="K735" s="35">
        <v>119.80595096429199</v>
      </c>
      <c r="L735" s="35">
        <v>228.76248263501836</v>
      </c>
      <c r="M735" s="35">
        <v>317.00268032760977</v>
      </c>
      <c r="N735" s="35">
        <v>376.53566466079576</v>
      </c>
      <c r="O735" s="35">
        <v>401.97023174504244</v>
      </c>
      <c r="P735" s="35">
        <v>391.00307126373986</v>
      </c>
      <c r="Q735" s="35">
        <v>344.62735026379829</v>
      </c>
      <c r="R735" s="35">
        <v>267.04277366905524</v>
      </c>
      <c r="S735" s="35">
        <v>165.2752662805334</v>
      </c>
      <c r="T735" s="35">
        <v>48.540717202507551</v>
      </c>
      <c r="U735" s="35">
        <v>0</v>
      </c>
      <c r="V735" s="35">
        <v>0</v>
      </c>
      <c r="W735" s="35">
        <v>0</v>
      </c>
      <c r="X735" s="35">
        <v>0</v>
      </c>
      <c r="Y735" s="35">
        <v>0</v>
      </c>
      <c r="Z735" s="35">
        <v>0</v>
      </c>
      <c r="AA735" s="35">
        <v>0</v>
      </c>
    </row>
    <row r="736" spans="1:27">
      <c r="A736" s="239" t="s">
        <v>768</v>
      </c>
      <c r="B736" s="35" t="s">
        <v>339</v>
      </c>
      <c r="C736" s="35" t="s">
        <v>83</v>
      </c>
      <c r="D736" s="35">
        <v>0</v>
      </c>
      <c r="E736" s="35">
        <v>0</v>
      </c>
      <c r="F736" s="35">
        <v>0</v>
      </c>
      <c r="G736" s="35">
        <v>0</v>
      </c>
      <c r="H736" s="35">
        <v>0</v>
      </c>
      <c r="I736" s="35">
        <v>0</v>
      </c>
      <c r="J736" s="35">
        <v>127.24292705027089</v>
      </c>
      <c r="K736" s="35">
        <v>244.36105432822427</v>
      </c>
      <c r="L736" s="35">
        <v>342.03521875040184</v>
      </c>
      <c r="M736" s="35">
        <v>412.49342559278836</v>
      </c>
      <c r="N736" s="35">
        <v>450.12927100148738</v>
      </c>
      <c r="O736" s="35">
        <v>451.94804707517545</v>
      </c>
      <c r="P736" s="35">
        <v>417.80503265721427</v>
      </c>
      <c r="Q736" s="35">
        <v>350.41700888914897</v>
      </c>
      <c r="R736" s="35">
        <v>255.14608322575631</v>
      </c>
      <c r="S736" s="35">
        <v>139.57302317078958</v>
      </c>
      <c r="T736" s="35">
        <v>12.894049836549247</v>
      </c>
      <c r="U736" s="35">
        <v>0</v>
      </c>
      <c r="V736" s="35">
        <v>0</v>
      </c>
      <c r="W736" s="35">
        <v>0</v>
      </c>
      <c r="X736" s="35">
        <v>0</v>
      </c>
      <c r="Y736" s="35">
        <v>0</v>
      </c>
      <c r="Z736" s="35">
        <v>0</v>
      </c>
      <c r="AA736" s="35">
        <v>0</v>
      </c>
    </row>
    <row r="737" spans="1:27">
      <c r="A737" s="239" t="s">
        <v>768</v>
      </c>
      <c r="B737" s="35" t="s">
        <v>339</v>
      </c>
      <c r="C737" s="35" t="s">
        <v>84</v>
      </c>
      <c r="D737" s="35">
        <v>0</v>
      </c>
      <c r="E737" s="35">
        <v>0</v>
      </c>
      <c r="F737" s="35">
        <v>0</v>
      </c>
      <c r="G737" s="35">
        <v>0</v>
      </c>
      <c r="H737" s="35">
        <v>0</v>
      </c>
      <c r="I737" s="35">
        <v>0</v>
      </c>
      <c r="J737" s="35">
        <v>133.71790862311619</v>
      </c>
      <c r="K737" s="35">
        <v>258.17025963064981</v>
      </c>
      <c r="L737" s="35">
        <v>364.73352278249621</v>
      </c>
      <c r="M737" s="35">
        <v>446.0237353424385</v>
      </c>
      <c r="N737" s="35">
        <v>496.40815031485948</v>
      </c>
      <c r="O737" s="35">
        <v>512.39553975085232</v>
      </c>
      <c r="P737" s="35">
        <v>492.87810829624749</v>
      </c>
      <c r="Q737" s="35">
        <v>439.20825435087733</v>
      </c>
      <c r="R737" s="35">
        <v>355.10485991844047</v>
      </c>
      <c r="S737" s="35">
        <v>246.39560249407452</v>
      </c>
      <c r="T737" s="35">
        <v>120.61314466863436</v>
      </c>
      <c r="U737" s="35">
        <v>0</v>
      </c>
      <c r="V737" s="35">
        <v>0</v>
      </c>
      <c r="W737" s="35">
        <v>0</v>
      </c>
      <c r="X737" s="35">
        <v>0</v>
      </c>
      <c r="Y737" s="35">
        <v>0</v>
      </c>
      <c r="Z737" s="35">
        <v>0</v>
      </c>
      <c r="AA737" s="35">
        <v>0</v>
      </c>
    </row>
    <row r="738" spans="1:27">
      <c r="A738" s="239" t="s">
        <v>768</v>
      </c>
      <c r="B738" s="35" t="s">
        <v>339</v>
      </c>
      <c r="C738" s="35" t="s">
        <v>85</v>
      </c>
      <c r="D738" s="35">
        <v>0</v>
      </c>
      <c r="E738" s="35">
        <v>0</v>
      </c>
      <c r="F738" s="35">
        <v>0</v>
      </c>
      <c r="G738" s="35">
        <v>0</v>
      </c>
      <c r="H738" s="35">
        <v>0</v>
      </c>
      <c r="I738" s="35">
        <v>0</v>
      </c>
      <c r="J738" s="35">
        <v>132.16934039628998</v>
      </c>
      <c r="K738" s="35">
        <v>256.53852058759259</v>
      </c>
      <c r="L738" s="35">
        <v>365.76771783478836</v>
      </c>
      <c r="M738" s="35">
        <v>453.4106168650942</v>
      </c>
      <c r="N738" s="35">
        <v>514.2948482680539</v>
      </c>
      <c r="O738" s="35">
        <v>544.82724317805412</v>
      </c>
      <c r="P738" s="35">
        <v>543.20588920735156</v>
      </c>
      <c r="Q738" s="35">
        <v>509.52647284936859</v>
      </c>
      <c r="R738" s="35">
        <v>445.77663240520491</v>
      </c>
      <c r="S738" s="35">
        <v>355.71865470337832</v>
      </c>
      <c r="T738" s="35">
        <v>244.66743843147546</v>
      </c>
      <c r="U738" s="35">
        <v>119.17682788713975</v>
      </c>
      <c r="V738" s="35">
        <v>0</v>
      </c>
      <c r="W738" s="35">
        <v>0</v>
      </c>
      <c r="X738" s="35">
        <v>0</v>
      </c>
      <c r="Y738" s="35">
        <v>0</v>
      </c>
      <c r="Z738" s="35">
        <v>0</v>
      </c>
      <c r="AA738" s="35">
        <v>0</v>
      </c>
    </row>
    <row r="739" spans="1:27">
      <c r="A739" s="239" t="s">
        <v>768</v>
      </c>
      <c r="B739" s="35" t="s">
        <v>339</v>
      </c>
      <c r="C739" s="35" t="s">
        <v>86</v>
      </c>
      <c r="D739" s="35">
        <v>0</v>
      </c>
      <c r="E739" s="35">
        <v>0</v>
      </c>
      <c r="F739" s="35">
        <v>0</v>
      </c>
      <c r="G739" s="35">
        <v>0</v>
      </c>
      <c r="H739" s="35">
        <v>0</v>
      </c>
      <c r="I739" s="35">
        <v>130.39970075265919</v>
      </c>
      <c r="J739" s="35">
        <v>253.87206197977025</v>
      </c>
      <c r="K739" s="35">
        <v>363.85775138759038</v>
      </c>
      <c r="L739" s="35">
        <v>454.51390116981509</v>
      </c>
      <c r="M739" s="35">
        <v>521.02450388167563</v>
      </c>
      <c r="N739" s="35">
        <v>559.8562574958321</v>
      </c>
      <c r="O739" s="35">
        <v>568.946268155128</v>
      </c>
      <c r="P739" s="35">
        <v>547.81163912157751</v>
      </c>
      <c r="Q739" s="35">
        <v>497.57512413017292</v>
      </c>
      <c r="R739" s="35">
        <v>420.90548234153391</v>
      </c>
      <c r="S739" s="35">
        <v>321.8757034704106</v>
      </c>
      <c r="T739" s="35">
        <v>205.74663472289754</v>
      </c>
      <c r="U739" s="35">
        <v>78.687504121424439</v>
      </c>
      <c r="V739" s="35">
        <v>0</v>
      </c>
      <c r="W739" s="35">
        <v>0</v>
      </c>
      <c r="X739" s="35">
        <v>0</v>
      </c>
      <c r="Y739" s="35">
        <v>0</v>
      </c>
      <c r="Z739" s="35">
        <v>0</v>
      </c>
      <c r="AA739" s="35">
        <v>0</v>
      </c>
    </row>
    <row r="740" spans="1:27">
      <c r="A740" s="239" t="s">
        <v>768</v>
      </c>
      <c r="B740" s="35" t="s">
        <v>339</v>
      </c>
      <c r="C740" s="35" t="s">
        <v>87</v>
      </c>
      <c r="D740" s="35">
        <v>0</v>
      </c>
      <c r="E740" s="35">
        <v>0</v>
      </c>
      <c r="F740" s="35">
        <v>0</v>
      </c>
      <c r="G740" s="35">
        <v>0</v>
      </c>
      <c r="H740" s="35">
        <v>0</v>
      </c>
      <c r="I740" s="35">
        <v>126.05578287454698</v>
      </c>
      <c r="J740" s="35">
        <v>245.87957362781469</v>
      </c>
      <c r="K740" s="35">
        <v>353.54747965537302</v>
      </c>
      <c r="L740" s="35">
        <v>443.73657544934434</v>
      </c>
      <c r="M740" s="35">
        <v>511.98805934592343</v>
      </c>
      <c r="N740" s="35">
        <v>554.92768940071323</v>
      </c>
      <c r="O740" s="35">
        <v>570.43260040206019</v>
      </c>
      <c r="P740" s="35">
        <v>557.73625486157596</v>
      </c>
      <c r="Q740" s="35">
        <v>517.46633937620186</v>
      </c>
      <c r="R740" s="35">
        <v>451.61373282754556</v>
      </c>
      <c r="S740" s="35">
        <v>363.43408058005144</v>
      </c>
      <c r="T740" s="35">
        <v>257.2868406889711</v>
      </c>
      <c r="U740" s="35">
        <v>138.41975941085801</v>
      </c>
      <c r="V740" s="35">
        <v>12.709431195503251</v>
      </c>
      <c r="W740" s="35">
        <v>0</v>
      </c>
      <c r="X740" s="35">
        <v>0</v>
      </c>
      <c r="Y740" s="35">
        <v>0</v>
      </c>
      <c r="Z740" s="35">
        <v>0</v>
      </c>
      <c r="AA740" s="35">
        <v>0</v>
      </c>
    </row>
    <row r="741" spans="1:27">
      <c r="A741" s="239" t="s">
        <v>768</v>
      </c>
      <c r="B741" s="35" t="s">
        <v>339</v>
      </c>
      <c r="C741" s="35" t="s">
        <v>88</v>
      </c>
      <c r="D741" s="35">
        <v>0</v>
      </c>
      <c r="E741" s="35">
        <v>0</v>
      </c>
      <c r="F741" s="35">
        <v>0</v>
      </c>
      <c r="G741" s="35">
        <v>0</v>
      </c>
      <c r="H741" s="35">
        <v>0</v>
      </c>
      <c r="I741" s="35">
        <v>127.67505509832596</v>
      </c>
      <c r="J741" s="35">
        <v>248.85589489835081</v>
      </c>
      <c r="K741" s="35">
        <v>357.37863356439397</v>
      </c>
      <c r="L741" s="35">
        <v>447.723241916787</v>
      </c>
      <c r="M741" s="35">
        <v>515.29432473733868</v>
      </c>
      <c r="N741" s="35">
        <v>556.65486639728704</v>
      </c>
      <c r="O741" s="35">
        <v>569.70105529312661</v>
      </c>
      <c r="P741" s="35">
        <v>553.76929461303973</v>
      </c>
      <c r="Q741" s="35">
        <v>509.66995631149945</v>
      </c>
      <c r="R741" s="35">
        <v>439.64616138988134</v>
      </c>
      <c r="S741" s="35">
        <v>347.2596831317361</v>
      </c>
      <c r="T741" s="35">
        <v>237.20977684577005</v>
      </c>
      <c r="U741" s="35">
        <v>115.09415137517516</v>
      </c>
      <c r="V741" s="35">
        <v>0</v>
      </c>
      <c r="W741" s="35">
        <v>0</v>
      </c>
      <c r="X741" s="35">
        <v>0</v>
      </c>
      <c r="Y741" s="35">
        <v>0</v>
      </c>
      <c r="Z741" s="35">
        <v>0</v>
      </c>
      <c r="AA741" s="35">
        <v>0</v>
      </c>
    </row>
    <row r="742" spans="1:27">
      <c r="A742" s="239" t="s">
        <v>768</v>
      </c>
      <c r="B742" s="35" t="s">
        <v>339</v>
      </c>
      <c r="C742" s="35" t="s">
        <v>89</v>
      </c>
      <c r="D742" s="35">
        <v>0</v>
      </c>
      <c r="E742" s="35">
        <v>0</v>
      </c>
      <c r="F742" s="35">
        <v>0</v>
      </c>
      <c r="G742" s="35">
        <v>0</v>
      </c>
      <c r="H742" s="35">
        <v>0</v>
      </c>
      <c r="I742" s="35">
        <v>131.96042399609345</v>
      </c>
      <c r="J742" s="35">
        <v>256.59226631996131</v>
      </c>
      <c r="K742" s="35">
        <v>366.97394694199232</v>
      </c>
      <c r="L742" s="35">
        <v>456.97528578956087</v>
      </c>
      <c r="M742" s="35">
        <v>521.59794970807229</v>
      </c>
      <c r="N742" s="35">
        <v>557.2530409351366</v>
      </c>
      <c r="O742" s="35">
        <v>561.96041087638491</v>
      </c>
      <c r="P742" s="35">
        <v>535.45863005143894</v>
      </c>
      <c r="Q742" s="35">
        <v>479.21950689614266</v>
      </c>
      <c r="R742" s="35">
        <v>396.36634910182465</v>
      </c>
      <c r="S742" s="35">
        <v>291.50050694692476</v>
      </c>
      <c r="T742" s="35">
        <v>170.44583174675529</v>
      </c>
      <c r="U742" s="35">
        <v>39.925241230312672</v>
      </c>
      <c r="V742" s="35">
        <v>0</v>
      </c>
      <c r="W742" s="35">
        <v>0</v>
      </c>
      <c r="X742" s="35">
        <v>0</v>
      </c>
      <c r="Y742" s="35">
        <v>0</v>
      </c>
      <c r="Z742" s="35">
        <v>0</v>
      </c>
      <c r="AA742" s="35">
        <v>0</v>
      </c>
    </row>
    <row r="743" spans="1:27">
      <c r="A743" s="239" t="s">
        <v>768</v>
      </c>
      <c r="B743" s="35" t="s">
        <v>339</v>
      </c>
      <c r="C743" s="35" t="s">
        <v>90</v>
      </c>
      <c r="D743" s="35">
        <v>0</v>
      </c>
      <c r="E743" s="35">
        <v>0</v>
      </c>
      <c r="F743" s="35">
        <v>0</v>
      </c>
      <c r="G743" s="35">
        <v>0</v>
      </c>
      <c r="H743" s="35">
        <v>0</v>
      </c>
      <c r="I743" s="35">
        <v>0</v>
      </c>
      <c r="J743" s="35">
        <v>134.33613820706125</v>
      </c>
      <c r="K743" s="35">
        <v>260.09548327020821</v>
      </c>
      <c r="L743" s="35">
        <v>369.24883394161105</v>
      </c>
      <c r="M743" s="35">
        <v>454.82721134359258</v>
      </c>
      <c r="N743" s="35">
        <v>511.36679873729952</v>
      </c>
      <c r="O743" s="35">
        <v>535.25778306728557</v>
      </c>
      <c r="P743" s="35">
        <v>524.97482622767973</v>
      </c>
      <c r="Q743" s="35">
        <v>481.17445143627123</v>
      </c>
      <c r="R743" s="35">
        <v>406.65312700922402</v>
      </c>
      <c r="S743" s="35">
        <v>306.16872370977319</v>
      </c>
      <c r="T743" s="35">
        <v>186.13674486257642</v>
      </c>
      <c r="U743" s="35">
        <v>54.22072365362007</v>
      </c>
      <c r="V743" s="35">
        <v>0</v>
      </c>
      <c r="W743" s="35">
        <v>0</v>
      </c>
      <c r="X743" s="35">
        <v>0</v>
      </c>
      <c r="Y743" s="35">
        <v>0</v>
      </c>
      <c r="Z743" s="35">
        <v>0</v>
      </c>
      <c r="AA743" s="35">
        <v>0</v>
      </c>
    </row>
    <row r="744" spans="1:27">
      <c r="A744" s="239" t="s">
        <v>768</v>
      </c>
      <c r="B744" s="35" t="s">
        <v>339</v>
      </c>
      <c r="C744" s="35" t="s">
        <v>91</v>
      </c>
      <c r="D744" s="35">
        <v>0</v>
      </c>
      <c r="E744" s="35">
        <v>0</v>
      </c>
      <c r="F744" s="35">
        <v>0</v>
      </c>
      <c r="G744" s="35">
        <v>0</v>
      </c>
      <c r="H744" s="35">
        <v>0</v>
      </c>
      <c r="I744" s="35">
        <v>0</v>
      </c>
      <c r="J744" s="35">
        <v>130.57344477489616</v>
      </c>
      <c r="K744" s="35">
        <v>251.46285448460137</v>
      </c>
      <c r="L744" s="35">
        <v>353.7024146431973</v>
      </c>
      <c r="M744" s="35">
        <v>429.70948478858679</v>
      </c>
      <c r="N744" s="35">
        <v>473.84696823729558</v>
      </c>
      <c r="O744" s="35">
        <v>482.84138975748408</v>
      </c>
      <c r="P744" s="35">
        <v>456.02567425174055</v>
      </c>
      <c r="Q744" s="35">
        <v>395.38862066539031</v>
      </c>
      <c r="R744" s="35">
        <v>305.42740186687075</v>
      </c>
      <c r="S744" s="35">
        <v>192.81402990927629</v>
      </c>
      <c r="T744" s="35">
        <v>65.900523418805122</v>
      </c>
      <c r="U744" s="35">
        <v>0</v>
      </c>
      <c r="V744" s="35">
        <v>0</v>
      </c>
      <c r="W744" s="35">
        <v>0</v>
      </c>
      <c r="X744" s="35">
        <v>0</v>
      </c>
      <c r="Y744" s="35">
        <v>0</v>
      </c>
      <c r="Z744" s="35">
        <v>0</v>
      </c>
      <c r="AA744" s="35">
        <v>0</v>
      </c>
    </row>
    <row r="745" spans="1:27">
      <c r="A745" s="239" t="s">
        <v>768</v>
      </c>
      <c r="B745" s="35" t="s">
        <v>339</v>
      </c>
      <c r="C745" s="35" t="s">
        <v>92</v>
      </c>
      <c r="D745" s="35">
        <v>0</v>
      </c>
      <c r="E745" s="35">
        <v>0</v>
      </c>
      <c r="F745" s="35">
        <v>0</v>
      </c>
      <c r="G745" s="35">
        <v>0</v>
      </c>
      <c r="H745" s="35">
        <v>0</v>
      </c>
      <c r="I745" s="35">
        <v>0</v>
      </c>
      <c r="J745" s="35">
        <v>0</v>
      </c>
      <c r="K745" s="35">
        <v>123.0450930358313</v>
      </c>
      <c r="L745" s="35">
        <v>235.55907038473561</v>
      </c>
      <c r="M745" s="35">
        <v>327.91214769186217</v>
      </c>
      <c r="N745" s="35">
        <v>392.20006061664247</v>
      </c>
      <c r="O745" s="35">
        <v>422.92057065790522</v>
      </c>
      <c r="P745" s="35">
        <v>417.44438771375479</v>
      </c>
      <c r="Q745" s="35">
        <v>376.24020431539867</v>
      </c>
      <c r="R745" s="35">
        <v>302.83458142879977</v>
      </c>
      <c r="S745" s="35">
        <v>203.51011909607925</v>
      </c>
      <c r="T745" s="35">
        <v>86.767744721657081</v>
      </c>
      <c r="U745" s="35">
        <v>0</v>
      </c>
      <c r="V745" s="35">
        <v>0</v>
      </c>
      <c r="W745" s="35">
        <v>0</v>
      </c>
      <c r="X745" s="35">
        <v>0</v>
      </c>
      <c r="Y745" s="35">
        <v>0</v>
      </c>
      <c r="Z745" s="35">
        <v>0</v>
      </c>
      <c r="AA745" s="35">
        <v>0</v>
      </c>
    </row>
    <row r="746" spans="1:27">
      <c r="A746" s="239" t="s">
        <v>768</v>
      </c>
      <c r="B746" s="35" t="s">
        <v>339</v>
      </c>
      <c r="C746" s="35" t="s">
        <v>93</v>
      </c>
      <c r="D746" s="35">
        <v>0</v>
      </c>
      <c r="E746" s="35">
        <v>0</v>
      </c>
      <c r="F746" s="35">
        <v>0</v>
      </c>
      <c r="G746" s="35">
        <v>0</v>
      </c>
      <c r="H746" s="35">
        <v>0</v>
      </c>
      <c r="I746" s="35">
        <v>0</v>
      </c>
      <c r="J746" s="35">
        <v>0</v>
      </c>
      <c r="K746" s="35">
        <v>118.07660636898872</v>
      </c>
      <c r="L746" s="35">
        <v>225.04031495382807</v>
      </c>
      <c r="M746" s="35">
        <v>310.82412944872783</v>
      </c>
      <c r="N746" s="35">
        <v>367.35442044197225</v>
      </c>
      <c r="O746" s="35">
        <v>389.31078311473573</v>
      </c>
      <c r="P746" s="35">
        <v>374.62677245646603</v>
      </c>
      <c r="Q746" s="35">
        <v>324.68438880173215</v>
      </c>
      <c r="R746" s="35">
        <v>244.18400948791657</v>
      </c>
      <c r="S746" s="35">
        <v>140.70200814574582</v>
      </c>
      <c r="T746" s="35">
        <v>23.977696725133626</v>
      </c>
      <c r="U746" s="35">
        <v>0</v>
      </c>
      <c r="V746" s="35">
        <v>0</v>
      </c>
      <c r="W746" s="35">
        <v>0</v>
      </c>
      <c r="X746" s="35">
        <v>0</v>
      </c>
      <c r="Y746" s="35">
        <v>0</v>
      </c>
      <c r="Z746" s="35">
        <v>0</v>
      </c>
      <c r="AA746" s="35">
        <v>0</v>
      </c>
    </row>
    <row r="747" spans="1:27">
      <c r="A747" s="239" t="s">
        <v>768</v>
      </c>
      <c r="B747" s="35" t="s">
        <v>338</v>
      </c>
      <c r="C747" s="35" t="s">
        <v>82</v>
      </c>
      <c r="D747" s="35">
        <v>0</v>
      </c>
      <c r="E747" s="35">
        <v>0</v>
      </c>
      <c r="F747" s="35">
        <v>0</v>
      </c>
      <c r="G747" s="35">
        <v>0</v>
      </c>
      <c r="H747" s="35">
        <v>0</v>
      </c>
      <c r="I747" s="35">
        <v>0</v>
      </c>
      <c r="J747" s="35">
        <v>0</v>
      </c>
      <c r="K747" s="35">
        <v>74.878719352682495</v>
      </c>
      <c r="L747" s="35">
        <v>142.97655164688646</v>
      </c>
      <c r="M747" s="35">
        <v>198.12667520475611</v>
      </c>
      <c r="N747" s="35">
        <v>235.33479041299734</v>
      </c>
      <c r="O747" s="35">
        <v>251.23139484065152</v>
      </c>
      <c r="P747" s="35">
        <v>244.37691953983739</v>
      </c>
      <c r="Q747" s="35">
        <v>215.39209391487393</v>
      </c>
      <c r="R747" s="35">
        <v>166.90173354315954</v>
      </c>
      <c r="S747" s="35">
        <v>103.29704142533338</v>
      </c>
      <c r="T747" s="35">
        <v>30.337948251567219</v>
      </c>
      <c r="U747" s="35">
        <v>0</v>
      </c>
      <c r="V747" s="35">
        <v>0</v>
      </c>
      <c r="W747" s="35">
        <v>0</v>
      </c>
      <c r="X747" s="35">
        <v>0</v>
      </c>
      <c r="Y747" s="35">
        <v>0</v>
      </c>
      <c r="Z747" s="35">
        <v>0</v>
      </c>
      <c r="AA747" s="35">
        <v>0</v>
      </c>
    </row>
    <row r="748" spans="1:27">
      <c r="A748" s="239" t="s">
        <v>768</v>
      </c>
      <c r="B748" s="35" t="s">
        <v>338</v>
      </c>
      <c r="C748" s="35" t="s">
        <v>83</v>
      </c>
      <c r="D748" s="35">
        <v>0</v>
      </c>
      <c r="E748" s="35">
        <v>0</v>
      </c>
      <c r="F748" s="35">
        <v>0</v>
      </c>
      <c r="G748" s="35">
        <v>0</v>
      </c>
      <c r="H748" s="35">
        <v>0</v>
      </c>
      <c r="I748" s="35">
        <v>0</v>
      </c>
      <c r="J748" s="35">
        <v>79.526829406419296</v>
      </c>
      <c r="K748" s="35">
        <v>152.72565895514015</v>
      </c>
      <c r="L748" s="35">
        <v>213.77201171900111</v>
      </c>
      <c r="M748" s="35">
        <v>257.80839099549269</v>
      </c>
      <c r="N748" s="35">
        <v>281.3307943759296</v>
      </c>
      <c r="O748" s="35">
        <v>282.46752942198464</v>
      </c>
      <c r="P748" s="35">
        <v>261.12814541075892</v>
      </c>
      <c r="Q748" s="35">
        <v>219.01063055571811</v>
      </c>
      <c r="R748" s="35">
        <v>159.46630201609767</v>
      </c>
      <c r="S748" s="35">
        <v>87.233139481743478</v>
      </c>
      <c r="T748" s="35">
        <v>8.0587811478432787</v>
      </c>
      <c r="U748" s="35">
        <v>0</v>
      </c>
      <c r="V748" s="35">
        <v>0</v>
      </c>
      <c r="W748" s="35">
        <v>0</v>
      </c>
      <c r="X748" s="35">
        <v>0</v>
      </c>
      <c r="Y748" s="35">
        <v>0</v>
      </c>
      <c r="Z748" s="35">
        <v>0</v>
      </c>
      <c r="AA748" s="35">
        <v>0</v>
      </c>
    </row>
    <row r="749" spans="1:27">
      <c r="A749" s="239" t="s">
        <v>768</v>
      </c>
      <c r="B749" s="35" t="s">
        <v>338</v>
      </c>
      <c r="C749" s="35" t="s">
        <v>84</v>
      </c>
      <c r="D749" s="35">
        <v>0</v>
      </c>
      <c r="E749" s="35">
        <v>0</v>
      </c>
      <c r="F749" s="35">
        <v>0</v>
      </c>
      <c r="G749" s="35">
        <v>0</v>
      </c>
      <c r="H749" s="35">
        <v>0</v>
      </c>
      <c r="I749" s="35">
        <v>0</v>
      </c>
      <c r="J749" s="35">
        <v>83.573692889447614</v>
      </c>
      <c r="K749" s="35">
        <v>161.35641226915612</v>
      </c>
      <c r="L749" s="35">
        <v>227.95845173906014</v>
      </c>
      <c r="M749" s="35">
        <v>278.76483458902402</v>
      </c>
      <c r="N749" s="35">
        <v>310.25509394678716</v>
      </c>
      <c r="O749" s="35">
        <v>320.24721234428267</v>
      </c>
      <c r="P749" s="35">
        <v>308.04881768515469</v>
      </c>
      <c r="Q749" s="35">
        <v>274.50515896929829</v>
      </c>
      <c r="R749" s="35">
        <v>221.94053744902527</v>
      </c>
      <c r="S749" s="35">
        <v>153.99725155879656</v>
      </c>
      <c r="T749" s="35">
        <v>75.383215417896466</v>
      </c>
      <c r="U749" s="35">
        <v>0</v>
      </c>
      <c r="V749" s="35">
        <v>0</v>
      </c>
      <c r="W749" s="35">
        <v>0</v>
      </c>
      <c r="X749" s="35">
        <v>0</v>
      </c>
      <c r="Y749" s="35">
        <v>0</v>
      </c>
      <c r="Z749" s="35">
        <v>0</v>
      </c>
      <c r="AA749" s="35">
        <v>0</v>
      </c>
    </row>
    <row r="750" spans="1:27">
      <c r="A750" s="239" t="s">
        <v>768</v>
      </c>
      <c r="B750" s="35" t="s">
        <v>338</v>
      </c>
      <c r="C750" s="35" t="s">
        <v>85</v>
      </c>
      <c r="D750" s="35">
        <v>0</v>
      </c>
      <c r="E750" s="35">
        <v>0</v>
      </c>
      <c r="F750" s="35">
        <v>0</v>
      </c>
      <c r="G750" s="35">
        <v>0</v>
      </c>
      <c r="H750" s="35">
        <v>0</v>
      </c>
      <c r="I750" s="35">
        <v>0</v>
      </c>
      <c r="J750" s="35">
        <v>82.605837747681235</v>
      </c>
      <c r="K750" s="35">
        <v>160.33657536724536</v>
      </c>
      <c r="L750" s="35">
        <v>228.60482364674272</v>
      </c>
      <c r="M750" s="35">
        <v>283.38163554068387</v>
      </c>
      <c r="N750" s="35">
        <v>321.43428016753364</v>
      </c>
      <c r="O750" s="35">
        <v>340.51702698628384</v>
      </c>
      <c r="P750" s="35">
        <v>339.50368075459477</v>
      </c>
      <c r="Q750" s="35">
        <v>318.45404553085535</v>
      </c>
      <c r="R750" s="35">
        <v>278.61039525325305</v>
      </c>
      <c r="S750" s="35">
        <v>222.32415918961144</v>
      </c>
      <c r="T750" s="35">
        <v>152.91714901967217</v>
      </c>
      <c r="U750" s="35">
        <v>74.485517429462348</v>
      </c>
      <c r="V750" s="35">
        <v>0</v>
      </c>
      <c r="W750" s="35">
        <v>0</v>
      </c>
      <c r="X750" s="35">
        <v>0</v>
      </c>
      <c r="Y750" s="35">
        <v>0</v>
      </c>
      <c r="Z750" s="35">
        <v>0</v>
      </c>
      <c r="AA750" s="35">
        <v>0</v>
      </c>
    </row>
    <row r="751" spans="1:27">
      <c r="A751" s="239" t="s">
        <v>768</v>
      </c>
      <c r="B751" s="35" t="s">
        <v>338</v>
      </c>
      <c r="C751" s="35" t="s">
        <v>86</v>
      </c>
      <c r="D751" s="35">
        <v>0</v>
      </c>
      <c r="E751" s="35">
        <v>0</v>
      </c>
      <c r="F751" s="35">
        <v>0</v>
      </c>
      <c r="G751" s="35">
        <v>0</v>
      </c>
      <c r="H751" s="35">
        <v>0</v>
      </c>
      <c r="I751" s="35">
        <v>81.499812970412009</v>
      </c>
      <c r="J751" s="35">
        <v>158.67003873735644</v>
      </c>
      <c r="K751" s="35">
        <v>227.411094617244</v>
      </c>
      <c r="L751" s="35">
        <v>284.07118823113444</v>
      </c>
      <c r="M751" s="35">
        <v>325.64031492604732</v>
      </c>
      <c r="N751" s="35">
        <v>349.91016093489509</v>
      </c>
      <c r="O751" s="35">
        <v>355.59141759695501</v>
      </c>
      <c r="P751" s="35">
        <v>342.38227445098596</v>
      </c>
      <c r="Q751" s="35">
        <v>310.98445258135808</v>
      </c>
      <c r="R751" s="35">
        <v>263.06592646345871</v>
      </c>
      <c r="S751" s="35">
        <v>201.17231466900662</v>
      </c>
      <c r="T751" s="35">
        <v>128.59164670181099</v>
      </c>
      <c r="U751" s="35">
        <v>49.179690075890278</v>
      </c>
      <c r="V751" s="35">
        <v>0</v>
      </c>
      <c r="W751" s="35">
        <v>0</v>
      </c>
      <c r="X751" s="35">
        <v>0</v>
      </c>
      <c r="Y751" s="35">
        <v>0</v>
      </c>
      <c r="Z751" s="35">
        <v>0</v>
      </c>
      <c r="AA751" s="35">
        <v>0</v>
      </c>
    </row>
    <row r="752" spans="1:27">
      <c r="A752" s="239" t="s">
        <v>768</v>
      </c>
      <c r="B752" s="35" t="s">
        <v>338</v>
      </c>
      <c r="C752" s="35" t="s">
        <v>87</v>
      </c>
      <c r="D752" s="35">
        <v>0</v>
      </c>
      <c r="E752" s="35">
        <v>0</v>
      </c>
      <c r="F752" s="35">
        <v>0</v>
      </c>
      <c r="G752" s="35">
        <v>0</v>
      </c>
      <c r="H752" s="35">
        <v>0</v>
      </c>
      <c r="I752" s="35">
        <v>78.784864296591863</v>
      </c>
      <c r="J752" s="35">
        <v>153.67473351738417</v>
      </c>
      <c r="K752" s="35">
        <v>220.96717478460812</v>
      </c>
      <c r="L752" s="35">
        <v>277.33535965584019</v>
      </c>
      <c r="M752" s="35">
        <v>319.99253709120217</v>
      </c>
      <c r="N752" s="35">
        <v>346.82980587544574</v>
      </c>
      <c r="O752" s="35">
        <v>356.52037525128765</v>
      </c>
      <c r="P752" s="35">
        <v>348.58515928848493</v>
      </c>
      <c r="Q752" s="35">
        <v>323.41646211012619</v>
      </c>
      <c r="R752" s="35">
        <v>282.25858301721598</v>
      </c>
      <c r="S752" s="35">
        <v>227.14630036253214</v>
      </c>
      <c r="T752" s="35">
        <v>160.80427543060694</v>
      </c>
      <c r="U752" s="35">
        <v>86.51234963178625</v>
      </c>
      <c r="V752" s="35">
        <v>7.9433944971895318</v>
      </c>
      <c r="W752" s="35">
        <v>0</v>
      </c>
      <c r="X752" s="35">
        <v>0</v>
      </c>
      <c r="Y752" s="35">
        <v>0</v>
      </c>
      <c r="Z752" s="35">
        <v>0</v>
      </c>
      <c r="AA752" s="35">
        <v>0</v>
      </c>
    </row>
    <row r="753" spans="1:27">
      <c r="A753" s="239" t="s">
        <v>768</v>
      </c>
      <c r="B753" s="35" t="s">
        <v>338</v>
      </c>
      <c r="C753" s="35" t="s">
        <v>88</v>
      </c>
      <c r="D753" s="35">
        <v>0</v>
      </c>
      <c r="E753" s="35">
        <v>0</v>
      </c>
      <c r="F753" s="35">
        <v>0</v>
      </c>
      <c r="G753" s="35">
        <v>0</v>
      </c>
      <c r="H753" s="35">
        <v>0</v>
      </c>
      <c r="I753" s="35">
        <v>79.796909436453731</v>
      </c>
      <c r="J753" s="35">
        <v>155.53493431146924</v>
      </c>
      <c r="K753" s="35">
        <v>223.36164597774624</v>
      </c>
      <c r="L753" s="35">
        <v>279.82702619799187</v>
      </c>
      <c r="M753" s="35">
        <v>322.05895296083668</v>
      </c>
      <c r="N753" s="35">
        <v>347.90929149830441</v>
      </c>
      <c r="O753" s="35">
        <v>356.06315955820412</v>
      </c>
      <c r="P753" s="35">
        <v>346.10580913314982</v>
      </c>
      <c r="Q753" s="35">
        <v>318.54372269468718</v>
      </c>
      <c r="R753" s="35">
        <v>274.77885086867587</v>
      </c>
      <c r="S753" s="35">
        <v>217.03730195733505</v>
      </c>
      <c r="T753" s="35">
        <v>148.25611052860629</v>
      </c>
      <c r="U753" s="35">
        <v>71.933844609484467</v>
      </c>
      <c r="V753" s="35">
        <v>0</v>
      </c>
      <c r="W753" s="35">
        <v>0</v>
      </c>
      <c r="X753" s="35">
        <v>0</v>
      </c>
      <c r="Y753" s="35">
        <v>0</v>
      </c>
      <c r="Z753" s="35">
        <v>0</v>
      </c>
      <c r="AA753" s="35">
        <v>0</v>
      </c>
    </row>
    <row r="754" spans="1:27">
      <c r="A754" s="239" t="s">
        <v>768</v>
      </c>
      <c r="B754" s="35" t="s">
        <v>338</v>
      </c>
      <c r="C754" s="35" t="s">
        <v>89</v>
      </c>
      <c r="D754" s="35">
        <v>0</v>
      </c>
      <c r="E754" s="35">
        <v>0</v>
      </c>
      <c r="F754" s="35">
        <v>0</v>
      </c>
      <c r="G754" s="35">
        <v>0</v>
      </c>
      <c r="H754" s="35">
        <v>0</v>
      </c>
      <c r="I754" s="35">
        <v>82.475264997558398</v>
      </c>
      <c r="J754" s="35">
        <v>160.37016644997581</v>
      </c>
      <c r="K754" s="35">
        <v>229.35871683874521</v>
      </c>
      <c r="L754" s="35">
        <v>285.60955361847556</v>
      </c>
      <c r="M754" s="35">
        <v>325.99871856754515</v>
      </c>
      <c r="N754" s="35">
        <v>348.28315058446032</v>
      </c>
      <c r="O754" s="35">
        <v>351.2252567977406</v>
      </c>
      <c r="P754" s="35">
        <v>334.66164378214927</v>
      </c>
      <c r="Q754" s="35">
        <v>299.51219181008918</v>
      </c>
      <c r="R754" s="35">
        <v>247.72896818864041</v>
      </c>
      <c r="S754" s="35">
        <v>182.18781684182798</v>
      </c>
      <c r="T754" s="35">
        <v>106.52864484172204</v>
      </c>
      <c r="U754" s="35">
        <v>24.953275768945421</v>
      </c>
      <c r="V754" s="35">
        <v>0</v>
      </c>
      <c r="W754" s="35">
        <v>0</v>
      </c>
      <c r="X754" s="35">
        <v>0</v>
      </c>
      <c r="Y754" s="35">
        <v>0</v>
      </c>
      <c r="Z754" s="35">
        <v>0</v>
      </c>
      <c r="AA754" s="35">
        <v>0</v>
      </c>
    </row>
    <row r="755" spans="1:27">
      <c r="A755" s="239" t="s">
        <v>768</v>
      </c>
      <c r="B755" s="35" t="s">
        <v>338</v>
      </c>
      <c r="C755" s="35" t="s">
        <v>90</v>
      </c>
      <c r="D755" s="35">
        <v>0</v>
      </c>
      <c r="E755" s="35">
        <v>0</v>
      </c>
      <c r="F755" s="35">
        <v>0</v>
      </c>
      <c r="G755" s="35">
        <v>0</v>
      </c>
      <c r="H755" s="35">
        <v>0</v>
      </c>
      <c r="I755" s="35">
        <v>0</v>
      </c>
      <c r="J755" s="35">
        <v>83.960086379413283</v>
      </c>
      <c r="K755" s="35">
        <v>162.55967704388013</v>
      </c>
      <c r="L755" s="35">
        <v>230.78052121350692</v>
      </c>
      <c r="M755" s="35">
        <v>284.26700708974533</v>
      </c>
      <c r="N755" s="35">
        <v>319.60424921081216</v>
      </c>
      <c r="O755" s="35">
        <v>334.53611441705345</v>
      </c>
      <c r="P755" s="35">
        <v>328.10926639229979</v>
      </c>
      <c r="Q755" s="35">
        <v>300.73403214766955</v>
      </c>
      <c r="R755" s="35">
        <v>254.15820438076503</v>
      </c>
      <c r="S755" s="35">
        <v>191.35545231860823</v>
      </c>
      <c r="T755" s="35">
        <v>116.33546553911026</v>
      </c>
      <c r="U755" s="35">
        <v>33.887952283512547</v>
      </c>
      <c r="V755" s="35">
        <v>0</v>
      </c>
      <c r="W755" s="35">
        <v>0</v>
      </c>
      <c r="X755" s="35">
        <v>0</v>
      </c>
      <c r="Y755" s="35">
        <v>0</v>
      </c>
      <c r="Z755" s="35">
        <v>0</v>
      </c>
      <c r="AA755" s="35">
        <v>0</v>
      </c>
    </row>
    <row r="756" spans="1:27">
      <c r="A756" s="239" t="s">
        <v>768</v>
      </c>
      <c r="B756" s="35" t="s">
        <v>338</v>
      </c>
      <c r="C756" s="35" t="s">
        <v>91</v>
      </c>
      <c r="D756" s="35">
        <v>0</v>
      </c>
      <c r="E756" s="35">
        <v>0</v>
      </c>
      <c r="F756" s="35">
        <v>0</v>
      </c>
      <c r="G756" s="35">
        <v>0</v>
      </c>
      <c r="H756" s="35">
        <v>0</v>
      </c>
      <c r="I756" s="35">
        <v>0</v>
      </c>
      <c r="J756" s="35">
        <v>81.608402984310089</v>
      </c>
      <c r="K756" s="35">
        <v>157.16428405287584</v>
      </c>
      <c r="L756" s="35">
        <v>221.06400915199828</v>
      </c>
      <c r="M756" s="35">
        <v>268.56842799286676</v>
      </c>
      <c r="N756" s="35">
        <v>296.15435514830972</v>
      </c>
      <c r="O756" s="35">
        <v>301.77586859842751</v>
      </c>
      <c r="P756" s="35">
        <v>285.0160464073378</v>
      </c>
      <c r="Q756" s="35">
        <v>247.11788791586892</v>
      </c>
      <c r="R756" s="35">
        <v>190.89212616679421</v>
      </c>
      <c r="S756" s="35">
        <v>120.50876869329767</v>
      </c>
      <c r="T756" s="35">
        <v>41.187827136753199</v>
      </c>
      <c r="U756" s="35">
        <v>0</v>
      </c>
      <c r="V756" s="35">
        <v>0</v>
      </c>
      <c r="W756" s="35">
        <v>0</v>
      </c>
      <c r="X756" s="35">
        <v>0</v>
      </c>
      <c r="Y756" s="35">
        <v>0</v>
      </c>
      <c r="Z756" s="35">
        <v>0</v>
      </c>
      <c r="AA756" s="35">
        <v>0</v>
      </c>
    </row>
    <row r="757" spans="1:27">
      <c r="A757" s="239" t="s">
        <v>768</v>
      </c>
      <c r="B757" s="35" t="s">
        <v>338</v>
      </c>
      <c r="C757" s="35" t="s">
        <v>92</v>
      </c>
      <c r="D757" s="35">
        <v>0</v>
      </c>
      <c r="E757" s="35">
        <v>0</v>
      </c>
      <c r="F757" s="35">
        <v>0</v>
      </c>
      <c r="G757" s="35">
        <v>0</v>
      </c>
      <c r="H757" s="35">
        <v>0</v>
      </c>
      <c r="I757" s="35">
        <v>0</v>
      </c>
      <c r="J757" s="35">
        <v>0</v>
      </c>
      <c r="K757" s="35">
        <v>76.903183147394557</v>
      </c>
      <c r="L757" s="35">
        <v>147.22441899045972</v>
      </c>
      <c r="M757" s="35">
        <v>204.94509230741383</v>
      </c>
      <c r="N757" s="35">
        <v>245.12503788540153</v>
      </c>
      <c r="O757" s="35">
        <v>264.32535666119071</v>
      </c>
      <c r="P757" s="35">
        <v>260.9027423210967</v>
      </c>
      <c r="Q757" s="35">
        <v>235.15012769712413</v>
      </c>
      <c r="R757" s="35">
        <v>189.27161339299983</v>
      </c>
      <c r="S757" s="35">
        <v>127.19382443504951</v>
      </c>
      <c r="T757" s="35">
        <v>54.229840451035663</v>
      </c>
      <c r="U757" s="35">
        <v>0</v>
      </c>
      <c r="V757" s="35">
        <v>0</v>
      </c>
      <c r="W757" s="35">
        <v>0</v>
      </c>
      <c r="X757" s="35">
        <v>0</v>
      </c>
      <c r="Y757" s="35">
        <v>0</v>
      </c>
      <c r="Z757" s="35">
        <v>0</v>
      </c>
      <c r="AA757" s="35">
        <v>0</v>
      </c>
    </row>
    <row r="758" spans="1:27">
      <c r="A758" s="239" t="s">
        <v>768</v>
      </c>
      <c r="B758" s="35" t="s">
        <v>338</v>
      </c>
      <c r="C758" s="35" t="s">
        <v>93</v>
      </c>
      <c r="D758" s="35">
        <v>0</v>
      </c>
      <c r="E758" s="35">
        <v>0</v>
      </c>
      <c r="F758" s="35">
        <v>0</v>
      </c>
      <c r="G758" s="35">
        <v>0</v>
      </c>
      <c r="H758" s="35">
        <v>0</v>
      </c>
      <c r="I758" s="35">
        <v>0</v>
      </c>
      <c r="J758" s="35">
        <v>0</v>
      </c>
      <c r="K758" s="35">
        <v>73.797878980617938</v>
      </c>
      <c r="L758" s="35">
        <v>140.65019684614253</v>
      </c>
      <c r="M758" s="35">
        <v>194.26508090545488</v>
      </c>
      <c r="N758" s="35">
        <v>229.59651277623266</v>
      </c>
      <c r="O758" s="35">
        <v>243.31923944670982</v>
      </c>
      <c r="P758" s="35">
        <v>234.14173278529125</v>
      </c>
      <c r="Q758" s="35">
        <v>202.92774300108258</v>
      </c>
      <c r="R758" s="35">
        <v>152.61500592994784</v>
      </c>
      <c r="S758" s="35">
        <v>87.938755091091124</v>
      </c>
      <c r="T758" s="35">
        <v>14.986060453208516</v>
      </c>
      <c r="U758" s="35">
        <v>0</v>
      </c>
      <c r="V758" s="35">
        <v>0</v>
      </c>
      <c r="W758" s="35">
        <v>0</v>
      </c>
      <c r="X758" s="35">
        <v>0</v>
      </c>
      <c r="Y758" s="35">
        <v>0</v>
      </c>
      <c r="Z758" s="35">
        <v>0</v>
      </c>
      <c r="AA758" s="35">
        <v>0</v>
      </c>
    </row>
    <row r="759" spans="1:27">
      <c r="A759" s="239" t="s">
        <v>754</v>
      </c>
      <c r="B759" s="35" t="s">
        <v>79</v>
      </c>
      <c r="C759" s="35" t="s">
        <v>82</v>
      </c>
      <c r="D759" s="35">
        <v>0</v>
      </c>
      <c r="E759" s="35">
        <v>0</v>
      </c>
      <c r="F759" s="35">
        <v>0</v>
      </c>
      <c r="G759" s="35">
        <v>0</v>
      </c>
      <c r="H759" s="35">
        <v>0</v>
      </c>
      <c r="I759" s="35">
        <v>0</v>
      </c>
      <c r="J759" s="35">
        <v>259.00965597791492</v>
      </c>
      <c r="K759" s="35">
        <v>502.49492235548905</v>
      </c>
      <c r="L759" s="35">
        <v>715.86190253486529</v>
      </c>
      <c r="M759" s="35">
        <v>886.32191450476273</v>
      </c>
      <c r="N759" s="35">
        <v>1003.6580123868197</v>
      </c>
      <c r="O759" s="35">
        <v>1060.837364563901</v>
      </c>
      <c r="P759" s="35">
        <v>1054.4327839802168</v>
      </c>
      <c r="Q759" s="35">
        <v>984.82814514358199</v>
      </c>
      <c r="R759" s="35">
        <v>856.1953756495576</v>
      </c>
      <c r="S759" s="35">
        <v>676.24440129784568</v>
      </c>
      <c r="T759" s="35">
        <v>455.76103246392881</v>
      </c>
      <c r="U759" s="35">
        <v>207.9604896586026</v>
      </c>
      <c r="V759" s="35">
        <v>0</v>
      </c>
      <c r="W759" s="35">
        <v>0</v>
      </c>
      <c r="X759" s="35">
        <v>0</v>
      </c>
      <c r="Y759" s="35">
        <v>0</v>
      </c>
      <c r="Z759" s="35">
        <v>0</v>
      </c>
      <c r="AA759" s="35">
        <v>0</v>
      </c>
    </row>
    <row r="760" spans="1:27">
      <c r="A760" s="239" t="s">
        <v>754</v>
      </c>
      <c r="B760" s="35" t="s">
        <v>79</v>
      </c>
      <c r="C760" s="35" t="s">
        <v>83</v>
      </c>
      <c r="D760" s="35">
        <v>0</v>
      </c>
      <c r="E760" s="35">
        <v>0</v>
      </c>
      <c r="F760" s="35">
        <v>0</v>
      </c>
      <c r="G760" s="35">
        <v>0</v>
      </c>
      <c r="H760" s="35">
        <v>0</v>
      </c>
      <c r="I760" s="35">
        <v>0</v>
      </c>
      <c r="J760" s="35">
        <v>265.99212106022878</v>
      </c>
      <c r="K760" s="35">
        <v>515.27097890365189</v>
      </c>
      <c r="L760" s="35">
        <v>732.17346610845777</v>
      </c>
      <c r="M760" s="35">
        <v>903.07080169202163</v>
      </c>
      <c r="N760" s="35">
        <v>1017.2248775431931</v>
      </c>
      <c r="O760" s="35">
        <v>1067.4629732469198</v>
      </c>
      <c r="P760" s="35">
        <v>1050.6284444873447</v>
      </c>
      <c r="Q760" s="35">
        <v>967.77906661949783</v>
      </c>
      <c r="R760" s="35">
        <v>824.12057075351413</v>
      </c>
      <c r="S760" s="35">
        <v>628.67954852364312</v>
      </c>
      <c r="T760" s="35">
        <v>393.73627813838749</v>
      </c>
      <c r="U760" s="35">
        <v>134.05310933695958</v>
      </c>
      <c r="V760" s="35">
        <v>0</v>
      </c>
      <c r="W760" s="35">
        <v>0</v>
      </c>
      <c r="X760" s="35">
        <v>0</v>
      </c>
      <c r="Y760" s="35">
        <v>0</v>
      </c>
      <c r="Z760" s="35">
        <v>0</v>
      </c>
      <c r="AA760" s="35">
        <v>0</v>
      </c>
    </row>
    <row r="761" spans="1:27">
      <c r="A761" s="239" t="s">
        <v>754</v>
      </c>
      <c r="B761" s="35" t="s">
        <v>79</v>
      </c>
      <c r="C761" s="35" t="s">
        <v>84</v>
      </c>
      <c r="D761" s="35">
        <v>0</v>
      </c>
      <c r="E761" s="35">
        <v>0</v>
      </c>
      <c r="F761" s="35">
        <v>0</v>
      </c>
      <c r="G761" s="35">
        <v>0</v>
      </c>
      <c r="H761" s="35">
        <v>0</v>
      </c>
      <c r="I761" s="35">
        <v>0</v>
      </c>
      <c r="J761" s="35">
        <v>267.78310857811618</v>
      </c>
      <c r="K761" s="35">
        <v>517.61594093091185</v>
      </c>
      <c r="L761" s="35">
        <v>732.75147976256414</v>
      </c>
      <c r="M761" s="35">
        <v>898.7685677102487</v>
      </c>
      <c r="N761" s="35">
        <v>1004.5385992296954</v>
      </c>
      <c r="O761" s="35">
        <v>1042.9715032099361</v>
      </c>
      <c r="P761" s="35">
        <v>1011.4910109451154</v>
      </c>
      <c r="Q761" s="35">
        <v>912.20735087668743</v>
      </c>
      <c r="R761" s="35">
        <v>751.77579387798005</v>
      </c>
      <c r="S761" s="35">
        <v>540.95053119980173</v>
      </c>
      <c r="T761" s="35">
        <v>293.86378992863132</v>
      </c>
      <c r="U761" s="35">
        <v>27.078508933100604</v>
      </c>
      <c r="V761" s="35">
        <v>0</v>
      </c>
      <c r="W761" s="35">
        <v>0</v>
      </c>
      <c r="X761" s="35">
        <v>0</v>
      </c>
      <c r="Y761" s="35">
        <v>0</v>
      </c>
      <c r="Z761" s="35">
        <v>0</v>
      </c>
      <c r="AA761" s="35">
        <v>0</v>
      </c>
    </row>
    <row r="762" spans="1:27">
      <c r="A762" s="239" t="s">
        <v>754</v>
      </c>
      <c r="B762" s="35" t="s">
        <v>79</v>
      </c>
      <c r="C762" s="35" t="s">
        <v>85</v>
      </c>
      <c r="D762" s="35">
        <v>0</v>
      </c>
      <c r="E762" s="35">
        <v>0</v>
      </c>
      <c r="F762" s="35">
        <v>0</v>
      </c>
      <c r="G762" s="35">
        <v>0</v>
      </c>
      <c r="H762" s="35">
        <v>0</v>
      </c>
      <c r="I762" s="35">
        <v>0</v>
      </c>
      <c r="J762" s="35">
        <v>261.67300413404377</v>
      </c>
      <c r="K762" s="35">
        <v>504.59278042225617</v>
      </c>
      <c r="L762" s="35">
        <v>711.35008205269776</v>
      </c>
      <c r="M762" s="35">
        <v>867.12730566159655</v>
      </c>
      <c r="N762" s="35">
        <v>960.76041934128102</v>
      </c>
      <c r="O762" s="35">
        <v>985.53905141791097</v>
      </c>
      <c r="P762" s="35">
        <v>939.68740031585662</v>
      </c>
      <c r="Q762" s="35">
        <v>826.49150030934481</v>
      </c>
      <c r="R762" s="35">
        <v>654.06372245117484</v>
      </c>
      <c r="S762" s="35">
        <v>434.76138810823937</v>
      </c>
      <c r="T762" s="35">
        <v>184.30116112465896</v>
      </c>
      <c r="U762" s="35">
        <v>0</v>
      </c>
      <c r="V762" s="35">
        <v>0</v>
      </c>
      <c r="W762" s="35">
        <v>0</v>
      </c>
      <c r="X762" s="35">
        <v>0</v>
      </c>
      <c r="Y762" s="35">
        <v>0</v>
      </c>
      <c r="Z762" s="35">
        <v>0</v>
      </c>
      <c r="AA762" s="35">
        <v>0</v>
      </c>
    </row>
    <row r="763" spans="1:27">
      <c r="A763" s="239" t="s">
        <v>754</v>
      </c>
      <c r="B763" s="35" t="s">
        <v>79</v>
      </c>
      <c r="C763" s="35" t="s">
        <v>86</v>
      </c>
      <c r="D763" s="35">
        <v>0</v>
      </c>
      <c r="E763" s="35">
        <v>0</v>
      </c>
      <c r="F763" s="35">
        <v>0</v>
      </c>
      <c r="G763" s="35">
        <v>0</v>
      </c>
      <c r="H763" s="35">
        <v>0</v>
      </c>
      <c r="I763" s="35">
        <v>0</v>
      </c>
      <c r="J763" s="35">
        <v>242.85170768247468</v>
      </c>
      <c r="K763" s="35">
        <v>467.05315617325437</v>
      </c>
      <c r="L763" s="35">
        <v>655.38636843849577</v>
      </c>
      <c r="M763" s="35">
        <v>793.38793692520869</v>
      </c>
      <c r="N763" s="35">
        <v>870.4597684772898</v>
      </c>
      <c r="O763" s="35">
        <v>880.68298507431211</v>
      </c>
      <c r="P763" s="35">
        <v>823.27247533646778</v>
      </c>
      <c r="Q763" s="35">
        <v>702.63718864754298</v>
      </c>
      <c r="R763" s="35">
        <v>528.04154149397482</v>
      </c>
      <c r="S763" s="35">
        <v>312.8939389647374</v>
      </c>
      <c r="T763" s="35">
        <v>73.71705075786889</v>
      </c>
      <c r="U763" s="35">
        <v>0</v>
      </c>
      <c r="V763" s="35">
        <v>0</v>
      </c>
      <c r="W763" s="35">
        <v>0</v>
      </c>
      <c r="X763" s="35">
        <v>0</v>
      </c>
      <c r="Y763" s="35">
        <v>0</v>
      </c>
      <c r="Z763" s="35">
        <v>0</v>
      </c>
      <c r="AA763" s="35">
        <v>0</v>
      </c>
    </row>
    <row r="764" spans="1:27">
      <c r="A764" s="239" t="s">
        <v>754</v>
      </c>
      <c r="B764" s="35" t="s">
        <v>79</v>
      </c>
      <c r="C764" s="35" t="s">
        <v>87</v>
      </c>
      <c r="D764" s="35">
        <v>0</v>
      </c>
      <c r="E764" s="35">
        <v>0</v>
      </c>
      <c r="F764" s="35">
        <v>0</v>
      </c>
      <c r="G764" s="35">
        <v>0</v>
      </c>
      <c r="H764" s="35">
        <v>0</v>
      </c>
      <c r="I764" s="35">
        <v>0</v>
      </c>
      <c r="J764" s="35">
        <v>232.78199840556874</v>
      </c>
      <c r="K764" s="35">
        <v>447.04138672118592</v>
      </c>
      <c r="L764" s="35">
        <v>625.72941059701031</v>
      </c>
      <c r="M764" s="35">
        <v>754.62775153476491</v>
      </c>
      <c r="N764" s="35">
        <v>823.47988743744463</v>
      </c>
      <c r="O764" s="35">
        <v>826.80721052643707</v>
      </c>
      <c r="P764" s="35">
        <v>764.34496360985111</v>
      </c>
      <c r="Q764" s="35">
        <v>641.06330697887211</v>
      </c>
      <c r="R764" s="35">
        <v>466.77183962594694</v>
      </c>
      <c r="S764" s="35">
        <v>255.33904328031551</v>
      </c>
      <c r="T764" s="35">
        <v>23.588758590150182</v>
      </c>
      <c r="U764" s="35">
        <v>0</v>
      </c>
      <c r="V764" s="35">
        <v>0</v>
      </c>
      <c r="W764" s="35">
        <v>0</v>
      </c>
      <c r="X764" s="35">
        <v>0</v>
      </c>
      <c r="Y764" s="35">
        <v>0</v>
      </c>
      <c r="Z764" s="35">
        <v>0</v>
      </c>
      <c r="AA764" s="35">
        <v>0</v>
      </c>
    </row>
    <row r="765" spans="1:27">
      <c r="A765" s="239" t="s">
        <v>754</v>
      </c>
      <c r="B765" s="35" t="s">
        <v>79</v>
      </c>
      <c r="C765" s="35" t="s">
        <v>88</v>
      </c>
      <c r="D765" s="35">
        <v>0</v>
      </c>
      <c r="E765" s="35">
        <v>0</v>
      </c>
      <c r="F765" s="35">
        <v>0</v>
      </c>
      <c r="G765" s="35">
        <v>0</v>
      </c>
      <c r="H765" s="35">
        <v>0</v>
      </c>
      <c r="I765" s="35">
        <v>0</v>
      </c>
      <c r="J765" s="35">
        <v>235.65472945144776</v>
      </c>
      <c r="K765" s="35">
        <v>452.88942305636442</v>
      </c>
      <c r="L765" s="35">
        <v>634.72385362971795</v>
      </c>
      <c r="M765" s="35">
        <v>766.94486815271955</v>
      </c>
      <c r="N765" s="35">
        <v>839.21736393997946</v>
      </c>
      <c r="O765" s="35">
        <v>845.8921356213425</v>
      </c>
      <c r="P765" s="35">
        <v>786.44744729138324</v>
      </c>
      <c r="Q765" s="35">
        <v>665.5298141822492</v>
      </c>
      <c r="R765" s="35">
        <v>492.59080614586998</v>
      </c>
      <c r="S765" s="35">
        <v>281.14826233068499</v>
      </c>
      <c r="T765" s="35">
        <v>47.729664470770224</v>
      </c>
      <c r="U765" s="35">
        <v>0</v>
      </c>
      <c r="V765" s="35">
        <v>0</v>
      </c>
      <c r="W765" s="35">
        <v>0</v>
      </c>
      <c r="X765" s="35">
        <v>0</v>
      </c>
      <c r="Y765" s="35">
        <v>0</v>
      </c>
      <c r="Z765" s="35">
        <v>0</v>
      </c>
      <c r="AA765" s="35">
        <v>0</v>
      </c>
    </row>
    <row r="766" spans="1:27">
      <c r="A766" s="239" t="s">
        <v>754</v>
      </c>
      <c r="B766" s="35" t="s">
        <v>79</v>
      </c>
      <c r="C766" s="35" t="s">
        <v>89</v>
      </c>
      <c r="D766" s="35">
        <v>0</v>
      </c>
      <c r="E766" s="35">
        <v>0</v>
      </c>
      <c r="F766" s="35">
        <v>0</v>
      </c>
      <c r="G766" s="35">
        <v>0</v>
      </c>
      <c r="H766" s="35">
        <v>0</v>
      </c>
      <c r="I766" s="35">
        <v>0</v>
      </c>
      <c r="J766" s="35">
        <v>250.19015200959348</v>
      </c>
      <c r="K766" s="35">
        <v>481.82484498842263</v>
      </c>
      <c r="L766" s="35">
        <v>677.72479341645806</v>
      </c>
      <c r="M766" s="35">
        <v>823.3609943014244</v>
      </c>
      <c r="N766" s="35">
        <v>907.93227686497085</v>
      </c>
      <c r="O766" s="35">
        <v>925.16637596723297</v>
      </c>
      <c r="P766" s="35">
        <v>873.78511731855372</v>
      </c>
      <c r="Q766" s="35">
        <v>757.59921381928757</v>
      </c>
      <c r="R766" s="35">
        <v>585.22564241683392</v>
      </c>
      <c r="S766" s="35">
        <v>369.44856234549394</v>
      </c>
      <c r="T766" s="35">
        <v>126.27117251970149</v>
      </c>
      <c r="U766" s="35">
        <v>0</v>
      </c>
      <c r="V766" s="35">
        <v>0</v>
      </c>
      <c r="W766" s="35">
        <v>0</v>
      </c>
      <c r="X766" s="35">
        <v>0</v>
      </c>
      <c r="Y766" s="35">
        <v>0</v>
      </c>
      <c r="Z766" s="35">
        <v>0</v>
      </c>
      <c r="AA766" s="35">
        <v>0</v>
      </c>
    </row>
    <row r="767" spans="1:27">
      <c r="A767" s="239" t="s">
        <v>754</v>
      </c>
      <c r="B767" s="35" t="s">
        <v>79</v>
      </c>
      <c r="C767" s="35" t="s">
        <v>90</v>
      </c>
      <c r="D767" s="35">
        <v>0</v>
      </c>
      <c r="E767" s="35">
        <v>0</v>
      </c>
      <c r="F767" s="35">
        <v>0</v>
      </c>
      <c r="G767" s="35">
        <v>0</v>
      </c>
      <c r="H767" s="35">
        <v>0</v>
      </c>
      <c r="I767" s="35">
        <v>0</v>
      </c>
      <c r="J767" s="35">
        <v>264.17609395284188</v>
      </c>
      <c r="K767" s="35">
        <v>510.04694484300205</v>
      </c>
      <c r="L767" s="35">
        <v>720.57571326450409</v>
      </c>
      <c r="M767" s="35">
        <v>881.17447712349372</v>
      </c>
      <c r="N767" s="35">
        <v>980.71505534947016</v>
      </c>
      <c r="O767" s="35">
        <v>1012.300099844949</v>
      </c>
      <c r="P767" s="35">
        <v>973.74102530690709</v>
      </c>
      <c r="Q767" s="35">
        <v>867.70966029155284</v>
      </c>
      <c r="R767" s="35">
        <v>701.55311134373699</v>
      </c>
      <c r="S767" s="35">
        <v>486.78466859291808</v>
      </c>
      <c r="T767" s="35">
        <v>238.28602889486561</v>
      </c>
      <c r="U767" s="35">
        <v>0</v>
      </c>
      <c r="V767" s="35">
        <v>0</v>
      </c>
      <c r="W767" s="35">
        <v>0</v>
      </c>
      <c r="X767" s="35">
        <v>0</v>
      </c>
      <c r="Y767" s="35">
        <v>0</v>
      </c>
      <c r="Z767" s="35">
        <v>0</v>
      </c>
      <c r="AA767" s="35">
        <v>0</v>
      </c>
    </row>
    <row r="768" spans="1:27">
      <c r="A768" s="239" t="s">
        <v>754</v>
      </c>
      <c r="B768" s="35" t="s">
        <v>79</v>
      </c>
      <c r="C768" s="35" t="s">
        <v>91</v>
      </c>
      <c r="D768" s="35">
        <v>0</v>
      </c>
      <c r="E768" s="35">
        <v>0</v>
      </c>
      <c r="F768" s="35">
        <v>0</v>
      </c>
      <c r="G768" s="35">
        <v>0</v>
      </c>
      <c r="H768" s="35">
        <v>0</v>
      </c>
      <c r="I768" s="35">
        <v>0</v>
      </c>
      <c r="J768" s="35">
        <v>268.30420004341107</v>
      </c>
      <c r="K768" s="35">
        <v>519.2001656249148</v>
      </c>
      <c r="L768" s="35">
        <v>736.40915122475155</v>
      </c>
      <c r="M768" s="35">
        <v>905.83810519504061</v>
      </c>
      <c r="N768" s="35">
        <v>1016.4940615111235</v>
      </c>
      <c r="O768" s="35">
        <v>1061.1973903653218</v>
      </c>
      <c r="P768" s="35">
        <v>1037.0476301554852</v>
      </c>
      <c r="Q768" s="35">
        <v>945.61167654654753</v>
      </c>
      <c r="R768" s="35">
        <v>792.82211843728498</v>
      </c>
      <c r="S768" s="35">
        <v>588.59231704405875</v>
      </c>
      <c r="T768" s="35">
        <v>346.17320271453747</v>
      </c>
      <c r="U768" s="35">
        <v>81.293522071447128</v>
      </c>
      <c r="V768" s="35">
        <v>0</v>
      </c>
      <c r="W768" s="35">
        <v>0</v>
      </c>
      <c r="X768" s="35">
        <v>0</v>
      </c>
      <c r="Y768" s="35">
        <v>0</v>
      </c>
      <c r="Z768" s="35">
        <v>0</v>
      </c>
      <c r="AA768" s="35">
        <v>0</v>
      </c>
    </row>
    <row r="769" spans="1:27">
      <c r="A769" s="239" t="s">
        <v>754</v>
      </c>
      <c r="B769" s="35" t="s">
        <v>79</v>
      </c>
      <c r="C769" s="35" t="s">
        <v>92</v>
      </c>
      <c r="D769" s="35">
        <v>0</v>
      </c>
      <c r="E769" s="35">
        <v>0</v>
      </c>
      <c r="F769" s="35">
        <v>0</v>
      </c>
      <c r="G769" s="35">
        <v>0</v>
      </c>
      <c r="H769" s="35">
        <v>0</v>
      </c>
      <c r="I769" s="35">
        <v>0</v>
      </c>
      <c r="J769" s="35">
        <v>261.35707510507342</v>
      </c>
      <c r="K769" s="35">
        <v>506.80266080588029</v>
      </c>
      <c r="L769" s="35">
        <v>721.39396347560842</v>
      </c>
      <c r="M769" s="35">
        <v>892.06660658148394</v>
      </c>
      <c r="N769" s="35">
        <v>1008.42999346074</v>
      </c>
      <c r="O769" s="35">
        <v>1063.3998896550995</v>
      </c>
      <c r="P769" s="35">
        <v>1053.6297130201972</v>
      </c>
      <c r="Q769" s="35">
        <v>979.7142745514559</v>
      </c>
      <c r="R769" s="35">
        <v>846.15356612984658</v>
      </c>
      <c r="S769" s="35">
        <v>661.07879979936035</v>
      </c>
      <c r="T769" s="35">
        <v>435.75737737906371</v>
      </c>
      <c r="U769" s="35">
        <v>183.9069279936063</v>
      </c>
      <c r="V769" s="35">
        <v>0</v>
      </c>
      <c r="W769" s="35">
        <v>0</v>
      </c>
      <c r="X769" s="35">
        <v>0</v>
      </c>
      <c r="Y769" s="35">
        <v>0</v>
      </c>
      <c r="Z769" s="35">
        <v>0</v>
      </c>
      <c r="AA769" s="35">
        <v>0</v>
      </c>
    </row>
    <row r="770" spans="1:27">
      <c r="A770" s="239" t="s">
        <v>754</v>
      </c>
      <c r="B770" s="35" t="s">
        <v>79</v>
      </c>
      <c r="C770" s="35" t="s">
        <v>93</v>
      </c>
      <c r="D770" s="35">
        <v>0</v>
      </c>
      <c r="E770" s="35">
        <v>0</v>
      </c>
      <c r="F770" s="35">
        <v>0</v>
      </c>
      <c r="G770" s="35">
        <v>0</v>
      </c>
      <c r="H770" s="35">
        <v>0</v>
      </c>
      <c r="I770" s="35">
        <v>0</v>
      </c>
      <c r="J770" s="35">
        <v>256.21863721909659</v>
      </c>
      <c r="K770" s="35">
        <v>497.31616986265288</v>
      </c>
      <c r="L770" s="35">
        <v>709.06388668789316</v>
      </c>
      <c r="M770" s="35">
        <v>878.96519726526049</v>
      </c>
      <c r="N770" s="35">
        <v>996.99313590386737</v>
      </c>
      <c r="O770" s="35">
        <v>1056.1821171866636</v>
      </c>
      <c r="P770" s="35">
        <v>1053.039019827037</v>
      </c>
      <c r="Q770" s="35">
        <v>987.74933815272959</v>
      </c>
      <c r="R770" s="35">
        <v>864.16623489622748</v>
      </c>
      <c r="S770" s="35">
        <v>689.58314135664966</v>
      </c>
      <c r="T770" s="35">
        <v>474.30332525560175</v>
      </c>
      <c r="U770" s="35">
        <v>231.03182884761458</v>
      </c>
      <c r="V770" s="35">
        <v>0</v>
      </c>
      <c r="W770" s="35">
        <v>0</v>
      </c>
      <c r="X770" s="35">
        <v>0</v>
      </c>
      <c r="Y770" s="35">
        <v>0</v>
      </c>
      <c r="Z770" s="35">
        <v>0</v>
      </c>
      <c r="AA770" s="35">
        <v>0</v>
      </c>
    </row>
    <row r="771" spans="1:27">
      <c r="A771" s="239" t="s">
        <v>754</v>
      </c>
      <c r="B771" s="35" t="s">
        <v>339</v>
      </c>
      <c r="C771" s="35" t="s">
        <v>82</v>
      </c>
      <c r="D771" s="35">
        <v>0</v>
      </c>
      <c r="E771" s="35">
        <v>0</v>
      </c>
      <c r="F771" s="35">
        <v>0</v>
      </c>
      <c r="G771" s="35">
        <v>0</v>
      </c>
      <c r="H771" s="35">
        <v>0</v>
      </c>
      <c r="I771" s="35">
        <v>0</v>
      </c>
      <c r="J771" s="35">
        <v>138.1384831882213</v>
      </c>
      <c r="K771" s="35">
        <v>267.9972919229275</v>
      </c>
      <c r="L771" s="35">
        <v>381.79301468526148</v>
      </c>
      <c r="M771" s="35">
        <v>472.70502106920685</v>
      </c>
      <c r="N771" s="35">
        <v>535.28427327297049</v>
      </c>
      <c r="O771" s="35">
        <v>565.77992776741382</v>
      </c>
      <c r="P771" s="35">
        <v>562.36415145611568</v>
      </c>
      <c r="Q771" s="35">
        <v>525.24167740991049</v>
      </c>
      <c r="R771" s="35">
        <v>456.63753367976409</v>
      </c>
      <c r="S771" s="35">
        <v>360.66368069218441</v>
      </c>
      <c r="T771" s="35">
        <v>243.07255064742873</v>
      </c>
      <c r="U771" s="35">
        <v>110.91226115125474</v>
      </c>
      <c r="V771" s="35">
        <v>0</v>
      </c>
      <c r="W771" s="35">
        <v>0</v>
      </c>
      <c r="X771" s="35">
        <v>0</v>
      </c>
      <c r="Y771" s="35">
        <v>0</v>
      </c>
      <c r="Z771" s="35">
        <v>0</v>
      </c>
      <c r="AA771" s="35">
        <v>0</v>
      </c>
    </row>
    <row r="772" spans="1:27">
      <c r="A772" s="239" t="s">
        <v>754</v>
      </c>
      <c r="B772" s="35" t="s">
        <v>339</v>
      </c>
      <c r="C772" s="35" t="s">
        <v>83</v>
      </c>
      <c r="D772" s="35">
        <v>0</v>
      </c>
      <c r="E772" s="35">
        <v>0</v>
      </c>
      <c r="F772" s="35">
        <v>0</v>
      </c>
      <c r="G772" s="35">
        <v>0</v>
      </c>
      <c r="H772" s="35">
        <v>0</v>
      </c>
      <c r="I772" s="35">
        <v>0</v>
      </c>
      <c r="J772" s="35">
        <v>141.86246456545535</v>
      </c>
      <c r="K772" s="35">
        <v>274.81118874861437</v>
      </c>
      <c r="L772" s="35">
        <v>390.49251525784416</v>
      </c>
      <c r="M772" s="35">
        <v>481.63776090241157</v>
      </c>
      <c r="N772" s="35">
        <v>542.51993468970306</v>
      </c>
      <c r="O772" s="35">
        <v>569.31358573169064</v>
      </c>
      <c r="P772" s="35">
        <v>560.33517039325056</v>
      </c>
      <c r="Q772" s="35">
        <v>516.14883553039897</v>
      </c>
      <c r="R772" s="35">
        <v>439.53097106854096</v>
      </c>
      <c r="S772" s="35">
        <v>335.29575921260971</v>
      </c>
      <c r="T772" s="35">
        <v>209.99268167380671</v>
      </c>
      <c r="U772" s="35">
        <v>71.494991646378452</v>
      </c>
      <c r="V772" s="35">
        <v>0</v>
      </c>
      <c r="W772" s="35">
        <v>0</v>
      </c>
      <c r="X772" s="35">
        <v>0</v>
      </c>
      <c r="Y772" s="35">
        <v>0</v>
      </c>
      <c r="Z772" s="35">
        <v>0</v>
      </c>
      <c r="AA772" s="35">
        <v>0</v>
      </c>
    </row>
    <row r="773" spans="1:27">
      <c r="A773" s="239" t="s">
        <v>754</v>
      </c>
      <c r="B773" s="35" t="s">
        <v>339</v>
      </c>
      <c r="C773" s="35" t="s">
        <v>84</v>
      </c>
      <c r="D773" s="35">
        <v>0</v>
      </c>
      <c r="E773" s="35">
        <v>0</v>
      </c>
      <c r="F773" s="35">
        <v>0</v>
      </c>
      <c r="G773" s="35">
        <v>0</v>
      </c>
      <c r="H773" s="35">
        <v>0</v>
      </c>
      <c r="I773" s="35">
        <v>0</v>
      </c>
      <c r="J773" s="35">
        <v>142.81765790832867</v>
      </c>
      <c r="K773" s="35">
        <v>276.06183516315303</v>
      </c>
      <c r="L773" s="35">
        <v>390.80078920670093</v>
      </c>
      <c r="M773" s="35">
        <v>479.34323611213267</v>
      </c>
      <c r="N773" s="35">
        <v>535.75391958917089</v>
      </c>
      <c r="O773" s="35">
        <v>556.25146837863269</v>
      </c>
      <c r="P773" s="35">
        <v>539.4618725040616</v>
      </c>
      <c r="Q773" s="35">
        <v>486.51058713423333</v>
      </c>
      <c r="R773" s="35">
        <v>400.94709006825605</v>
      </c>
      <c r="S773" s="35">
        <v>288.50694997322762</v>
      </c>
      <c r="T773" s="35">
        <v>156.72735462860339</v>
      </c>
      <c r="U773" s="35">
        <v>14.441871430986991</v>
      </c>
      <c r="V773" s="35">
        <v>0</v>
      </c>
      <c r="W773" s="35">
        <v>0</v>
      </c>
      <c r="X773" s="35">
        <v>0</v>
      </c>
      <c r="Y773" s="35">
        <v>0</v>
      </c>
      <c r="Z773" s="35">
        <v>0</v>
      </c>
      <c r="AA773" s="35">
        <v>0</v>
      </c>
    </row>
    <row r="774" spans="1:27">
      <c r="A774" s="239" t="s">
        <v>754</v>
      </c>
      <c r="B774" s="35" t="s">
        <v>339</v>
      </c>
      <c r="C774" s="35" t="s">
        <v>85</v>
      </c>
      <c r="D774" s="35">
        <v>0</v>
      </c>
      <c r="E774" s="35">
        <v>0</v>
      </c>
      <c r="F774" s="35">
        <v>0</v>
      </c>
      <c r="G774" s="35">
        <v>0</v>
      </c>
      <c r="H774" s="35">
        <v>0</v>
      </c>
      <c r="I774" s="35">
        <v>0</v>
      </c>
      <c r="J774" s="35">
        <v>139.55893553815667</v>
      </c>
      <c r="K774" s="35">
        <v>269.11614955853662</v>
      </c>
      <c r="L774" s="35">
        <v>379.38671042810546</v>
      </c>
      <c r="M774" s="35">
        <v>462.46789635285148</v>
      </c>
      <c r="N774" s="35">
        <v>512.40555698201649</v>
      </c>
      <c r="O774" s="35">
        <v>525.6208274228859</v>
      </c>
      <c r="P774" s="35">
        <v>501.16661350179021</v>
      </c>
      <c r="Q774" s="35">
        <v>440.79546683165057</v>
      </c>
      <c r="R774" s="35">
        <v>348.83398530729323</v>
      </c>
      <c r="S774" s="35">
        <v>231.87274032439433</v>
      </c>
      <c r="T774" s="35">
        <v>98.293952599818113</v>
      </c>
      <c r="U774" s="35">
        <v>0</v>
      </c>
      <c r="V774" s="35">
        <v>0</v>
      </c>
      <c r="W774" s="35">
        <v>0</v>
      </c>
      <c r="X774" s="35">
        <v>0</v>
      </c>
      <c r="Y774" s="35">
        <v>0</v>
      </c>
      <c r="Z774" s="35">
        <v>0</v>
      </c>
      <c r="AA774" s="35">
        <v>0</v>
      </c>
    </row>
    <row r="775" spans="1:27">
      <c r="A775" s="239" t="s">
        <v>754</v>
      </c>
      <c r="B775" s="35" t="s">
        <v>339</v>
      </c>
      <c r="C775" s="35" t="s">
        <v>86</v>
      </c>
      <c r="D775" s="35">
        <v>0</v>
      </c>
      <c r="E775" s="35">
        <v>0</v>
      </c>
      <c r="F775" s="35">
        <v>0</v>
      </c>
      <c r="G775" s="35">
        <v>0</v>
      </c>
      <c r="H775" s="35">
        <v>0</v>
      </c>
      <c r="I775" s="35">
        <v>0</v>
      </c>
      <c r="J775" s="35">
        <v>129.52091076398651</v>
      </c>
      <c r="K775" s="35">
        <v>249.0950166257357</v>
      </c>
      <c r="L775" s="35">
        <v>349.5393965005311</v>
      </c>
      <c r="M775" s="35">
        <v>423.14023302677799</v>
      </c>
      <c r="N775" s="35">
        <v>464.24520985455462</v>
      </c>
      <c r="O775" s="35">
        <v>469.69759203963315</v>
      </c>
      <c r="P775" s="35">
        <v>439.07865351278281</v>
      </c>
      <c r="Q775" s="35">
        <v>374.73983394535628</v>
      </c>
      <c r="R775" s="35">
        <v>281.62215546345323</v>
      </c>
      <c r="S775" s="35">
        <v>166.87676744785995</v>
      </c>
      <c r="T775" s="35">
        <v>39.315760404196745</v>
      </c>
      <c r="U775" s="35">
        <v>0</v>
      </c>
      <c r="V775" s="35">
        <v>0</v>
      </c>
      <c r="W775" s="35">
        <v>0</v>
      </c>
      <c r="X775" s="35">
        <v>0</v>
      </c>
      <c r="Y775" s="35">
        <v>0</v>
      </c>
      <c r="Z775" s="35">
        <v>0</v>
      </c>
      <c r="AA775" s="35">
        <v>0</v>
      </c>
    </row>
    <row r="776" spans="1:27">
      <c r="A776" s="239" t="s">
        <v>754</v>
      </c>
      <c r="B776" s="35" t="s">
        <v>339</v>
      </c>
      <c r="C776" s="35" t="s">
        <v>87</v>
      </c>
      <c r="D776" s="35">
        <v>0</v>
      </c>
      <c r="E776" s="35">
        <v>0</v>
      </c>
      <c r="F776" s="35">
        <v>0</v>
      </c>
      <c r="G776" s="35">
        <v>0</v>
      </c>
      <c r="H776" s="35">
        <v>0</v>
      </c>
      <c r="I776" s="35">
        <v>0</v>
      </c>
      <c r="J776" s="35">
        <v>124.15039914963666</v>
      </c>
      <c r="K776" s="35">
        <v>238.42207291796583</v>
      </c>
      <c r="L776" s="35">
        <v>333.72235231840551</v>
      </c>
      <c r="M776" s="35">
        <v>402.46813415187466</v>
      </c>
      <c r="N776" s="35">
        <v>439.18927329997047</v>
      </c>
      <c r="O776" s="35">
        <v>440.96384561409974</v>
      </c>
      <c r="P776" s="35">
        <v>407.65064725858724</v>
      </c>
      <c r="Q776" s="35">
        <v>341.90043038873182</v>
      </c>
      <c r="R776" s="35">
        <v>248.94498113383838</v>
      </c>
      <c r="S776" s="35">
        <v>136.18082308283493</v>
      </c>
      <c r="T776" s="35">
        <v>12.580671248080098</v>
      </c>
      <c r="U776" s="35">
        <v>0</v>
      </c>
      <c r="V776" s="35">
        <v>0</v>
      </c>
      <c r="W776" s="35">
        <v>0</v>
      </c>
      <c r="X776" s="35">
        <v>0</v>
      </c>
      <c r="Y776" s="35">
        <v>0</v>
      </c>
      <c r="Z776" s="35">
        <v>0</v>
      </c>
      <c r="AA776" s="35">
        <v>0</v>
      </c>
    </row>
    <row r="777" spans="1:27">
      <c r="A777" s="239" t="s">
        <v>754</v>
      </c>
      <c r="B777" s="35" t="s">
        <v>339</v>
      </c>
      <c r="C777" s="35" t="s">
        <v>88</v>
      </c>
      <c r="D777" s="35">
        <v>0</v>
      </c>
      <c r="E777" s="35">
        <v>0</v>
      </c>
      <c r="F777" s="35">
        <v>0</v>
      </c>
      <c r="G777" s="35">
        <v>0</v>
      </c>
      <c r="H777" s="35">
        <v>0</v>
      </c>
      <c r="I777" s="35">
        <v>0</v>
      </c>
      <c r="J777" s="35">
        <v>125.68252237410549</v>
      </c>
      <c r="K777" s="35">
        <v>241.54102563006103</v>
      </c>
      <c r="L777" s="35">
        <v>338.5193886025163</v>
      </c>
      <c r="M777" s="35">
        <v>409.03726301478378</v>
      </c>
      <c r="N777" s="35">
        <v>447.5825941013224</v>
      </c>
      <c r="O777" s="35">
        <v>451.14247233138269</v>
      </c>
      <c r="P777" s="35">
        <v>419.4386385554044</v>
      </c>
      <c r="Q777" s="35">
        <v>354.94923423053297</v>
      </c>
      <c r="R777" s="35">
        <v>262.71509661113066</v>
      </c>
      <c r="S777" s="35">
        <v>149.94573990969866</v>
      </c>
      <c r="T777" s="35">
        <v>25.455821051077454</v>
      </c>
      <c r="U777" s="35">
        <v>0</v>
      </c>
      <c r="V777" s="35">
        <v>0</v>
      </c>
      <c r="W777" s="35">
        <v>0</v>
      </c>
      <c r="X777" s="35">
        <v>0</v>
      </c>
      <c r="Y777" s="35">
        <v>0</v>
      </c>
      <c r="Z777" s="35">
        <v>0</v>
      </c>
      <c r="AA777" s="35">
        <v>0</v>
      </c>
    </row>
    <row r="778" spans="1:27">
      <c r="A778" s="239" t="s">
        <v>754</v>
      </c>
      <c r="B778" s="35" t="s">
        <v>339</v>
      </c>
      <c r="C778" s="35" t="s">
        <v>89</v>
      </c>
      <c r="D778" s="35">
        <v>0</v>
      </c>
      <c r="E778" s="35">
        <v>0</v>
      </c>
      <c r="F778" s="35">
        <v>0</v>
      </c>
      <c r="G778" s="35">
        <v>0</v>
      </c>
      <c r="H778" s="35">
        <v>0</v>
      </c>
      <c r="I778" s="35">
        <v>0</v>
      </c>
      <c r="J778" s="35">
        <v>133.43474773844986</v>
      </c>
      <c r="K778" s="35">
        <v>256.97325066049206</v>
      </c>
      <c r="L778" s="35">
        <v>361.45322315544433</v>
      </c>
      <c r="M778" s="35">
        <v>439.12586362742638</v>
      </c>
      <c r="N778" s="35">
        <v>484.23054766131776</v>
      </c>
      <c r="O778" s="35">
        <v>493.42206718252424</v>
      </c>
      <c r="P778" s="35">
        <v>466.01872923656197</v>
      </c>
      <c r="Q778" s="35">
        <v>404.05291403695338</v>
      </c>
      <c r="R778" s="35">
        <v>312.12034262231145</v>
      </c>
      <c r="S778" s="35">
        <v>197.03923325093012</v>
      </c>
      <c r="T778" s="35">
        <v>67.344625343840804</v>
      </c>
      <c r="U778" s="35">
        <v>0</v>
      </c>
      <c r="V778" s="35">
        <v>0</v>
      </c>
      <c r="W778" s="35">
        <v>0</v>
      </c>
      <c r="X778" s="35">
        <v>0</v>
      </c>
      <c r="Y778" s="35">
        <v>0</v>
      </c>
      <c r="Z778" s="35">
        <v>0</v>
      </c>
      <c r="AA778" s="35">
        <v>0</v>
      </c>
    </row>
    <row r="779" spans="1:27">
      <c r="A779" s="239" t="s">
        <v>754</v>
      </c>
      <c r="B779" s="35" t="s">
        <v>339</v>
      </c>
      <c r="C779" s="35" t="s">
        <v>90</v>
      </c>
      <c r="D779" s="35">
        <v>0</v>
      </c>
      <c r="E779" s="35">
        <v>0</v>
      </c>
      <c r="F779" s="35">
        <v>0</v>
      </c>
      <c r="G779" s="35">
        <v>0</v>
      </c>
      <c r="H779" s="35">
        <v>0</v>
      </c>
      <c r="I779" s="35">
        <v>0</v>
      </c>
      <c r="J779" s="35">
        <v>140.89391677484903</v>
      </c>
      <c r="K779" s="35">
        <v>272.0250372496011</v>
      </c>
      <c r="L779" s="35">
        <v>384.30704707440219</v>
      </c>
      <c r="M779" s="35">
        <v>469.95972113253003</v>
      </c>
      <c r="N779" s="35">
        <v>523.04802951971749</v>
      </c>
      <c r="O779" s="35">
        <v>539.89338658397287</v>
      </c>
      <c r="P779" s="35">
        <v>519.32854683035043</v>
      </c>
      <c r="Q779" s="35">
        <v>462.77848548882821</v>
      </c>
      <c r="R779" s="35">
        <v>374.16165938332642</v>
      </c>
      <c r="S779" s="35">
        <v>259.61848991622298</v>
      </c>
      <c r="T779" s="35">
        <v>127.08588207726166</v>
      </c>
      <c r="U779" s="35">
        <v>0</v>
      </c>
      <c r="V779" s="35">
        <v>0</v>
      </c>
      <c r="W779" s="35">
        <v>0</v>
      </c>
      <c r="X779" s="35">
        <v>0</v>
      </c>
      <c r="Y779" s="35">
        <v>0</v>
      </c>
      <c r="Z779" s="35">
        <v>0</v>
      </c>
      <c r="AA779" s="35">
        <v>0</v>
      </c>
    </row>
    <row r="780" spans="1:27">
      <c r="A780" s="239" t="s">
        <v>754</v>
      </c>
      <c r="B780" s="35" t="s">
        <v>339</v>
      </c>
      <c r="C780" s="35" t="s">
        <v>91</v>
      </c>
      <c r="D780" s="35">
        <v>0</v>
      </c>
      <c r="E780" s="35">
        <v>0</v>
      </c>
      <c r="F780" s="35">
        <v>0</v>
      </c>
      <c r="G780" s="35">
        <v>0</v>
      </c>
      <c r="H780" s="35">
        <v>0</v>
      </c>
      <c r="I780" s="35">
        <v>0</v>
      </c>
      <c r="J780" s="35">
        <v>143.09557335648589</v>
      </c>
      <c r="K780" s="35">
        <v>276.90675499995456</v>
      </c>
      <c r="L780" s="35">
        <v>392.75154731986748</v>
      </c>
      <c r="M780" s="35">
        <v>483.11365610402163</v>
      </c>
      <c r="N780" s="35">
        <v>542.13016613926584</v>
      </c>
      <c r="O780" s="35">
        <v>565.97194152817167</v>
      </c>
      <c r="P780" s="35">
        <v>553.09206941625871</v>
      </c>
      <c r="Q780" s="35">
        <v>504.32622749149203</v>
      </c>
      <c r="R780" s="35">
        <v>422.83846316655195</v>
      </c>
      <c r="S780" s="35">
        <v>313.91590242349798</v>
      </c>
      <c r="T780" s="35">
        <v>184.62570811441998</v>
      </c>
      <c r="U780" s="35">
        <v>43.356545104771797</v>
      </c>
      <c r="V780" s="35">
        <v>0</v>
      </c>
      <c r="W780" s="35">
        <v>0</v>
      </c>
      <c r="X780" s="35">
        <v>0</v>
      </c>
      <c r="Y780" s="35">
        <v>0</v>
      </c>
      <c r="Z780" s="35">
        <v>0</v>
      </c>
      <c r="AA780" s="35">
        <v>0</v>
      </c>
    </row>
    <row r="781" spans="1:27">
      <c r="A781" s="239" t="s">
        <v>754</v>
      </c>
      <c r="B781" s="35" t="s">
        <v>339</v>
      </c>
      <c r="C781" s="35" t="s">
        <v>92</v>
      </c>
      <c r="D781" s="35">
        <v>0</v>
      </c>
      <c r="E781" s="35">
        <v>0</v>
      </c>
      <c r="F781" s="35">
        <v>0</v>
      </c>
      <c r="G781" s="35">
        <v>0</v>
      </c>
      <c r="H781" s="35">
        <v>0</v>
      </c>
      <c r="I781" s="35">
        <v>0</v>
      </c>
      <c r="J781" s="35">
        <v>139.39044005603918</v>
      </c>
      <c r="K781" s="35">
        <v>270.29475242980288</v>
      </c>
      <c r="L781" s="35">
        <v>384.7434471869912</v>
      </c>
      <c r="M781" s="35">
        <v>475.76885684345814</v>
      </c>
      <c r="N781" s="35">
        <v>537.82932984572813</v>
      </c>
      <c r="O781" s="35">
        <v>567.14660781605312</v>
      </c>
      <c r="P781" s="35">
        <v>561.93584694410526</v>
      </c>
      <c r="Q781" s="35">
        <v>522.51427976077662</v>
      </c>
      <c r="R781" s="35">
        <v>451.28190193591826</v>
      </c>
      <c r="S781" s="35">
        <v>352.57535989299225</v>
      </c>
      <c r="T781" s="35">
        <v>232.40393460216737</v>
      </c>
      <c r="U781" s="35">
        <v>98.083694929923382</v>
      </c>
      <c r="V781" s="35">
        <v>0</v>
      </c>
      <c r="W781" s="35">
        <v>0</v>
      </c>
      <c r="X781" s="35">
        <v>0</v>
      </c>
      <c r="Y781" s="35">
        <v>0</v>
      </c>
      <c r="Z781" s="35">
        <v>0</v>
      </c>
      <c r="AA781" s="35">
        <v>0</v>
      </c>
    </row>
    <row r="782" spans="1:27">
      <c r="A782" s="239" t="s">
        <v>754</v>
      </c>
      <c r="B782" s="35" t="s">
        <v>339</v>
      </c>
      <c r="C782" s="35" t="s">
        <v>93</v>
      </c>
      <c r="D782" s="35">
        <v>0</v>
      </c>
      <c r="E782" s="35">
        <v>0</v>
      </c>
      <c r="F782" s="35">
        <v>0</v>
      </c>
      <c r="G782" s="35">
        <v>0</v>
      </c>
      <c r="H782" s="35">
        <v>0</v>
      </c>
      <c r="I782" s="35">
        <v>0</v>
      </c>
      <c r="J782" s="35">
        <v>136.64993985018486</v>
      </c>
      <c r="K782" s="35">
        <v>265.23529059341485</v>
      </c>
      <c r="L782" s="35">
        <v>378.16740623354298</v>
      </c>
      <c r="M782" s="35">
        <v>468.7814385414722</v>
      </c>
      <c r="N782" s="35">
        <v>531.72967248206248</v>
      </c>
      <c r="O782" s="35">
        <v>563.29712916622054</v>
      </c>
      <c r="P782" s="35">
        <v>561.62081057441969</v>
      </c>
      <c r="Q782" s="35">
        <v>526.79964701478912</v>
      </c>
      <c r="R782" s="35">
        <v>460.88865861132132</v>
      </c>
      <c r="S782" s="35">
        <v>367.77767539021312</v>
      </c>
      <c r="T782" s="35">
        <v>252.96177346965425</v>
      </c>
      <c r="U782" s="35">
        <v>123.21697538539443</v>
      </c>
      <c r="V782" s="35">
        <v>0</v>
      </c>
      <c r="W782" s="35">
        <v>0</v>
      </c>
      <c r="X782" s="35">
        <v>0</v>
      </c>
      <c r="Y782" s="35">
        <v>0</v>
      </c>
      <c r="Z782" s="35">
        <v>0</v>
      </c>
      <c r="AA782" s="35">
        <v>0</v>
      </c>
    </row>
    <row r="783" spans="1:27">
      <c r="A783" s="239" t="s">
        <v>754</v>
      </c>
      <c r="B783" s="35" t="s">
        <v>338</v>
      </c>
      <c r="C783" s="35" t="s">
        <v>82</v>
      </c>
      <c r="D783" s="35">
        <v>0</v>
      </c>
      <c r="E783" s="35">
        <v>0</v>
      </c>
      <c r="F783" s="35">
        <v>0</v>
      </c>
      <c r="G783" s="35">
        <v>0</v>
      </c>
      <c r="H783" s="35">
        <v>0</v>
      </c>
      <c r="I783" s="35">
        <v>0</v>
      </c>
      <c r="J783" s="35">
        <v>86.336551992638306</v>
      </c>
      <c r="K783" s="35">
        <v>167.49830745182967</v>
      </c>
      <c r="L783" s="35">
        <v>238.62063417828844</v>
      </c>
      <c r="M783" s="35">
        <v>295.44063816825428</v>
      </c>
      <c r="N783" s="35">
        <v>334.55267079560656</v>
      </c>
      <c r="O783" s="35">
        <v>353.61245485463365</v>
      </c>
      <c r="P783" s="35">
        <v>351.47759466007227</v>
      </c>
      <c r="Q783" s="35">
        <v>328.27604838119402</v>
      </c>
      <c r="R783" s="35">
        <v>285.39845854985253</v>
      </c>
      <c r="S783" s="35">
        <v>225.41480043261524</v>
      </c>
      <c r="T783" s="35">
        <v>151.92034415464295</v>
      </c>
      <c r="U783" s="35">
        <v>69.320163219534209</v>
      </c>
      <c r="V783" s="35">
        <v>0</v>
      </c>
      <c r="W783" s="35">
        <v>0</v>
      </c>
      <c r="X783" s="35">
        <v>0</v>
      </c>
      <c r="Y783" s="35">
        <v>0</v>
      </c>
      <c r="Z783" s="35">
        <v>0</v>
      </c>
      <c r="AA783" s="35">
        <v>0</v>
      </c>
    </row>
    <row r="784" spans="1:27">
      <c r="A784" s="239" t="s">
        <v>754</v>
      </c>
      <c r="B784" s="35" t="s">
        <v>338</v>
      </c>
      <c r="C784" s="35" t="s">
        <v>83</v>
      </c>
      <c r="D784" s="35">
        <v>0</v>
      </c>
      <c r="E784" s="35">
        <v>0</v>
      </c>
      <c r="F784" s="35">
        <v>0</v>
      </c>
      <c r="G784" s="35">
        <v>0</v>
      </c>
      <c r="H784" s="35">
        <v>0</v>
      </c>
      <c r="I784" s="35">
        <v>0</v>
      </c>
      <c r="J784" s="35">
        <v>88.66404035340959</v>
      </c>
      <c r="K784" s="35">
        <v>171.75699296788397</v>
      </c>
      <c r="L784" s="35">
        <v>244.0578220361526</v>
      </c>
      <c r="M784" s="35">
        <v>301.02360056400721</v>
      </c>
      <c r="N784" s="35">
        <v>339.07495918106434</v>
      </c>
      <c r="O784" s="35">
        <v>355.82099108230659</v>
      </c>
      <c r="P784" s="35">
        <v>350.20948149578157</v>
      </c>
      <c r="Q784" s="35">
        <v>322.59302220649931</v>
      </c>
      <c r="R784" s="35">
        <v>274.70685691783808</v>
      </c>
      <c r="S784" s="35">
        <v>209.55984950788104</v>
      </c>
      <c r="T784" s="35">
        <v>131.24542604612918</v>
      </c>
      <c r="U784" s="35">
        <v>44.684369778986529</v>
      </c>
      <c r="V784" s="35">
        <v>0</v>
      </c>
      <c r="W784" s="35">
        <v>0</v>
      </c>
      <c r="X784" s="35">
        <v>0</v>
      </c>
      <c r="Y784" s="35">
        <v>0</v>
      </c>
      <c r="Z784" s="35">
        <v>0</v>
      </c>
      <c r="AA784" s="35">
        <v>0</v>
      </c>
    </row>
    <row r="785" spans="1:27">
      <c r="A785" s="239" t="s">
        <v>754</v>
      </c>
      <c r="B785" s="35" t="s">
        <v>338</v>
      </c>
      <c r="C785" s="35" t="s">
        <v>84</v>
      </c>
      <c r="D785" s="35">
        <v>0</v>
      </c>
      <c r="E785" s="35">
        <v>0</v>
      </c>
      <c r="F785" s="35">
        <v>0</v>
      </c>
      <c r="G785" s="35">
        <v>0</v>
      </c>
      <c r="H785" s="35">
        <v>0</v>
      </c>
      <c r="I785" s="35">
        <v>0</v>
      </c>
      <c r="J785" s="35">
        <v>89.261036192705404</v>
      </c>
      <c r="K785" s="35">
        <v>172.53864697697063</v>
      </c>
      <c r="L785" s="35">
        <v>244.25049325418809</v>
      </c>
      <c r="M785" s="35">
        <v>299.58952257008292</v>
      </c>
      <c r="N785" s="35">
        <v>334.84619974323181</v>
      </c>
      <c r="O785" s="35">
        <v>347.65716773664536</v>
      </c>
      <c r="P785" s="35">
        <v>337.16367031503847</v>
      </c>
      <c r="Q785" s="35">
        <v>304.06911695889579</v>
      </c>
      <c r="R785" s="35">
        <v>250.59193129266001</v>
      </c>
      <c r="S785" s="35">
        <v>180.31684373326723</v>
      </c>
      <c r="T785" s="35">
        <v>97.954596642877121</v>
      </c>
      <c r="U785" s="35">
        <v>9.0261696443668686</v>
      </c>
      <c r="V785" s="35">
        <v>0</v>
      </c>
      <c r="W785" s="35">
        <v>0</v>
      </c>
      <c r="X785" s="35">
        <v>0</v>
      </c>
      <c r="Y785" s="35">
        <v>0</v>
      </c>
      <c r="Z785" s="35">
        <v>0</v>
      </c>
      <c r="AA785" s="35">
        <v>0</v>
      </c>
    </row>
    <row r="786" spans="1:27">
      <c r="A786" s="239" t="s">
        <v>754</v>
      </c>
      <c r="B786" s="35" t="s">
        <v>338</v>
      </c>
      <c r="C786" s="35" t="s">
        <v>85</v>
      </c>
      <c r="D786" s="35">
        <v>0</v>
      </c>
      <c r="E786" s="35">
        <v>0</v>
      </c>
      <c r="F786" s="35">
        <v>0</v>
      </c>
      <c r="G786" s="35">
        <v>0</v>
      </c>
      <c r="H786" s="35">
        <v>0</v>
      </c>
      <c r="I786" s="35">
        <v>0</v>
      </c>
      <c r="J786" s="35">
        <v>87.224334711347922</v>
      </c>
      <c r="K786" s="35">
        <v>168.19759347408538</v>
      </c>
      <c r="L786" s="35">
        <v>237.11669401756592</v>
      </c>
      <c r="M786" s="35">
        <v>289.04243522053218</v>
      </c>
      <c r="N786" s="35">
        <v>320.25347311376032</v>
      </c>
      <c r="O786" s="35">
        <v>328.51301713930366</v>
      </c>
      <c r="P786" s="35">
        <v>313.22913343861887</v>
      </c>
      <c r="Q786" s="35">
        <v>275.49716676978159</v>
      </c>
      <c r="R786" s="35">
        <v>218.02124081705827</v>
      </c>
      <c r="S786" s="35">
        <v>144.92046270274645</v>
      </c>
      <c r="T786" s="35">
        <v>61.43372037488632</v>
      </c>
      <c r="U786" s="35">
        <v>0</v>
      </c>
      <c r="V786" s="35">
        <v>0</v>
      </c>
      <c r="W786" s="35">
        <v>0</v>
      </c>
      <c r="X786" s="35">
        <v>0</v>
      </c>
      <c r="Y786" s="35">
        <v>0</v>
      </c>
      <c r="Z786" s="35">
        <v>0</v>
      </c>
      <c r="AA786" s="35">
        <v>0</v>
      </c>
    </row>
    <row r="787" spans="1:27">
      <c r="A787" s="239" t="s">
        <v>754</v>
      </c>
      <c r="B787" s="35" t="s">
        <v>338</v>
      </c>
      <c r="C787" s="35" t="s">
        <v>86</v>
      </c>
      <c r="D787" s="35">
        <v>0</v>
      </c>
      <c r="E787" s="35">
        <v>0</v>
      </c>
      <c r="F787" s="35">
        <v>0</v>
      </c>
      <c r="G787" s="35">
        <v>0</v>
      </c>
      <c r="H787" s="35">
        <v>0</v>
      </c>
      <c r="I787" s="35">
        <v>0</v>
      </c>
      <c r="J787" s="35">
        <v>80.950569227491556</v>
      </c>
      <c r="K787" s="35">
        <v>155.68438539108479</v>
      </c>
      <c r="L787" s="35">
        <v>218.46212281283189</v>
      </c>
      <c r="M787" s="35">
        <v>264.46264564173623</v>
      </c>
      <c r="N787" s="35">
        <v>290.1532561590966</v>
      </c>
      <c r="O787" s="35">
        <v>293.5609950247707</v>
      </c>
      <c r="P787" s="35">
        <v>274.42415844548924</v>
      </c>
      <c r="Q787" s="35">
        <v>234.21239621584766</v>
      </c>
      <c r="R787" s="35">
        <v>176.01384716465827</v>
      </c>
      <c r="S787" s="35">
        <v>104.29797965491247</v>
      </c>
      <c r="T787" s="35">
        <v>24.572350252622964</v>
      </c>
      <c r="U787" s="35">
        <v>0</v>
      </c>
      <c r="V787" s="35">
        <v>0</v>
      </c>
      <c r="W787" s="35">
        <v>0</v>
      </c>
      <c r="X787" s="35">
        <v>0</v>
      </c>
      <c r="Y787" s="35">
        <v>0</v>
      </c>
      <c r="Z787" s="35">
        <v>0</v>
      </c>
      <c r="AA787" s="35">
        <v>0</v>
      </c>
    </row>
    <row r="788" spans="1:27">
      <c r="A788" s="239" t="s">
        <v>754</v>
      </c>
      <c r="B788" s="35" t="s">
        <v>338</v>
      </c>
      <c r="C788" s="35" t="s">
        <v>87</v>
      </c>
      <c r="D788" s="35">
        <v>0</v>
      </c>
      <c r="E788" s="35">
        <v>0</v>
      </c>
      <c r="F788" s="35">
        <v>0</v>
      </c>
      <c r="G788" s="35">
        <v>0</v>
      </c>
      <c r="H788" s="35">
        <v>0</v>
      </c>
      <c r="I788" s="35">
        <v>0</v>
      </c>
      <c r="J788" s="35">
        <v>77.59399946852291</v>
      </c>
      <c r="K788" s="35">
        <v>149.01379557372863</v>
      </c>
      <c r="L788" s="35">
        <v>208.57647019900347</v>
      </c>
      <c r="M788" s="35">
        <v>251.54258384492164</v>
      </c>
      <c r="N788" s="35">
        <v>274.49329581248151</v>
      </c>
      <c r="O788" s="35">
        <v>275.60240350881236</v>
      </c>
      <c r="P788" s="35">
        <v>254.78165453661703</v>
      </c>
      <c r="Q788" s="35">
        <v>213.68776899295739</v>
      </c>
      <c r="R788" s="35">
        <v>155.59061320864899</v>
      </c>
      <c r="S788" s="35">
        <v>85.113014426771841</v>
      </c>
      <c r="T788" s="35">
        <v>7.8629195300500614</v>
      </c>
      <c r="U788" s="35">
        <v>0</v>
      </c>
      <c r="V788" s="35">
        <v>0</v>
      </c>
      <c r="W788" s="35">
        <v>0</v>
      </c>
      <c r="X788" s="35">
        <v>0</v>
      </c>
      <c r="Y788" s="35">
        <v>0</v>
      </c>
      <c r="Z788" s="35">
        <v>0</v>
      </c>
      <c r="AA788" s="35">
        <v>0</v>
      </c>
    </row>
    <row r="789" spans="1:27">
      <c r="A789" s="239" t="s">
        <v>754</v>
      </c>
      <c r="B789" s="35" t="s">
        <v>338</v>
      </c>
      <c r="C789" s="35" t="s">
        <v>88</v>
      </c>
      <c r="D789" s="35">
        <v>0</v>
      </c>
      <c r="E789" s="35">
        <v>0</v>
      </c>
      <c r="F789" s="35">
        <v>0</v>
      </c>
      <c r="G789" s="35">
        <v>0</v>
      </c>
      <c r="H789" s="35">
        <v>0</v>
      </c>
      <c r="I789" s="35">
        <v>0</v>
      </c>
      <c r="J789" s="35">
        <v>78.551576483815921</v>
      </c>
      <c r="K789" s="35">
        <v>150.96314101878812</v>
      </c>
      <c r="L789" s="35">
        <v>211.57461787657266</v>
      </c>
      <c r="M789" s="35">
        <v>255.64828938423986</v>
      </c>
      <c r="N789" s="35">
        <v>279.73912131332651</v>
      </c>
      <c r="O789" s="35">
        <v>281.96404520711417</v>
      </c>
      <c r="P789" s="35">
        <v>262.14914909712775</v>
      </c>
      <c r="Q789" s="35">
        <v>221.84327139408308</v>
      </c>
      <c r="R789" s="35">
        <v>164.19693538195668</v>
      </c>
      <c r="S789" s="35">
        <v>93.716087443561662</v>
      </c>
      <c r="T789" s="35">
        <v>15.909888156923408</v>
      </c>
      <c r="U789" s="35">
        <v>0</v>
      </c>
      <c r="V789" s="35">
        <v>0</v>
      </c>
      <c r="W789" s="35">
        <v>0</v>
      </c>
      <c r="X789" s="35">
        <v>0</v>
      </c>
      <c r="Y789" s="35">
        <v>0</v>
      </c>
      <c r="Z789" s="35">
        <v>0</v>
      </c>
      <c r="AA789" s="35">
        <v>0</v>
      </c>
    </row>
    <row r="790" spans="1:27">
      <c r="A790" s="239" t="s">
        <v>754</v>
      </c>
      <c r="B790" s="35" t="s">
        <v>338</v>
      </c>
      <c r="C790" s="35" t="s">
        <v>89</v>
      </c>
      <c r="D790" s="35">
        <v>0</v>
      </c>
      <c r="E790" s="35">
        <v>0</v>
      </c>
      <c r="F790" s="35">
        <v>0</v>
      </c>
      <c r="G790" s="35">
        <v>0</v>
      </c>
      <c r="H790" s="35">
        <v>0</v>
      </c>
      <c r="I790" s="35">
        <v>0</v>
      </c>
      <c r="J790" s="35">
        <v>83.396717336531168</v>
      </c>
      <c r="K790" s="35">
        <v>160.60828166280754</v>
      </c>
      <c r="L790" s="35">
        <v>225.90826447215269</v>
      </c>
      <c r="M790" s="35">
        <v>274.45366476714145</v>
      </c>
      <c r="N790" s="35">
        <v>302.64409228832358</v>
      </c>
      <c r="O790" s="35">
        <v>308.38879198907767</v>
      </c>
      <c r="P790" s="35">
        <v>291.2617057728512</v>
      </c>
      <c r="Q790" s="35">
        <v>252.53307127309586</v>
      </c>
      <c r="R790" s="35">
        <v>195.07521413894466</v>
      </c>
      <c r="S790" s="35">
        <v>123.14952078183131</v>
      </c>
      <c r="T790" s="35">
        <v>42.0903908399005</v>
      </c>
      <c r="U790" s="35">
        <v>0</v>
      </c>
      <c r="V790" s="35">
        <v>0</v>
      </c>
      <c r="W790" s="35">
        <v>0</v>
      </c>
      <c r="X790" s="35">
        <v>0</v>
      </c>
      <c r="Y790" s="35">
        <v>0</v>
      </c>
      <c r="Z790" s="35">
        <v>0</v>
      </c>
      <c r="AA790" s="35">
        <v>0</v>
      </c>
    </row>
    <row r="791" spans="1:27">
      <c r="A791" s="239" t="s">
        <v>754</v>
      </c>
      <c r="B791" s="35" t="s">
        <v>338</v>
      </c>
      <c r="C791" s="35" t="s">
        <v>90</v>
      </c>
      <c r="D791" s="35">
        <v>0</v>
      </c>
      <c r="E791" s="35">
        <v>0</v>
      </c>
      <c r="F791" s="35">
        <v>0</v>
      </c>
      <c r="G791" s="35">
        <v>0</v>
      </c>
      <c r="H791" s="35">
        <v>0</v>
      </c>
      <c r="I791" s="35">
        <v>0</v>
      </c>
      <c r="J791" s="35">
        <v>88.058697984280641</v>
      </c>
      <c r="K791" s="35">
        <v>170.01564828100069</v>
      </c>
      <c r="L791" s="35">
        <v>240.19190442150136</v>
      </c>
      <c r="M791" s="35">
        <v>293.72482570783126</v>
      </c>
      <c r="N791" s="35">
        <v>326.90501844982339</v>
      </c>
      <c r="O791" s="35">
        <v>337.43336661498302</v>
      </c>
      <c r="P791" s="35">
        <v>324.58034176896905</v>
      </c>
      <c r="Q791" s="35">
        <v>289.23655343051763</v>
      </c>
      <c r="R791" s="35">
        <v>233.85103711457901</v>
      </c>
      <c r="S791" s="35">
        <v>162.26155619763935</v>
      </c>
      <c r="T791" s="35">
        <v>79.428676298288536</v>
      </c>
      <c r="U791" s="35">
        <v>0</v>
      </c>
      <c r="V791" s="35">
        <v>0</v>
      </c>
      <c r="W791" s="35">
        <v>0</v>
      </c>
      <c r="X791" s="35">
        <v>0</v>
      </c>
      <c r="Y791" s="35">
        <v>0</v>
      </c>
      <c r="Z791" s="35">
        <v>0</v>
      </c>
      <c r="AA791" s="35">
        <v>0</v>
      </c>
    </row>
    <row r="792" spans="1:27">
      <c r="A792" s="239" t="s">
        <v>754</v>
      </c>
      <c r="B792" s="35" t="s">
        <v>338</v>
      </c>
      <c r="C792" s="35" t="s">
        <v>91</v>
      </c>
      <c r="D792" s="35">
        <v>0</v>
      </c>
      <c r="E792" s="35">
        <v>0</v>
      </c>
      <c r="F792" s="35">
        <v>0</v>
      </c>
      <c r="G792" s="35">
        <v>0</v>
      </c>
      <c r="H792" s="35">
        <v>0</v>
      </c>
      <c r="I792" s="35">
        <v>0</v>
      </c>
      <c r="J792" s="35">
        <v>89.434733347803686</v>
      </c>
      <c r="K792" s="35">
        <v>173.06672187497159</v>
      </c>
      <c r="L792" s="35">
        <v>245.46971707491716</v>
      </c>
      <c r="M792" s="35">
        <v>301.94603506501352</v>
      </c>
      <c r="N792" s="35">
        <v>338.83135383704115</v>
      </c>
      <c r="O792" s="35">
        <v>353.73246345510722</v>
      </c>
      <c r="P792" s="35">
        <v>345.68254338516169</v>
      </c>
      <c r="Q792" s="35">
        <v>315.20389218218247</v>
      </c>
      <c r="R792" s="35">
        <v>264.27403947909494</v>
      </c>
      <c r="S792" s="35">
        <v>196.19743901468624</v>
      </c>
      <c r="T792" s="35">
        <v>115.39106757151248</v>
      </c>
      <c r="U792" s="35">
        <v>27.097840690482371</v>
      </c>
      <c r="V792" s="35">
        <v>0</v>
      </c>
      <c r="W792" s="35">
        <v>0</v>
      </c>
      <c r="X792" s="35">
        <v>0</v>
      </c>
      <c r="Y792" s="35">
        <v>0</v>
      </c>
      <c r="Z792" s="35">
        <v>0</v>
      </c>
      <c r="AA792" s="35">
        <v>0</v>
      </c>
    </row>
    <row r="793" spans="1:27">
      <c r="A793" s="239" t="s">
        <v>754</v>
      </c>
      <c r="B793" s="35" t="s">
        <v>338</v>
      </c>
      <c r="C793" s="35" t="s">
        <v>92</v>
      </c>
      <c r="D793" s="35">
        <v>0</v>
      </c>
      <c r="E793" s="35">
        <v>0</v>
      </c>
      <c r="F793" s="35">
        <v>0</v>
      </c>
      <c r="G793" s="35">
        <v>0</v>
      </c>
      <c r="H793" s="35">
        <v>0</v>
      </c>
      <c r="I793" s="35">
        <v>0</v>
      </c>
      <c r="J793" s="35">
        <v>87.119025035024464</v>
      </c>
      <c r="K793" s="35">
        <v>168.93422026862677</v>
      </c>
      <c r="L793" s="35">
        <v>240.46465449186948</v>
      </c>
      <c r="M793" s="35">
        <v>297.35553552716129</v>
      </c>
      <c r="N793" s="35">
        <v>336.14333115357999</v>
      </c>
      <c r="O793" s="35">
        <v>354.46662988503317</v>
      </c>
      <c r="P793" s="35">
        <v>351.20990434006575</v>
      </c>
      <c r="Q793" s="35">
        <v>326.5714248504853</v>
      </c>
      <c r="R793" s="35">
        <v>282.05118870994886</v>
      </c>
      <c r="S793" s="35">
        <v>220.35959993312014</v>
      </c>
      <c r="T793" s="35">
        <v>145.25245912635458</v>
      </c>
      <c r="U793" s="35">
        <v>61.302309331202103</v>
      </c>
      <c r="V793" s="35">
        <v>0</v>
      </c>
      <c r="W793" s="35">
        <v>0</v>
      </c>
      <c r="X793" s="35">
        <v>0</v>
      </c>
      <c r="Y793" s="35">
        <v>0</v>
      </c>
      <c r="Z793" s="35">
        <v>0</v>
      </c>
      <c r="AA793" s="35">
        <v>0</v>
      </c>
    </row>
    <row r="794" spans="1:27">
      <c r="A794" s="239" t="s">
        <v>754</v>
      </c>
      <c r="B794" s="35" t="s">
        <v>338</v>
      </c>
      <c r="C794" s="35" t="s">
        <v>93</v>
      </c>
      <c r="D794" s="35">
        <v>0</v>
      </c>
      <c r="E794" s="35">
        <v>0</v>
      </c>
      <c r="F794" s="35">
        <v>0</v>
      </c>
      <c r="G794" s="35">
        <v>0</v>
      </c>
      <c r="H794" s="35">
        <v>0</v>
      </c>
      <c r="I794" s="35">
        <v>0</v>
      </c>
      <c r="J794" s="35">
        <v>85.406212406365526</v>
      </c>
      <c r="K794" s="35">
        <v>165.77205662088429</v>
      </c>
      <c r="L794" s="35">
        <v>236.35462889596437</v>
      </c>
      <c r="M794" s="35">
        <v>292.98839908842012</v>
      </c>
      <c r="N794" s="35">
        <v>332.33104530128907</v>
      </c>
      <c r="O794" s="35">
        <v>352.06070572888785</v>
      </c>
      <c r="P794" s="35">
        <v>351.01300660901234</v>
      </c>
      <c r="Q794" s="35">
        <v>329.24977938424314</v>
      </c>
      <c r="R794" s="35">
        <v>288.05541163207579</v>
      </c>
      <c r="S794" s="35">
        <v>229.86104711888319</v>
      </c>
      <c r="T794" s="35">
        <v>158.1011084185339</v>
      </c>
      <c r="U794" s="35">
        <v>77.010609615871516</v>
      </c>
      <c r="V794" s="35">
        <v>0</v>
      </c>
      <c r="W794" s="35">
        <v>0</v>
      </c>
      <c r="X794" s="35">
        <v>0</v>
      </c>
      <c r="Y794" s="35">
        <v>0</v>
      </c>
      <c r="Z794" s="35">
        <v>0</v>
      </c>
      <c r="AA794" s="35">
        <v>0</v>
      </c>
    </row>
    <row r="795" spans="1:27">
      <c r="A795" s="239" t="s">
        <v>752</v>
      </c>
      <c r="B795" s="35" t="s">
        <v>79</v>
      </c>
      <c r="C795" s="35" t="s">
        <v>82</v>
      </c>
      <c r="D795" s="35">
        <v>0</v>
      </c>
      <c r="E795" s="35">
        <v>0</v>
      </c>
      <c r="F795" s="35">
        <v>0</v>
      </c>
      <c r="G795" s="35">
        <v>0</v>
      </c>
      <c r="H795" s="35">
        <v>0</v>
      </c>
      <c r="I795" s="35">
        <v>250.63632578903304</v>
      </c>
      <c r="J795" s="35">
        <v>486.92705054034298</v>
      </c>
      <c r="K795" s="35">
        <v>695.34766835668813</v>
      </c>
      <c r="L795" s="35">
        <v>863.96886682967613</v>
      </c>
      <c r="M795" s="35">
        <v>983.13932174610284</v>
      </c>
      <c r="N795" s="35">
        <v>1046.0381072232849</v>
      </c>
      <c r="O795" s="35">
        <v>1049.0651031295042</v>
      </c>
      <c r="P795" s="35">
        <v>992.04705414960733</v>
      </c>
      <c r="Q795" s="35">
        <v>878.2474863508553</v>
      </c>
      <c r="R795" s="35">
        <v>714.17991365732416</v>
      </c>
      <c r="S795" s="35">
        <v>509.23502568146165</v>
      </c>
      <c r="T795" s="35">
        <v>275.14319545824884</v>
      </c>
      <c r="U795" s="35">
        <v>25.303071375946022</v>
      </c>
      <c r="V795" s="35">
        <v>0</v>
      </c>
      <c r="W795" s="35">
        <v>0</v>
      </c>
      <c r="X795" s="35">
        <v>0</v>
      </c>
      <c r="Y795" s="35">
        <v>0</v>
      </c>
      <c r="Z795" s="35">
        <v>0</v>
      </c>
      <c r="AA795" s="35">
        <v>0</v>
      </c>
    </row>
    <row r="796" spans="1:27">
      <c r="A796" s="239" t="s">
        <v>752</v>
      </c>
      <c r="B796" s="35" t="s">
        <v>79</v>
      </c>
      <c r="C796" s="35" t="s">
        <v>83</v>
      </c>
      <c r="D796" s="35">
        <v>0</v>
      </c>
      <c r="E796" s="35">
        <v>0</v>
      </c>
      <c r="F796" s="35">
        <v>0</v>
      </c>
      <c r="G796" s="35">
        <v>0</v>
      </c>
      <c r="H796" s="35">
        <v>0</v>
      </c>
      <c r="I796" s="35">
        <v>0</v>
      </c>
      <c r="J796" s="35">
        <v>260.88395509035985</v>
      </c>
      <c r="K796" s="35">
        <v>505.88522445088228</v>
      </c>
      <c r="L796" s="35">
        <v>720.0880645536962</v>
      </c>
      <c r="M796" s="35">
        <v>890.45174857214329</v>
      </c>
      <c r="N796" s="35">
        <v>1006.6044893562428</v>
      </c>
      <c r="O796" s="35">
        <v>1061.47487663895</v>
      </c>
      <c r="P796" s="35">
        <v>1051.7223864053492</v>
      </c>
      <c r="Q796" s="35">
        <v>977.94075289796911</v>
      </c>
      <c r="R796" s="35">
        <v>844.62182191555166</v>
      </c>
      <c r="S796" s="35">
        <v>659.88208602621262</v>
      </c>
      <c r="T796" s="35">
        <v>434.96855030516787</v>
      </c>
      <c r="U796" s="35">
        <v>183.57401162452285</v>
      </c>
      <c r="V796" s="35">
        <v>0</v>
      </c>
      <c r="W796" s="35">
        <v>0</v>
      </c>
      <c r="X796" s="35">
        <v>0</v>
      </c>
      <c r="Y796" s="35">
        <v>0</v>
      </c>
      <c r="Z796" s="35">
        <v>0</v>
      </c>
      <c r="AA796" s="35">
        <v>0</v>
      </c>
    </row>
    <row r="797" spans="1:27">
      <c r="A797" s="239" t="s">
        <v>752</v>
      </c>
      <c r="B797" s="35" t="s">
        <v>79</v>
      </c>
      <c r="C797" s="35" t="s">
        <v>84</v>
      </c>
      <c r="D797" s="35">
        <v>0</v>
      </c>
      <c r="E797" s="35">
        <v>0</v>
      </c>
      <c r="F797" s="35">
        <v>0</v>
      </c>
      <c r="G797" s="35">
        <v>0</v>
      </c>
      <c r="H797" s="35">
        <v>0</v>
      </c>
      <c r="I797" s="35">
        <v>0</v>
      </c>
      <c r="J797" s="35">
        <v>263.5708372217249</v>
      </c>
      <c r="K797" s="35">
        <v>509.47375894948635</v>
      </c>
      <c r="L797" s="35">
        <v>721.22518116237882</v>
      </c>
      <c r="M797" s="35">
        <v>884.63079362175961</v>
      </c>
      <c r="N797" s="35">
        <v>988.73704553800553</v>
      </c>
      <c r="O797" s="35">
        <v>1026.5653937587792</v>
      </c>
      <c r="P797" s="35">
        <v>995.58009469922183</v>
      </c>
      <c r="Q797" s="35">
        <v>897.85818256808739</v>
      </c>
      <c r="R797" s="35">
        <v>739.95023975772529</v>
      </c>
      <c r="S797" s="35">
        <v>532.44129236133745</v>
      </c>
      <c r="T797" s="35">
        <v>289.2412652609267</v>
      </c>
      <c r="U797" s="35">
        <v>26.652559633466517</v>
      </c>
      <c r="V797" s="35">
        <v>0</v>
      </c>
      <c r="W797" s="35">
        <v>0</v>
      </c>
      <c r="X797" s="35">
        <v>0</v>
      </c>
      <c r="Y797" s="35">
        <v>0</v>
      </c>
      <c r="Z797" s="35">
        <v>0</v>
      </c>
      <c r="AA797" s="35">
        <v>0</v>
      </c>
    </row>
    <row r="798" spans="1:27">
      <c r="A798" s="239" t="s">
        <v>752</v>
      </c>
      <c r="B798" s="35" t="s">
        <v>79</v>
      </c>
      <c r="C798" s="35" t="s">
        <v>85</v>
      </c>
      <c r="D798" s="35">
        <v>0</v>
      </c>
      <c r="E798" s="35">
        <v>0</v>
      </c>
      <c r="F798" s="35">
        <v>0</v>
      </c>
      <c r="G798" s="35">
        <v>0</v>
      </c>
      <c r="H798" s="35">
        <v>0</v>
      </c>
      <c r="I798" s="35">
        <v>0</v>
      </c>
      <c r="J798" s="35">
        <v>258.79893072822398</v>
      </c>
      <c r="K798" s="35">
        <v>498.40392869066494</v>
      </c>
      <c r="L798" s="35">
        <v>701.04458730837814</v>
      </c>
      <c r="M798" s="35">
        <v>851.69197595101696</v>
      </c>
      <c r="N798" s="35">
        <v>939.17326696890257</v>
      </c>
      <c r="O798" s="35">
        <v>957.00037320751528</v>
      </c>
      <c r="P798" s="35">
        <v>903.85113975072193</v>
      </c>
      <c r="Q798" s="35">
        <v>783.66740210244836</v>
      </c>
      <c r="R798" s="35">
        <v>605.36263828005133</v>
      </c>
      <c r="S798" s="35">
        <v>382.16089692621944</v>
      </c>
      <c r="T798" s="35">
        <v>130.61603011714379</v>
      </c>
      <c r="U798" s="35">
        <v>0</v>
      </c>
      <c r="V798" s="35">
        <v>0</v>
      </c>
      <c r="W798" s="35">
        <v>0</v>
      </c>
      <c r="X798" s="35">
        <v>0</v>
      </c>
      <c r="Y798" s="35">
        <v>0</v>
      </c>
      <c r="Z798" s="35">
        <v>0</v>
      </c>
      <c r="AA798" s="35">
        <v>0</v>
      </c>
    </row>
    <row r="799" spans="1:27">
      <c r="A799" s="239" t="s">
        <v>752</v>
      </c>
      <c r="B799" s="35" t="s">
        <v>79</v>
      </c>
      <c r="C799" s="35" t="s">
        <v>86</v>
      </c>
      <c r="D799" s="35">
        <v>0</v>
      </c>
      <c r="E799" s="35">
        <v>0</v>
      </c>
      <c r="F799" s="35">
        <v>0</v>
      </c>
      <c r="G799" s="35">
        <v>0</v>
      </c>
      <c r="H799" s="35">
        <v>0</v>
      </c>
      <c r="I799" s="35">
        <v>0</v>
      </c>
      <c r="J799" s="35">
        <v>0</v>
      </c>
      <c r="K799" s="35">
        <v>238.45936867418644</v>
      </c>
      <c r="L799" s="35">
        <v>457.60017747086175</v>
      </c>
      <c r="M799" s="35">
        <v>639.66894134189135</v>
      </c>
      <c r="N799" s="35">
        <v>769.91553184307588</v>
      </c>
      <c r="O799" s="35">
        <v>837.78814481830898</v>
      </c>
      <c r="P799" s="35">
        <v>837.78814481830898</v>
      </c>
      <c r="Q799" s="35">
        <v>769.915531843076</v>
      </c>
      <c r="R799" s="35">
        <v>639.66894134189135</v>
      </c>
      <c r="S799" s="35">
        <v>457.60017747086198</v>
      </c>
      <c r="T799" s="35">
        <v>238.45936867418644</v>
      </c>
      <c r="U799" s="35">
        <v>0</v>
      </c>
      <c r="V799" s="35">
        <v>0</v>
      </c>
      <c r="W799" s="35">
        <v>0</v>
      </c>
      <c r="X799" s="35">
        <v>0</v>
      </c>
      <c r="Y799" s="35">
        <v>0</v>
      </c>
      <c r="Z799" s="35">
        <v>0</v>
      </c>
      <c r="AA799" s="35">
        <v>0</v>
      </c>
    </row>
    <row r="800" spans="1:27">
      <c r="A800" s="239" t="s">
        <v>752</v>
      </c>
      <c r="B800" s="35" t="s">
        <v>79</v>
      </c>
      <c r="C800" s="35" t="s">
        <v>87</v>
      </c>
      <c r="D800" s="35">
        <v>0</v>
      </c>
      <c r="E800" s="35">
        <v>0</v>
      </c>
      <c r="F800" s="35">
        <v>0</v>
      </c>
      <c r="G800" s="35">
        <v>0</v>
      </c>
      <c r="H800" s="35">
        <v>0</v>
      </c>
      <c r="I800" s="35">
        <v>0</v>
      </c>
      <c r="J800" s="35">
        <v>0</v>
      </c>
      <c r="K800" s="35">
        <v>226.8022226348406</v>
      </c>
      <c r="L800" s="35">
        <v>434.54830130803981</v>
      </c>
      <c r="M800" s="35">
        <v>605.78320786038569</v>
      </c>
      <c r="N800" s="35">
        <v>726.11961842612686</v>
      </c>
      <c r="O800" s="35">
        <v>785.44675041712264</v>
      </c>
      <c r="P800" s="35">
        <v>778.77988033764279</v>
      </c>
      <c r="Q800" s="35">
        <v>706.67916511442365</v>
      </c>
      <c r="R800" s="35">
        <v>575.20257716532444</v>
      </c>
      <c r="S800" s="35">
        <v>395.39690764801952</v>
      </c>
      <c r="T800" s="35">
        <v>182.36960429223245</v>
      </c>
      <c r="U800" s="35">
        <v>0</v>
      </c>
      <c r="V800" s="35">
        <v>0</v>
      </c>
      <c r="W800" s="35">
        <v>0</v>
      </c>
      <c r="X800" s="35">
        <v>0</v>
      </c>
      <c r="Y800" s="35">
        <v>0</v>
      </c>
      <c r="Z800" s="35">
        <v>0</v>
      </c>
      <c r="AA800" s="35">
        <v>0</v>
      </c>
    </row>
    <row r="801" spans="1:27">
      <c r="A801" s="239" t="s">
        <v>752</v>
      </c>
      <c r="B801" s="35" t="s">
        <v>79</v>
      </c>
      <c r="C801" s="35" t="s">
        <v>88</v>
      </c>
      <c r="D801" s="35">
        <v>0</v>
      </c>
      <c r="E801" s="35">
        <v>0</v>
      </c>
      <c r="F801" s="35">
        <v>0</v>
      </c>
      <c r="G801" s="35">
        <v>0</v>
      </c>
      <c r="H801" s="35">
        <v>0</v>
      </c>
      <c r="I801" s="35">
        <v>0</v>
      </c>
      <c r="J801" s="35">
        <v>0</v>
      </c>
      <c r="K801" s="35">
        <v>230.20770945547108</v>
      </c>
      <c r="L801" s="35">
        <v>441.42396962573656</v>
      </c>
      <c r="M801" s="35">
        <v>616.22406913721716</v>
      </c>
      <c r="N801" s="35">
        <v>740.18752123569618</v>
      </c>
      <c r="O801" s="35">
        <v>803.08771092502093</v>
      </c>
      <c r="P801" s="35">
        <v>799.73556019672594</v>
      </c>
      <c r="Q801" s="35">
        <v>730.40761148591616</v>
      </c>
      <c r="R801" s="35">
        <v>600.82321374533967</v>
      </c>
      <c r="S801" s="35">
        <v>421.67269321847999</v>
      </c>
      <c r="T801" s="35">
        <v>207.73543341535037</v>
      </c>
      <c r="U801" s="35">
        <v>0</v>
      </c>
      <c r="V801" s="35">
        <v>0</v>
      </c>
      <c r="W801" s="35">
        <v>0</v>
      </c>
      <c r="X801" s="35">
        <v>0</v>
      </c>
      <c r="Y801" s="35">
        <v>0</v>
      </c>
      <c r="Z801" s="35">
        <v>0</v>
      </c>
      <c r="AA801" s="35">
        <v>0</v>
      </c>
    </row>
    <row r="802" spans="1:27">
      <c r="A802" s="239" t="s">
        <v>752</v>
      </c>
      <c r="B802" s="35" t="s">
        <v>79</v>
      </c>
      <c r="C802" s="35" t="s">
        <v>89</v>
      </c>
      <c r="D802" s="35">
        <v>0</v>
      </c>
      <c r="E802" s="35">
        <v>0</v>
      </c>
      <c r="F802" s="35">
        <v>0</v>
      </c>
      <c r="G802" s="35">
        <v>0</v>
      </c>
      <c r="H802" s="35">
        <v>0</v>
      </c>
      <c r="I802" s="35">
        <v>0</v>
      </c>
      <c r="J802" s="35">
        <v>244.66369613280889</v>
      </c>
      <c r="K802" s="35">
        <v>470.60388669286453</v>
      </c>
      <c r="L802" s="35">
        <v>660.52992952962995</v>
      </c>
      <c r="M802" s="35">
        <v>799.90725585471057</v>
      </c>
      <c r="N802" s="35">
        <v>878.06966472611396</v>
      </c>
      <c r="O802" s="35">
        <v>889.03558093993627</v>
      </c>
      <c r="P802" s="35">
        <v>831.96581013843161</v>
      </c>
      <c r="Q802" s="35">
        <v>711.22776027188991</v>
      </c>
      <c r="R802" s="35">
        <v>536.06121470519747</v>
      </c>
      <c r="S802" s="35">
        <v>319.87123452390955</v>
      </c>
      <c r="T802" s="35">
        <v>79.202302471801886</v>
      </c>
      <c r="U802" s="35">
        <v>0</v>
      </c>
      <c r="V802" s="35">
        <v>0</v>
      </c>
      <c r="W802" s="35">
        <v>0</v>
      </c>
      <c r="X802" s="35">
        <v>0</v>
      </c>
      <c r="Y802" s="35">
        <v>0</v>
      </c>
      <c r="Z802" s="35">
        <v>0</v>
      </c>
      <c r="AA802" s="35">
        <v>0</v>
      </c>
    </row>
    <row r="803" spans="1:27">
      <c r="A803" s="239" t="s">
        <v>752</v>
      </c>
      <c r="B803" s="35" t="s">
        <v>79</v>
      </c>
      <c r="C803" s="35" t="s">
        <v>90</v>
      </c>
      <c r="D803" s="35">
        <v>0</v>
      </c>
      <c r="E803" s="35">
        <v>0</v>
      </c>
      <c r="F803" s="35">
        <v>0</v>
      </c>
      <c r="G803" s="35">
        <v>0</v>
      </c>
      <c r="H803" s="35">
        <v>0</v>
      </c>
      <c r="I803" s="35">
        <v>0</v>
      </c>
      <c r="J803" s="35">
        <v>258.18466928630852</v>
      </c>
      <c r="K803" s="35">
        <v>498.47925224562476</v>
      </c>
      <c r="L803" s="35">
        <v>704.23329924074119</v>
      </c>
      <c r="M803" s="35">
        <v>861.18973732830329</v>
      </c>
      <c r="N803" s="35">
        <v>958.47276882936455</v>
      </c>
      <c r="O803" s="35">
        <v>989.34147517383133</v>
      </c>
      <c r="P803" s="35">
        <v>951.6569074348306</v>
      </c>
      <c r="Q803" s="35">
        <v>848.03029799850538</v>
      </c>
      <c r="R803" s="35">
        <v>685.64212351249739</v>
      </c>
      <c r="S803" s="35">
        <v>475.74455657120535</v>
      </c>
      <c r="T803" s="35">
        <v>232.88178216743145</v>
      </c>
      <c r="U803" s="35">
        <v>0</v>
      </c>
      <c r="V803" s="35">
        <v>0</v>
      </c>
      <c r="W803" s="35">
        <v>0</v>
      </c>
      <c r="X803" s="35">
        <v>0</v>
      </c>
      <c r="Y803" s="35">
        <v>0</v>
      </c>
      <c r="Z803" s="35">
        <v>0</v>
      </c>
      <c r="AA803" s="35">
        <v>0</v>
      </c>
    </row>
    <row r="804" spans="1:27">
      <c r="A804" s="239" t="s">
        <v>752</v>
      </c>
      <c r="B804" s="35" t="s">
        <v>79</v>
      </c>
      <c r="C804" s="35" t="s">
        <v>91</v>
      </c>
      <c r="D804" s="35">
        <v>0</v>
      </c>
      <c r="E804" s="35">
        <v>0</v>
      </c>
      <c r="F804" s="35">
        <v>0</v>
      </c>
      <c r="G804" s="35">
        <v>0</v>
      </c>
      <c r="H804" s="35">
        <v>0</v>
      </c>
      <c r="I804" s="35">
        <v>0</v>
      </c>
      <c r="J804" s="35">
        <v>261.66052138962829</v>
      </c>
      <c r="K804" s="35">
        <v>506.87994990026397</v>
      </c>
      <c r="L804" s="35">
        <v>720.25024698461118</v>
      </c>
      <c r="M804" s="35">
        <v>888.36457215580037</v>
      </c>
      <c r="N804" s="35">
        <v>1000.6596840820866</v>
      </c>
      <c r="O804" s="35">
        <v>1050.0796678886095</v>
      </c>
      <c r="P804" s="35">
        <v>1033.5192842388183</v>
      </c>
      <c r="Q804" s="35">
        <v>952.01908294226007</v>
      </c>
      <c r="R804" s="35">
        <v>810.70002138317136</v>
      </c>
      <c r="S804" s="35">
        <v>618.44169593446179</v>
      </c>
      <c r="T804" s="35">
        <v>387.32440426073413</v>
      </c>
      <c r="U804" s="35">
        <v>131.87009578778958</v>
      </c>
      <c r="V804" s="35">
        <v>0</v>
      </c>
      <c r="W804" s="35">
        <v>0</v>
      </c>
      <c r="X804" s="35">
        <v>0</v>
      </c>
      <c r="Y804" s="35">
        <v>0</v>
      </c>
      <c r="Z804" s="35">
        <v>0</v>
      </c>
      <c r="AA804" s="35">
        <v>0</v>
      </c>
    </row>
    <row r="805" spans="1:27">
      <c r="A805" s="239" t="s">
        <v>752</v>
      </c>
      <c r="B805" s="35" t="s">
        <v>79</v>
      </c>
      <c r="C805" s="35" t="s">
        <v>92</v>
      </c>
      <c r="D805" s="35">
        <v>0</v>
      </c>
      <c r="E805" s="35">
        <v>0</v>
      </c>
      <c r="F805" s="35">
        <v>0</v>
      </c>
      <c r="G805" s="35">
        <v>0</v>
      </c>
      <c r="H805" s="35">
        <v>0</v>
      </c>
      <c r="I805" s="35">
        <v>0</v>
      </c>
      <c r="J805" s="35">
        <v>254.68169630995322</v>
      </c>
      <c r="K805" s="35">
        <v>494.5622181606717</v>
      </c>
      <c r="L805" s="35">
        <v>705.70058155241122</v>
      </c>
      <c r="M805" s="35">
        <v>875.82619226156828</v>
      </c>
      <c r="N805" s="35">
        <v>995.05196817516071</v>
      </c>
      <c r="O805" s="35">
        <v>1056.448940565153</v>
      </c>
      <c r="P805" s="35">
        <v>1056.448940565153</v>
      </c>
      <c r="Q805" s="35">
        <v>995.05196817516071</v>
      </c>
      <c r="R805" s="35">
        <v>875.82619226156839</v>
      </c>
      <c r="S805" s="35">
        <v>705.70058155241122</v>
      </c>
      <c r="T805" s="35">
        <v>494.56221816067227</v>
      </c>
      <c r="U805" s="35">
        <v>254.68169630995317</v>
      </c>
      <c r="V805" s="35">
        <v>0</v>
      </c>
      <c r="W805" s="35">
        <v>0</v>
      </c>
      <c r="X805" s="35">
        <v>0</v>
      </c>
      <c r="Y805" s="35">
        <v>0</v>
      </c>
      <c r="Z805" s="35">
        <v>0</v>
      </c>
      <c r="AA805" s="35">
        <v>0</v>
      </c>
    </row>
    <row r="806" spans="1:27">
      <c r="A806" s="239" t="s">
        <v>752</v>
      </c>
      <c r="B806" s="35" t="s">
        <v>79</v>
      </c>
      <c r="C806" s="35" t="s">
        <v>93</v>
      </c>
      <c r="D806" s="35">
        <v>0</v>
      </c>
      <c r="E806" s="35">
        <v>0</v>
      </c>
      <c r="F806" s="35">
        <v>0</v>
      </c>
      <c r="G806" s="35">
        <v>0</v>
      </c>
      <c r="H806" s="35">
        <v>0</v>
      </c>
      <c r="I806" s="35">
        <v>249.78097188902547</v>
      </c>
      <c r="J806" s="35">
        <v>485.48007605770465</v>
      </c>
      <c r="K806" s="35">
        <v>693.80933631791504</v>
      </c>
      <c r="L806" s="35">
        <v>863.02380243155255</v>
      </c>
      <c r="M806" s="35">
        <v>983.58369356519188</v>
      </c>
      <c r="N806" s="35">
        <v>1048.6922212105494</v>
      </c>
      <c r="O806" s="35">
        <v>1054.6787708014533</v>
      </c>
      <c r="P806" s="35">
        <v>1001.2058394496613</v>
      </c>
      <c r="Q806" s="35">
        <v>891.28806329907377</v>
      </c>
      <c r="R806" s="35">
        <v>731.12226179578852</v>
      </c>
      <c r="S806" s="35">
        <v>529.7380804449673</v>
      </c>
      <c r="T806" s="35">
        <v>298.48892772006297</v>
      </c>
      <c r="U806" s="35">
        <v>50.411905504725958</v>
      </c>
      <c r="V806" s="35">
        <v>0</v>
      </c>
      <c r="W806" s="35">
        <v>0</v>
      </c>
      <c r="X806" s="35">
        <v>0</v>
      </c>
      <c r="Y806" s="35">
        <v>0</v>
      </c>
      <c r="Z806" s="35">
        <v>0</v>
      </c>
      <c r="AA806" s="35">
        <v>0</v>
      </c>
    </row>
    <row r="807" spans="1:27">
      <c r="A807" s="239" t="s">
        <v>752</v>
      </c>
      <c r="B807" s="35" t="s">
        <v>339</v>
      </c>
      <c r="C807" s="35" t="s">
        <v>82</v>
      </c>
      <c r="D807" s="35">
        <v>0</v>
      </c>
      <c r="E807" s="35">
        <v>0</v>
      </c>
      <c r="F807" s="35">
        <v>0</v>
      </c>
      <c r="G807" s="35">
        <v>0</v>
      </c>
      <c r="H807" s="35">
        <v>0</v>
      </c>
      <c r="I807" s="35">
        <v>133.6727070874843</v>
      </c>
      <c r="J807" s="35">
        <v>259.69442695484958</v>
      </c>
      <c r="K807" s="35">
        <v>370.85208979023372</v>
      </c>
      <c r="L807" s="35">
        <v>460.78339564249399</v>
      </c>
      <c r="M807" s="35">
        <v>524.34097159792145</v>
      </c>
      <c r="N807" s="35">
        <v>557.88699051908532</v>
      </c>
      <c r="O807" s="35">
        <v>559.50138833573556</v>
      </c>
      <c r="P807" s="35">
        <v>529.09176221312396</v>
      </c>
      <c r="Q807" s="35">
        <v>468.39865938712285</v>
      </c>
      <c r="R807" s="35">
        <v>380.8959539505729</v>
      </c>
      <c r="S807" s="35">
        <v>271.59201369677953</v>
      </c>
      <c r="T807" s="35">
        <v>146.74303757773271</v>
      </c>
      <c r="U807" s="35">
        <v>13.494971400504546</v>
      </c>
      <c r="V807" s="35">
        <v>0</v>
      </c>
      <c r="W807" s="35">
        <v>0</v>
      </c>
      <c r="X807" s="35">
        <v>0</v>
      </c>
      <c r="Y807" s="35">
        <v>0</v>
      </c>
      <c r="Z807" s="35">
        <v>0</v>
      </c>
      <c r="AA807" s="35">
        <v>0</v>
      </c>
    </row>
    <row r="808" spans="1:27">
      <c r="A808" s="239" t="s">
        <v>752</v>
      </c>
      <c r="B808" s="35" t="s">
        <v>339</v>
      </c>
      <c r="C808" s="35" t="s">
        <v>83</v>
      </c>
      <c r="D808" s="35">
        <v>0</v>
      </c>
      <c r="E808" s="35">
        <v>0</v>
      </c>
      <c r="F808" s="35">
        <v>0</v>
      </c>
      <c r="G808" s="35">
        <v>0</v>
      </c>
      <c r="H808" s="35">
        <v>0</v>
      </c>
      <c r="I808" s="35">
        <v>0</v>
      </c>
      <c r="J808" s="35">
        <v>139.13810938152525</v>
      </c>
      <c r="K808" s="35">
        <v>269.80545304047052</v>
      </c>
      <c r="L808" s="35">
        <v>384.0469677619713</v>
      </c>
      <c r="M808" s="35">
        <v>474.90759923847634</v>
      </c>
      <c r="N808" s="35">
        <v>536.85572765666279</v>
      </c>
      <c r="O808" s="35">
        <v>566.11993420744</v>
      </c>
      <c r="P808" s="35">
        <v>560.91860608285288</v>
      </c>
      <c r="Q808" s="35">
        <v>521.56840154558347</v>
      </c>
      <c r="R808" s="35">
        <v>450.46497168829416</v>
      </c>
      <c r="S808" s="35">
        <v>351.93711254731335</v>
      </c>
      <c r="T808" s="35">
        <v>231.98322682942285</v>
      </c>
      <c r="U808" s="35">
        <v>97.906139533078843</v>
      </c>
      <c r="V808" s="35">
        <v>0</v>
      </c>
      <c r="W808" s="35">
        <v>0</v>
      </c>
      <c r="X808" s="35">
        <v>0</v>
      </c>
      <c r="Y808" s="35">
        <v>0</v>
      </c>
      <c r="Z808" s="35">
        <v>0</v>
      </c>
      <c r="AA808" s="35">
        <v>0</v>
      </c>
    </row>
    <row r="809" spans="1:27">
      <c r="A809" s="239" t="s">
        <v>752</v>
      </c>
      <c r="B809" s="35" t="s">
        <v>339</v>
      </c>
      <c r="C809" s="35" t="s">
        <v>84</v>
      </c>
      <c r="D809" s="35">
        <v>0</v>
      </c>
      <c r="E809" s="35">
        <v>0</v>
      </c>
      <c r="F809" s="35">
        <v>0</v>
      </c>
      <c r="G809" s="35">
        <v>0</v>
      </c>
      <c r="H809" s="35">
        <v>0</v>
      </c>
      <c r="I809" s="35">
        <v>0</v>
      </c>
      <c r="J809" s="35">
        <v>140.57111318491994</v>
      </c>
      <c r="K809" s="35">
        <v>271.71933810639274</v>
      </c>
      <c r="L809" s="35">
        <v>384.65342995326876</v>
      </c>
      <c r="M809" s="35">
        <v>471.80308993160514</v>
      </c>
      <c r="N809" s="35">
        <v>527.32642428693634</v>
      </c>
      <c r="O809" s="35">
        <v>547.50154333801561</v>
      </c>
      <c r="P809" s="35">
        <v>530.97605050625168</v>
      </c>
      <c r="Q809" s="35">
        <v>478.85769736964664</v>
      </c>
      <c r="R809" s="35">
        <v>394.64012787078684</v>
      </c>
      <c r="S809" s="35">
        <v>283.96868925937997</v>
      </c>
      <c r="T809" s="35">
        <v>154.26200813916091</v>
      </c>
      <c r="U809" s="35">
        <v>14.214698471182144</v>
      </c>
      <c r="V809" s="35">
        <v>0</v>
      </c>
      <c r="W809" s="35">
        <v>0</v>
      </c>
      <c r="X809" s="35">
        <v>0</v>
      </c>
      <c r="Y809" s="35">
        <v>0</v>
      </c>
      <c r="Z809" s="35">
        <v>0</v>
      </c>
      <c r="AA809" s="35">
        <v>0</v>
      </c>
    </row>
    <row r="810" spans="1:27">
      <c r="A810" s="239" t="s">
        <v>752</v>
      </c>
      <c r="B810" s="35" t="s">
        <v>339</v>
      </c>
      <c r="C810" s="35" t="s">
        <v>85</v>
      </c>
      <c r="D810" s="35">
        <v>0</v>
      </c>
      <c r="E810" s="35">
        <v>0</v>
      </c>
      <c r="F810" s="35">
        <v>0</v>
      </c>
      <c r="G810" s="35">
        <v>0</v>
      </c>
      <c r="H810" s="35">
        <v>0</v>
      </c>
      <c r="I810" s="35">
        <v>0</v>
      </c>
      <c r="J810" s="35">
        <v>138.02609638838615</v>
      </c>
      <c r="K810" s="35">
        <v>265.81542863502131</v>
      </c>
      <c r="L810" s="35">
        <v>373.89044656446833</v>
      </c>
      <c r="M810" s="35">
        <v>454.23572050720907</v>
      </c>
      <c r="N810" s="35">
        <v>500.89240905008143</v>
      </c>
      <c r="O810" s="35">
        <v>510.40019904400822</v>
      </c>
      <c r="P810" s="35">
        <v>482.05394120038511</v>
      </c>
      <c r="Q810" s="35">
        <v>417.95594778797249</v>
      </c>
      <c r="R810" s="35">
        <v>322.86007374936077</v>
      </c>
      <c r="S810" s="35">
        <v>203.81914502731706</v>
      </c>
      <c r="T810" s="35">
        <v>69.661882729143372</v>
      </c>
      <c r="U810" s="35">
        <v>0</v>
      </c>
      <c r="V810" s="35">
        <v>0</v>
      </c>
      <c r="W810" s="35">
        <v>0</v>
      </c>
      <c r="X810" s="35">
        <v>0</v>
      </c>
      <c r="Y810" s="35">
        <v>0</v>
      </c>
      <c r="Z810" s="35">
        <v>0</v>
      </c>
      <c r="AA810" s="35">
        <v>0</v>
      </c>
    </row>
    <row r="811" spans="1:27">
      <c r="A811" s="239" t="s">
        <v>752</v>
      </c>
      <c r="B811" s="35" t="s">
        <v>339</v>
      </c>
      <c r="C811" s="35" t="s">
        <v>86</v>
      </c>
      <c r="D811" s="35">
        <v>0</v>
      </c>
      <c r="E811" s="35">
        <v>0</v>
      </c>
      <c r="F811" s="35">
        <v>0</v>
      </c>
      <c r="G811" s="35">
        <v>0</v>
      </c>
      <c r="H811" s="35">
        <v>0</v>
      </c>
      <c r="I811" s="35">
        <v>0</v>
      </c>
      <c r="J811" s="35">
        <v>0</v>
      </c>
      <c r="K811" s="35">
        <v>127.1783299595661</v>
      </c>
      <c r="L811" s="35">
        <v>244.0534279844596</v>
      </c>
      <c r="M811" s="35">
        <v>341.15676871567541</v>
      </c>
      <c r="N811" s="35">
        <v>410.62161698297382</v>
      </c>
      <c r="O811" s="35">
        <v>446.82034390309809</v>
      </c>
      <c r="P811" s="35">
        <v>446.82034390309815</v>
      </c>
      <c r="Q811" s="35">
        <v>410.62161698297388</v>
      </c>
      <c r="R811" s="35">
        <v>341.15676871567541</v>
      </c>
      <c r="S811" s="35">
        <v>244.05342798445972</v>
      </c>
      <c r="T811" s="35">
        <v>127.1783299595661</v>
      </c>
      <c r="U811" s="35">
        <v>0</v>
      </c>
      <c r="V811" s="35">
        <v>0</v>
      </c>
      <c r="W811" s="35">
        <v>0</v>
      </c>
      <c r="X811" s="35">
        <v>0</v>
      </c>
      <c r="Y811" s="35">
        <v>0</v>
      </c>
      <c r="Z811" s="35">
        <v>0</v>
      </c>
      <c r="AA811" s="35">
        <v>0</v>
      </c>
    </row>
    <row r="812" spans="1:27">
      <c r="A812" s="239" t="s">
        <v>752</v>
      </c>
      <c r="B812" s="35" t="s">
        <v>339</v>
      </c>
      <c r="C812" s="35" t="s">
        <v>87</v>
      </c>
      <c r="D812" s="35">
        <v>0</v>
      </c>
      <c r="E812" s="35">
        <v>0</v>
      </c>
      <c r="F812" s="35">
        <v>0</v>
      </c>
      <c r="G812" s="35">
        <v>0</v>
      </c>
      <c r="H812" s="35">
        <v>0</v>
      </c>
      <c r="I812" s="35">
        <v>0</v>
      </c>
      <c r="J812" s="35">
        <v>0</v>
      </c>
      <c r="K812" s="35">
        <v>120.96118540524833</v>
      </c>
      <c r="L812" s="35">
        <v>231.7590940309546</v>
      </c>
      <c r="M812" s="35">
        <v>323.08437752553903</v>
      </c>
      <c r="N812" s="35">
        <v>387.26379649393436</v>
      </c>
      <c r="O812" s="35">
        <v>418.90493355579878</v>
      </c>
      <c r="P812" s="35">
        <v>415.34926951340952</v>
      </c>
      <c r="Q812" s="35">
        <v>376.89555472769263</v>
      </c>
      <c r="R812" s="35">
        <v>306.77470782150641</v>
      </c>
      <c r="S812" s="35">
        <v>210.87835074561042</v>
      </c>
      <c r="T812" s="35">
        <v>97.263788955857308</v>
      </c>
      <c r="U812" s="35">
        <v>0</v>
      </c>
      <c r="V812" s="35">
        <v>0</v>
      </c>
      <c r="W812" s="35">
        <v>0</v>
      </c>
      <c r="X812" s="35">
        <v>0</v>
      </c>
      <c r="Y812" s="35">
        <v>0</v>
      </c>
      <c r="Z812" s="35">
        <v>0</v>
      </c>
      <c r="AA812" s="35">
        <v>0</v>
      </c>
    </row>
    <row r="813" spans="1:27">
      <c r="A813" s="239" t="s">
        <v>752</v>
      </c>
      <c r="B813" s="35" t="s">
        <v>339</v>
      </c>
      <c r="C813" s="35" t="s">
        <v>88</v>
      </c>
      <c r="D813" s="35">
        <v>0</v>
      </c>
      <c r="E813" s="35">
        <v>0</v>
      </c>
      <c r="F813" s="35">
        <v>0</v>
      </c>
      <c r="G813" s="35">
        <v>0</v>
      </c>
      <c r="H813" s="35">
        <v>0</v>
      </c>
      <c r="I813" s="35">
        <v>0</v>
      </c>
      <c r="J813" s="35">
        <v>0</v>
      </c>
      <c r="K813" s="35">
        <v>122.77744504291792</v>
      </c>
      <c r="L813" s="35">
        <v>235.42611713372619</v>
      </c>
      <c r="M813" s="35">
        <v>328.65283687318254</v>
      </c>
      <c r="N813" s="35">
        <v>394.76667799237134</v>
      </c>
      <c r="O813" s="35">
        <v>428.31344582667788</v>
      </c>
      <c r="P813" s="35">
        <v>426.52563210492059</v>
      </c>
      <c r="Q813" s="35">
        <v>389.550726125822</v>
      </c>
      <c r="R813" s="35">
        <v>320.43904733084787</v>
      </c>
      <c r="S813" s="35">
        <v>224.89210304985602</v>
      </c>
      <c r="T813" s="35">
        <v>110.79223115485355</v>
      </c>
      <c r="U813" s="35">
        <v>0</v>
      </c>
      <c r="V813" s="35">
        <v>0</v>
      </c>
      <c r="W813" s="35">
        <v>0</v>
      </c>
      <c r="X813" s="35">
        <v>0</v>
      </c>
      <c r="Y813" s="35">
        <v>0</v>
      </c>
      <c r="Z813" s="35">
        <v>0</v>
      </c>
      <c r="AA813" s="35">
        <v>0</v>
      </c>
    </row>
    <row r="814" spans="1:27">
      <c r="A814" s="239" t="s">
        <v>752</v>
      </c>
      <c r="B814" s="35" t="s">
        <v>339</v>
      </c>
      <c r="C814" s="35" t="s">
        <v>89</v>
      </c>
      <c r="D814" s="35">
        <v>0</v>
      </c>
      <c r="E814" s="35">
        <v>0</v>
      </c>
      <c r="F814" s="35">
        <v>0</v>
      </c>
      <c r="G814" s="35">
        <v>0</v>
      </c>
      <c r="H814" s="35">
        <v>0</v>
      </c>
      <c r="I814" s="35">
        <v>0</v>
      </c>
      <c r="J814" s="35">
        <v>130.48730460416476</v>
      </c>
      <c r="K814" s="35">
        <v>250.98873956952775</v>
      </c>
      <c r="L814" s="35">
        <v>352.28262908246927</v>
      </c>
      <c r="M814" s="35">
        <v>426.61720312251231</v>
      </c>
      <c r="N814" s="35">
        <v>468.30382118726078</v>
      </c>
      <c r="O814" s="35">
        <v>474.15230983463266</v>
      </c>
      <c r="P814" s="35">
        <v>443.71509874049684</v>
      </c>
      <c r="Q814" s="35">
        <v>379.32147214500799</v>
      </c>
      <c r="R814" s="35">
        <v>285.89931450943868</v>
      </c>
      <c r="S814" s="35">
        <v>170.59799174608509</v>
      </c>
      <c r="T814" s="35">
        <v>42.241227984961</v>
      </c>
      <c r="U814" s="35">
        <v>0</v>
      </c>
      <c r="V814" s="35">
        <v>0</v>
      </c>
      <c r="W814" s="35">
        <v>0</v>
      </c>
      <c r="X814" s="35">
        <v>0</v>
      </c>
      <c r="Y814" s="35">
        <v>0</v>
      </c>
      <c r="Z814" s="35">
        <v>0</v>
      </c>
      <c r="AA814" s="35">
        <v>0</v>
      </c>
    </row>
    <row r="815" spans="1:27">
      <c r="A815" s="239" t="s">
        <v>752</v>
      </c>
      <c r="B815" s="35" t="s">
        <v>339</v>
      </c>
      <c r="C815" s="35" t="s">
        <v>90</v>
      </c>
      <c r="D815" s="35">
        <v>0</v>
      </c>
      <c r="E815" s="35">
        <v>0</v>
      </c>
      <c r="F815" s="35">
        <v>0</v>
      </c>
      <c r="G815" s="35">
        <v>0</v>
      </c>
      <c r="H815" s="35">
        <v>0</v>
      </c>
      <c r="I815" s="35">
        <v>0</v>
      </c>
      <c r="J815" s="35">
        <v>137.69849028603122</v>
      </c>
      <c r="K815" s="35">
        <v>265.85560119766654</v>
      </c>
      <c r="L815" s="35">
        <v>375.59109292839531</v>
      </c>
      <c r="M815" s="35">
        <v>459.30119324176172</v>
      </c>
      <c r="N815" s="35">
        <v>511.18547670899443</v>
      </c>
      <c r="O815" s="35">
        <v>527.64878675937678</v>
      </c>
      <c r="P815" s="35">
        <v>507.55035063190968</v>
      </c>
      <c r="Q815" s="35">
        <v>452.28282559920291</v>
      </c>
      <c r="R815" s="35">
        <v>365.67579920666526</v>
      </c>
      <c r="S815" s="35">
        <v>253.73043017130951</v>
      </c>
      <c r="T815" s="35">
        <v>124.20361715596344</v>
      </c>
      <c r="U815" s="35">
        <v>0</v>
      </c>
      <c r="V815" s="35">
        <v>0</v>
      </c>
      <c r="W815" s="35">
        <v>0</v>
      </c>
      <c r="X815" s="35">
        <v>0</v>
      </c>
      <c r="Y815" s="35">
        <v>0</v>
      </c>
      <c r="Z815" s="35">
        <v>0</v>
      </c>
      <c r="AA815" s="35">
        <v>0</v>
      </c>
    </row>
    <row r="816" spans="1:27">
      <c r="A816" s="239" t="s">
        <v>752</v>
      </c>
      <c r="B816" s="35" t="s">
        <v>339</v>
      </c>
      <c r="C816" s="35" t="s">
        <v>91</v>
      </c>
      <c r="D816" s="35">
        <v>0</v>
      </c>
      <c r="E816" s="35">
        <v>0</v>
      </c>
      <c r="F816" s="35">
        <v>0</v>
      </c>
      <c r="G816" s="35">
        <v>0</v>
      </c>
      <c r="H816" s="35">
        <v>0</v>
      </c>
      <c r="I816" s="35">
        <v>0</v>
      </c>
      <c r="J816" s="35">
        <v>139.55227807446843</v>
      </c>
      <c r="K816" s="35">
        <v>270.33597328014082</v>
      </c>
      <c r="L816" s="35">
        <v>384.13346505845936</v>
      </c>
      <c r="M816" s="35">
        <v>473.79443848309359</v>
      </c>
      <c r="N816" s="35">
        <v>533.6851648437796</v>
      </c>
      <c r="O816" s="35">
        <v>560.04248954059176</v>
      </c>
      <c r="P816" s="35">
        <v>551.2102849273698</v>
      </c>
      <c r="Q816" s="35">
        <v>507.74351090253879</v>
      </c>
      <c r="R816" s="35">
        <v>432.37334473769147</v>
      </c>
      <c r="S816" s="35">
        <v>329.83557116504636</v>
      </c>
      <c r="T816" s="35">
        <v>206.57301560572489</v>
      </c>
      <c r="U816" s="35">
        <v>70.330717753487789</v>
      </c>
      <c r="V816" s="35">
        <v>0</v>
      </c>
      <c r="W816" s="35">
        <v>0</v>
      </c>
      <c r="X816" s="35">
        <v>0</v>
      </c>
      <c r="Y816" s="35">
        <v>0</v>
      </c>
      <c r="Z816" s="35">
        <v>0</v>
      </c>
      <c r="AA816" s="35">
        <v>0</v>
      </c>
    </row>
    <row r="817" spans="1:27">
      <c r="A817" s="239" t="s">
        <v>752</v>
      </c>
      <c r="B817" s="35" t="s">
        <v>339</v>
      </c>
      <c r="C817" s="35" t="s">
        <v>92</v>
      </c>
      <c r="D817" s="35">
        <v>0</v>
      </c>
      <c r="E817" s="35">
        <v>0</v>
      </c>
      <c r="F817" s="35">
        <v>0</v>
      </c>
      <c r="G817" s="35">
        <v>0</v>
      </c>
      <c r="H817" s="35">
        <v>0</v>
      </c>
      <c r="I817" s="35">
        <v>0</v>
      </c>
      <c r="J817" s="35">
        <v>135.83023803197506</v>
      </c>
      <c r="K817" s="35">
        <v>263.76651635235822</v>
      </c>
      <c r="L817" s="35">
        <v>376.37364349461927</v>
      </c>
      <c r="M817" s="35">
        <v>467.10730253950305</v>
      </c>
      <c r="N817" s="35">
        <v>530.69438302675235</v>
      </c>
      <c r="O817" s="35">
        <v>563.43943496808151</v>
      </c>
      <c r="P817" s="35">
        <v>563.43943496808151</v>
      </c>
      <c r="Q817" s="35">
        <v>530.69438302675235</v>
      </c>
      <c r="R817" s="35">
        <v>467.10730253950311</v>
      </c>
      <c r="S817" s="35">
        <v>376.37364349461927</v>
      </c>
      <c r="T817" s="35">
        <v>263.76651635235851</v>
      </c>
      <c r="U817" s="35">
        <v>135.83023803197503</v>
      </c>
      <c r="V817" s="35">
        <v>0</v>
      </c>
      <c r="W817" s="35">
        <v>0</v>
      </c>
      <c r="X817" s="35">
        <v>0</v>
      </c>
      <c r="Y817" s="35">
        <v>0</v>
      </c>
      <c r="Z817" s="35">
        <v>0</v>
      </c>
      <c r="AA817" s="35">
        <v>0</v>
      </c>
    </row>
    <row r="818" spans="1:27">
      <c r="A818" s="239" t="s">
        <v>752</v>
      </c>
      <c r="B818" s="35" t="s">
        <v>339</v>
      </c>
      <c r="C818" s="35" t="s">
        <v>93</v>
      </c>
      <c r="D818" s="35">
        <v>0</v>
      </c>
      <c r="E818" s="35">
        <v>0</v>
      </c>
      <c r="F818" s="35">
        <v>0</v>
      </c>
      <c r="G818" s="35">
        <v>0</v>
      </c>
      <c r="H818" s="35">
        <v>0</v>
      </c>
      <c r="I818" s="35">
        <v>133.21651834081359</v>
      </c>
      <c r="J818" s="35">
        <v>258.92270723077587</v>
      </c>
      <c r="K818" s="35">
        <v>370.03164603622145</v>
      </c>
      <c r="L818" s="35">
        <v>460.27936129682809</v>
      </c>
      <c r="M818" s="35">
        <v>524.57796990143572</v>
      </c>
      <c r="N818" s="35">
        <v>559.30251797895971</v>
      </c>
      <c r="O818" s="35">
        <v>562.49534442744175</v>
      </c>
      <c r="P818" s="35">
        <v>533.97644770648617</v>
      </c>
      <c r="Q818" s="35">
        <v>475.35363375950607</v>
      </c>
      <c r="R818" s="35">
        <v>389.93187295775397</v>
      </c>
      <c r="S818" s="35">
        <v>282.52697623731592</v>
      </c>
      <c r="T818" s="35">
        <v>159.19409478403361</v>
      </c>
      <c r="U818" s="35">
        <v>26.886349602520514</v>
      </c>
      <c r="V818" s="35">
        <v>0</v>
      </c>
      <c r="W818" s="35">
        <v>0</v>
      </c>
      <c r="X818" s="35">
        <v>0</v>
      </c>
      <c r="Y818" s="35">
        <v>0</v>
      </c>
      <c r="Z818" s="35">
        <v>0</v>
      </c>
      <c r="AA818" s="35">
        <v>0</v>
      </c>
    </row>
    <row r="819" spans="1:27">
      <c r="A819" s="239" t="s">
        <v>752</v>
      </c>
      <c r="B819" s="35" t="s">
        <v>338</v>
      </c>
      <c r="C819" s="35" t="s">
        <v>82</v>
      </c>
      <c r="D819" s="35">
        <v>0</v>
      </c>
      <c r="E819" s="35">
        <v>0</v>
      </c>
      <c r="F819" s="35">
        <v>0</v>
      </c>
      <c r="G819" s="35">
        <v>0</v>
      </c>
      <c r="H819" s="35">
        <v>0</v>
      </c>
      <c r="I819" s="35">
        <v>83.545441929677665</v>
      </c>
      <c r="J819" s="35">
        <v>162.30901684678096</v>
      </c>
      <c r="K819" s="35">
        <v>231.78255611889603</v>
      </c>
      <c r="L819" s="35">
        <v>287.98962227655869</v>
      </c>
      <c r="M819" s="35">
        <v>327.71310724870091</v>
      </c>
      <c r="N819" s="35">
        <v>348.67936907442822</v>
      </c>
      <c r="O819" s="35">
        <v>349.68836770983472</v>
      </c>
      <c r="P819" s="35">
        <v>330.68235138320239</v>
      </c>
      <c r="Q819" s="35">
        <v>292.74916211695177</v>
      </c>
      <c r="R819" s="35">
        <v>238.05997121910804</v>
      </c>
      <c r="S819" s="35">
        <v>169.74500856048718</v>
      </c>
      <c r="T819" s="35">
        <v>91.714398486082928</v>
      </c>
      <c r="U819" s="35">
        <v>8.4343571253153407</v>
      </c>
      <c r="V819" s="35">
        <v>0</v>
      </c>
      <c r="W819" s="35">
        <v>0</v>
      </c>
      <c r="X819" s="35">
        <v>0</v>
      </c>
      <c r="Y819" s="35">
        <v>0</v>
      </c>
      <c r="Z819" s="35">
        <v>0</v>
      </c>
      <c r="AA819" s="35">
        <v>0</v>
      </c>
    </row>
    <row r="820" spans="1:27">
      <c r="A820" s="239" t="s">
        <v>752</v>
      </c>
      <c r="B820" s="35" t="s">
        <v>338</v>
      </c>
      <c r="C820" s="35" t="s">
        <v>83</v>
      </c>
      <c r="D820" s="35">
        <v>0</v>
      </c>
      <c r="E820" s="35">
        <v>0</v>
      </c>
      <c r="F820" s="35">
        <v>0</v>
      </c>
      <c r="G820" s="35">
        <v>0</v>
      </c>
      <c r="H820" s="35">
        <v>0</v>
      </c>
      <c r="I820" s="35">
        <v>0</v>
      </c>
      <c r="J820" s="35">
        <v>86.961318363453287</v>
      </c>
      <c r="K820" s="35">
        <v>168.62840815029409</v>
      </c>
      <c r="L820" s="35">
        <v>240.02935485123206</v>
      </c>
      <c r="M820" s="35">
        <v>296.81724952404772</v>
      </c>
      <c r="N820" s="35">
        <v>335.53482978541422</v>
      </c>
      <c r="O820" s="35">
        <v>353.82495887965001</v>
      </c>
      <c r="P820" s="35">
        <v>350.57412880178305</v>
      </c>
      <c r="Q820" s="35">
        <v>325.98025096598968</v>
      </c>
      <c r="R820" s="35">
        <v>281.54060730518381</v>
      </c>
      <c r="S820" s="35">
        <v>219.96069534207084</v>
      </c>
      <c r="T820" s="35">
        <v>144.98951676838928</v>
      </c>
      <c r="U820" s="35">
        <v>61.191337208174275</v>
      </c>
      <c r="V820" s="35">
        <v>0</v>
      </c>
      <c r="W820" s="35">
        <v>0</v>
      </c>
      <c r="X820" s="35">
        <v>0</v>
      </c>
      <c r="Y820" s="35">
        <v>0</v>
      </c>
      <c r="Z820" s="35">
        <v>0</v>
      </c>
      <c r="AA820" s="35">
        <v>0</v>
      </c>
    </row>
    <row r="821" spans="1:27">
      <c r="A821" s="239" t="s">
        <v>752</v>
      </c>
      <c r="B821" s="35" t="s">
        <v>338</v>
      </c>
      <c r="C821" s="35" t="s">
        <v>84</v>
      </c>
      <c r="D821" s="35">
        <v>0</v>
      </c>
      <c r="E821" s="35">
        <v>0</v>
      </c>
      <c r="F821" s="35">
        <v>0</v>
      </c>
      <c r="G821" s="35">
        <v>0</v>
      </c>
      <c r="H821" s="35">
        <v>0</v>
      </c>
      <c r="I821" s="35">
        <v>0</v>
      </c>
      <c r="J821" s="35">
        <v>87.856945740574957</v>
      </c>
      <c r="K821" s="35">
        <v>169.82458631649547</v>
      </c>
      <c r="L821" s="35">
        <v>240.40839372079296</v>
      </c>
      <c r="M821" s="35">
        <v>294.87693120725322</v>
      </c>
      <c r="N821" s="35">
        <v>329.57901517933516</v>
      </c>
      <c r="O821" s="35">
        <v>342.18846458625973</v>
      </c>
      <c r="P821" s="35">
        <v>331.86003156640732</v>
      </c>
      <c r="Q821" s="35">
        <v>299.28606085602917</v>
      </c>
      <c r="R821" s="35">
        <v>246.65007991924176</v>
      </c>
      <c r="S821" s="35">
        <v>177.48043078711248</v>
      </c>
      <c r="T821" s="35">
        <v>96.41375508697557</v>
      </c>
      <c r="U821" s="35">
        <v>8.8841865444888395</v>
      </c>
      <c r="V821" s="35">
        <v>0</v>
      </c>
      <c r="W821" s="35">
        <v>0</v>
      </c>
      <c r="X821" s="35">
        <v>0</v>
      </c>
      <c r="Y821" s="35">
        <v>0</v>
      </c>
      <c r="Z821" s="35">
        <v>0</v>
      </c>
      <c r="AA821" s="35">
        <v>0</v>
      </c>
    </row>
    <row r="822" spans="1:27">
      <c r="A822" s="239" t="s">
        <v>752</v>
      </c>
      <c r="B822" s="35" t="s">
        <v>338</v>
      </c>
      <c r="C822" s="35" t="s">
        <v>85</v>
      </c>
      <c r="D822" s="35">
        <v>0</v>
      </c>
      <c r="E822" s="35">
        <v>0</v>
      </c>
      <c r="F822" s="35">
        <v>0</v>
      </c>
      <c r="G822" s="35">
        <v>0</v>
      </c>
      <c r="H822" s="35">
        <v>0</v>
      </c>
      <c r="I822" s="35">
        <v>0</v>
      </c>
      <c r="J822" s="35">
        <v>86.266310242741341</v>
      </c>
      <c r="K822" s="35">
        <v>166.13464289688832</v>
      </c>
      <c r="L822" s="35">
        <v>233.68152910279272</v>
      </c>
      <c r="M822" s="35">
        <v>283.89732531700565</v>
      </c>
      <c r="N822" s="35">
        <v>313.05775565630086</v>
      </c>
      <c r="O822" s="35">
        <v>319.00012440250515</v>
      </c>
      <c r="P822" s="35">
        <v>301.28371325024068</v>
      </c>
      <c r="Q822" s="35">
        <v>261.22246736748281</v>
      </c>
      <c r="R822" s="35">
        <v>201.78754609335044</v>
      </c>
      <c r="S822" s="35">
        <v>127.38696564207316</v>
      </c>
      <c r="T822" s="35">
        <v>43.5386767057146</v>
      </c>
      <c r="U822" s="35">
        <v>0</v>
      </c>
      <c r="V822" s="35">
        <v>0</v>
      </c>
      <c r="W822" s="35">
        <v>0</v>
      </c>
      <c r="X822" s="35">
        <v>0</v>
      </c>
      <c r="Y822" s="35">
        <v>0</v>
      </c>
      <c r="Z822" s="35">
        <v>0</v>
      </c>
      <c r="AA822" s="35">
        <v>0</v>
      </c>
    </row>
    <row r="823" spans="1:27">
      <c r="A823" s="239" t="s">
        <v>752</v>
      </c>
      <c r="B823" s="35" t="s">
        <v>338</v>
      </c>
      <c r="C823" s="35" t="s">
        <v>86</v>
      </c>
      <c r="D823" s="35">
        <v>0</v>
      </c>
      <c r="E823" s="35">
        <v>0</v>
      </c>
      <c r="F823" s="35">
        <v>0</v>
      </c>
      <c r="G823" s="35">
        <v>0</v>
      </c>
      <c r="H823" s="35">
        <v>0</v>
      </c>
      <c r="I823" s="35">
        <v>0</v>
      </c>
      <c r="J823" s="35">
        <v>0</v>
      </c>
      <c r="K823" s="35">
        <v>79.486456224728812</v>
      </c>
      <c r="L823" s="35">
        <v>152.53339249028724</v>
      </c>
      <c r="M823" s="35">
        <v>213.22298044729712</v>
      </c>
      <c r="N823" s="35">
        <v>256.63851061435861</v>
      </c>
      <c r="O823" s="35">
        <v>279.26271493943631</v>
      </c>
      <c r="P823" s="35">
        <v>279.26271493943631</v>
      </c>
      <c r="Q823" s="35">
        <v>256.63851061435867</v>
      </c>
      <c r="R823" s="35">
        <v>213.22298044729712</v>
      </c>
      <c r="S823" s="35">
        <v>152.5333924902873</v>
      </c>
      <c r="T823" s="35">
        <v>79.486456224728812</v>
      </c>
      <c r="U823" s="35">
        <v>0</v>
      </c>
      <c r="V823" s="35">
        <v>0</v>
      </c>
      <c r="W823" s="35">
        <v>0</v>
      </c>
      <c r="X823" s="35">
        <v>0</v>
      </c>
      <c r="Y823" s="35">
        <v>0</v>
      </c>
      <c r="Z823" s="35">
        <v>0</v>
      </c>
      <c r="AA823" s="35">
        <v>0</v>
      </c>
    </row>
    <row r="824" spans="1:27">
      <c r="A824" s="239" t="s">
        <v>752</v>
      </c>
      <c r="B824" s="35" t="s">
        <v>338</v>
      </c>
      <c r="C824" s="35" t="s">
        <v>87</v>
      </c>
      <c r="D824" s="35">
        <v>0</v>
      </c>
      <c r="E824" s="35">
        <v>0</v>
      </c>
      <c r="F824" s="35">
        <v>0</v>
      </c>
      <c r="G824" s="35">
        <v>0</v>
      </c>
      <c r="H824" s="35">
        <v>0</v>
      </c>
      <c r="I824" s="35">
        <v>0</v>
      </c>
      <c r="J824" s="35">
        <v>0</v>
      </c>
      <c r="K824" s="35">
        <v>75.600740878280206</v>
      </c>
      <c r="L824" s="35">
        <v>144.8494337693466</v>
      </c>
      <c r="M824" s="35">
        <v>201.92773595346188</v>
      </c>
      <c r="N824" s="35">
        <v>242.03987280870896</v>
      </c>
      <c r="O824" s="35">
        <v>261.81558347237421</v>
      </c>
      <c r="P824" s="35">
        <v>259.59329344588093</v>
      </c>
      <c r="Q824" s="35">
        <v>235.55972170480788</v>
      </c>
      <c r="R824" s="35">
        <v>191.7341923884415</v>
      </c>
      <c r="S824" s="35">
        <v>131.7989692160065</v>
      </c>
      <c r="T824" s="35">
        <v>60.789868097410817</v>
      </c>
      <c r="U824" s="35">
        <v>0</v>
      </c>
      <c r="V824" s="35">
        <v>0</v>
      </c>
      <c r="W824" s="35">
        <v>0</v>
      </c>
      <c r="X824" s="35">
        <v>0</v>
      </c>
      <c r="Y824" s="35">
        <v>0</v>
      </c>
      <c r="Z824" s="35">
        <v>0</v>
      </c>
      <c r="AA824" s="35">
        <v>0</v>
      </c>
    </row>
    <row r="825" spans="1:27">
      <c r="A825" s="239" t="s">
        <v>752</v>
      </c>
      <c r="B825" s="35" t="s">
        <v>338</v>
      </c>
      <c r="C825" s="35" t="s">
        <v>88</v>
      </c>
      <c r="D825" s="35">
        <v>0</v>
      </c>
      <c r="E825" s="35">
        <v>0</v>
      </c>
      <c r="F825" s="35">
        <v>0</v>
      </c>
      <c r="G825" s="35">
        <v>0</v>
      </c>
      <c r="H825" s="35">
        <v>0</v>
      </c>
      <c r="I825" s="35">
        <v>0</v>
      </c>
      <c r="J825" s="35">
        <v>0</v>
      </c>
      <c r="K825" s="35">
        <v>76.735903151823692</v>
      </c>
      <c r="L825" s="35">
        <v>147.14132320857885</v>
      </c>
      <c r="M825" s="35">
        <v>205.40802304573907</v>
      </c>
      <c r="N825" s="35">
        <v>246.72917374523206</v>
      </c>
      <c r="O825" s="35">
        <v>267.69590364167368</v>
      </c>
      <c r="P825" s="35">
        <v>266.57852006557533</v>
      </c>
      <c r="Q825" s="35">
        <v>243.46920382863871</v>
      </c>
      <c r="R825" s="35">
        <v>200.27440458177992</v>
      </c>
      <c r="S825" s="35">
        <v>140.55756440616</v>
      </c>
      <c r="T825" s="35">
        <v>69.245144471783462</v>
      </c>
      <c r="U825" s="35">
        <v>0</v>
      </c>
      <c r="V825" s="35">
        <v>0</v>
      </c>
      <c r="W825" s="35">
        <v>0</v>
      </c>
      <c r="X825" s="35">
        <v>0</v>
      </c>
      <c r="Y825" s="35">
        <v>0</v>
      </c>
      <c r="Z825" s="35">
        <v>0</v>
      </c>
      <c r="AA825" s="35">
        <v>0</v>
      </c>
    </row>
    <row r="826" spans="1:27">
      <c r="A826" s="239" t="s">
        <v>752</v>
      </c>
      <c r="B826" s="35" t="s">
        <v>338</v>
      </c>
      <c r="C826" s="35" t="s">
        <v>89</v>
      </c>
      <c r="D826" s="35">
        <v>0</v>
      </c>
      <c r="E826" s="35">
        <v>0</v>
      </c>
      <c r="F826" s="35">
        <v>0</v>
      </c>
      <c r="G826" s="35">
        <v>0</v>
      </c>
      <c r="H826" s="35">
        <v>0</v>
      </c>
      <c r="I826" s="35">
        <v>0</v>
      </c>
      <c r="J826" s="35">
        <v>81.55456537760297</v>
      </c>
      <c r="K826" s="35">
        <v>156.86796223095484</v>
      </c>
      <c r="L826" s="35">
        <v>220.17664317654331</v>
      </c>
      <c r="M826" s="35">
        <v>266.63575195157017</v>
      </c>
      <c r="N826" s="35">
        <v>292.68988824203797</v>
      </c>
      <c r="O826" s="35">
        <v>296.34519364664538</v>
      </c>
      <c r="P826" s="35">
        <v>277.32193671281055</v>
      </c>
      <c r="Q826" s="35">
        <v>237.07592009062998</v>
      </c>
      <c r="R826" s="35">
        <v>178.68707156839915</v>
      </c>
      <c r="S826" s="35">
        <v>106.62374484130318</v>
      </c>
      <c r="T826" s="35">
        <v>26.400767490600629</v>
      </c>
      <c r="U826" s="35">
        <v>0</v>
      </c>
      <c r="V826" s="35">
        <v>0</v>
      </c>
      <c r="W826" s="35">
        <v>0</v>
      </c>
      <c r="X826" s="35">
        <v>0</v>
      </c>
      <c r="Y826" s="35">
        <v>0</v>
      </c>
      <c r="Z826" s="35">
        <v>0</v>
      </c>
      <c r="AA826" s="35">
        <v>0</v>
      </c>
    </row>
    <row r="827" spans="1:27">
      <c r="A827" s="239" t="s">
        <v>752</v>
      </c>
      <c r="B827" s="35" t="s">
        <v>338</v>
      </c>
      <c r="C827" s="35" t="s">
        <v>90</v>
      </c>
      <c r="D827" s="35">
        <v>0</v>
      </c>
      <c r="E827" s="35">
        <v>0</v>
      </c>
      <c r="F827" s="35">
        <v>0</v>
      </c>
      <c r="G827" s="35">
        <v>0</v>
      </c>
      <c r="H827" s="35">
        <v>0</v>
      </c>
      <c r="I827" s="35">
        <v>0</v>
      </c>
      <c r="J827" s="35">
        <v>86.061556428769507</v>
      </c>
      <c r="K827" s="35">
        <v>166.15975074854157</v>
      </c>
      <c r="L827" s="35">
        <v>234.74443308024706</v>
      </c>
      <c r="M827" s="35">
        <v>287.0632457761011</v>
      </c>
      <c r="N827" s="35">
        <v>319.49092294312152</v>
      </c>
      <c r="O827" s="35">
        <v>329.78049172461044</v>
      </c>
      <c r="P827" s="35">
        <v>317.21896914494351</v>
      </c>
      <c r="Q827" s="35">
        <v>282.67676599950181</v>
      </c>
      <c r="R827" s="35">
        <v>228.54737450416579</v>
      </c>
      <c r="S827" s="35">
        <v>158.58151885706843</v>
      </c>
      <c r="T827" s="35">
        <v>77.627260722477146</v>
      </c>
      <c r="U827" s="35">
        <v>0</v>
      </c>
      <c r="V827" s="35">
        <v>0</v>
      </c>
      <c r="W827" s="35">
        <v>0</v>
      </c>
      <c r="X827" s="35">
        <v>0</v>
      </c>
      <c r="Y827" s="35">
        <v>0</v>
      </c>
      <c r="Z827" s="35">
        <v>0</v>
      </c>
      <c r="AA827" s="35">
        <v>0</v>
      </c>
    </row>
    <row r="828" spans="1:27">
      <c r="A828" s="239" t="s">
        <v>752</v>
      </c>
      <c r="B828" s="35" t="s">
        <v>338</v>
      </c>
      <c r="C828" s="35" t="s">
        <v>91</v>
      </c>
      <c r="D828" s="35">
        <v>0</v>
      </c>
      <c r="E828" s="35">
        <v>0</v>
      </c>
      <c r="F828" s="35">
        <v>0</v>
      </c>
      <c r="G828" s="35">
        <v>0</v>
      </c>
      <c r="H828" s="35">
        <v>0</v>
      </c>
      <c r="I828" s="35">
        <v>0</v>
      </c>
      <c r="J828" s="35">
        <v>87.220173796542767</v>
      </c>
      <c r="K828" s="35">
        <v>168.959983300088</v>
      </c>
      <c r="L828" s="35">
        <v>240.08341566153709</v>
      </c>
      <c r="M828" s="35">
        <v>296.12152405193348</v>
      </c>
      <c r="N828" s="35">
        <v>333.55322802736225</v>
      </c>
      <c r="O828" s="35">
        <v>350.02655596286985</v>
      </c>
      <c r="P828" s="35">
        <v>344.50642807960611</v>
      </c>
      <c r="Q828" s="35">
        <v>317.33969431408673</v>
      </c>
      <c r="R828" s="35">
        <v>270.23334046105714</v>
      </c>
      <c r="S828" s="35">
        <v>206.14723197815397</v>
      </c>
      <c r="T828" s="35">
        <v>129.10813475357804</v>
      </c>
      <c r="U828" s="35">
        <v>43.956698595929865</v>
      </c>
      <c r="V828" s="35">
        <v>0</v>
      </c>
      <c r="W828" s="35">
        <v>0</v>
      </c>
      <c r="X828" s="35">
        <v>0</v>
      </c>
      <c r="Y828" s="35">
        <v>0</v>
      </c>
      <c r="Z828" s="35">
        <v>0</v>
      </c>
      <c r="AA828" s="35">
        <v>0</v>
      </c>
    </row>
    <row r="829" spans="1:27">
      <c r="A829" s="239" t="s">
        <v>752</v>
      </c>
      <c r="B829" s="35" t="s">
        <v>338</v>
      </c>
      <c r="C829" s="35" t="s">
        <v>92</v>
      </c>
      <c r="D829" s="35">
        <v>0</v>
      </c>
      <c r="E829" s="35">
        <v>0</v>
      </c>
      <c r="F829" s="35">
        <v>0</v>
      </c>
      <c r="G829" s="35">
        <v>0</v>
      </c>
      <c r="H829" s="35">
        <v>0</v>
      </c>
      <c r="I829" s="35">
        <v>0</v>
      </c>
      <c r="J829" s="35">
        <v>84.893898769984403</v>
      </c>
      <c r="K829" s="35">
        <v>164.85407272022388</v>
      </c>
      <c r="L829" s="35">
        <v>235.23352718413707</v>
      </c>
      <c r="M829" s="35">
        <v>291.94206408718941</v>
      </c>
      <c r="N829" s="35">
        <v>331.68398939172022</v>
      </c>
      <c r="O829" s="35">
        <v>352.14964685505095</v>
      </c>
      <c r="P829" s="35">
        <v>352.14964685505095</v>
      </c>
      <c r="Q829" s="35">
        <v>331.68398939172022</v>
      </c>
      <c r="R829" s="35">
        <v>291.94206408718946</v>
      </c>
      <c r="S829" s="35">
        <v>235.23352718413707</v>
      </c>
      <c r="T829" s="35">
        <v>164.85407272022408</v>
      </c>
      <c r="U829" s="35">
        <v>84.893898769984389</v>
      </c>
      <c r="V829" s="35">
        <v>0</v>
      </c>
      <c r="W829" s="35">
        <v>0</v>
      </c>
      <c r="X829" s="35">
        <v>0</v>
      </c>
      <c r="Y829" s="35">
        <v>0</v>
      </c>
      <c r="Z829" s="35">
        <v>0</v>
      </c>
      <c r="AA829" s="35">
        <v>0</v>
      </c>
    </row>
    <row r="830" spans="1:27">
      <c r="A830" s="239" t="s">
        <v>752</v>
      </c>
      <c r="B830" s="35" t="s">
        <v>338</v>
      </c>
      <c r="C830" s="35" t="s">
        <v>93</v>
      </c>
      <c r="D830" s="35">
        <v>0</v>
      </c>
      <c r="E830" s="35">
        <v>0</v>
      </c>
      <c r="F830" s="35">
        <v>0</v>
      </c>
      <c r="G830" s="35">
        <v>0</v>
      </c>
      <c r="H830" s="35">
        <v>0</v>
      </c>
      <c r="I830" s="35">
        <v>83.260323963008503</v>
      </c>
      <c r="J830" s="35">
        <v>161.82669201923491</v>
      </c>
      <c r="K830" s="35">
        <v>231.26977877263838</v>
      </c>
      <c r="L830" s="35">
        <v>287.67460081051757</v>
      </c>
      <c r="M830" s="35">
        <v>327.86123118839731</v>
      </c>
      <c r="N830" s="35">
        <v>349.56407373684982</v>
      </c>
      <c r="O830" s="35">
        <v>351.55959026715112</v>
      </c>
      <c r="P830" s="35">
        <v>333.73527981655383</v>
      </c>
      <c r="Q830" s="35">
        <v>297.09602109969126</v>
      </c>
      <c r="R830" s="35">
        <v>243.7074205985962</v>
      </c>
      <c r="S830" s="35">
        <v>176.57936014832245</v>
      </c>
      <c r="T830" s="35">
        <v>99.496309240021006</v>
      </c>
      <c r="U830" s="35">
        <v>16.803968501575323</v>
      </c>
      <c r="V830" s="35">
        <v>0</v>
      </c>
      <c r="W830" s="35">
        <v>0</v>
      </c>
      <c r="X830" s="35">
        <v>0</v>
      </c>
      <c r="Y830" s="35">
        <v>0</v>
      </c>
      <c r="Z830" s="35">
        <v>0</v>
      </c>
      <c r="AA830" s="35">
        <v>0</v>
      </c>
    </row>
    <row r="831" spans="1:27">
      <c r="A831" s="239" t="s">
        <v>792</v>
      </c>
      <c r="B831" s="35" t="s">
        <v>79</v>
      </c>
      <c r="C831" s="35" t="s">
        <v>82</v>
      </c>
      <c r="D831" s="35">
        <v>0</v>
      </c>
      <c r="E831" s="35">
        <v>0</v>
      </c>
      <c r="F831" s="35">
        <v>0</v>
      </c>
      <c r="G831" s="35">
        <v>0</v>
      </c>
      <c r="H831" s="35">
        <v>168.88198303005569</v>
      </c>
      <c r="I831" s="35">
        <v>331.66013117569031</v>
      </c>
      <c r="J831" s="35">
        <v>482.45121804859224</v>
      </c>
      <c r="K831" s="35">
        <v>615.80526088683018</v>
      </c>
      <c r="L831" s="35">
        <v>726.90249713166054</v>
      </c>
      <c r="M831" s="35">
        <v>811.72758320416949</v>
      </c>
      <c r="N831" s="35">
        <v>867.21471948409044</v>
      </c>
      <c r="O831" s="35">
        <v>891.35845629594371</v>
      </c>
      <c r="P831" s="35">
        <v>883.28617608545608</v>
      </c>
      <c r="Q831" s="35">
        <v>843.28963209155552</v>
      </c>
      <c r="R831" s="35">
        <v>772.81440362416072</v>
      </c>
      <c r="S831" s="35">
        <v>674.4076490614998</v>
      </c>
      <c r="T831" s="35">
        <v>551.6260449097656</v>
      </c>
      <c r="U831" s="35">
        <v>408.90723824735153</v>
      </c>
      <c r="V831" s="35">
        <v>251.4094585972606</v>
      </c>
      <c r="W831" s="35">
        <v>84.825086072509137</v>
      </c>
      <c r="X831" s="35">
        <v>0</v>
      </c>
      <c r="Y831" s="35">
        <v>0</v>
      </c>
      <c r="Z831" s="35">
        <v>0</v>
      </c>
      <c r="AA831" s="35">
        <v>0</v>
      </c>
    </row>
    <row r="832" spans="1:27">
      <c r="A832" s="239" t="s">
        <v>792</v>
      </c>
      <c r="B832" s="35" t="s">
        <v>79</v>
      </c>
      <c r="C832" s="35" t="s">
        <v>83</v>
      </c>
      <c r="D832" s="35">
        <v>0</v>
      </c>
      <c r="E832" s="35">
        <v>0</v>
      </c>
      <c r="F832" s="35">
        <v>0</v>
      </c>
      <c r="G832" s="35">
        <v>0</v>
      </c>
      <c r="H832" s="35">
        <v>0</v>
      </c>
      <c r="I832" s="35">
        <v>170.82540648048519</v>
      </c>
      <c r="J832" s="35">
        <v>333.77183027018918</v>
      </c>
      <c r="K832" s="35">
        <v>481.32369111079475</v>
      </c>
      <c r="L832" s="35">
        <v>606.67545239326978</v>
      </c>
      <c r="M832" s="35">
        <v>704.04551302119717</v>
      </c>
      <c r="N832" s="35">
        <v>768.94287228166206</v>
      </c>
      <c r="O832" s="35">
        <v>798.37426833601057</v>
      </c>
      <c r="P832" s="35">
        <v>790.98223647887266</v>
      </c>
      <c r="Q832" s="35">
        <v>747.10771950237768</v>
      </c>
      <c r="R832" s="35">
        <v>668.77434238682793</v>
      </c>
      <c r="S832" s="35">
        <v>559.59507661649957</v>
      </c>
      <c r="T832" s="35">
        <v>424.60559904368097</v>
      </c>
      <c r="U832" s="35">
        <v>270.03203129247225</v>
      </c>
      <c r="V832" s="35">
        <v>103.00377226117692</v>
      </c>
      <c r="W832" s="35">
        <v>0</v>
      </c>
      <c r="X832" s="35">
        <v>0</v>
      </c>
      <c r="Y832" s="35">
        <v>0</v>
      </c>
      <c r="Z832" s="35">
        <v>0</v>
      </c>
      <c r="AA832" s="35">
        <v>0</v>
      </c>
    </row>
    <row r="833" spans="1:27">
      <c r="A833" s="239" t="s">
        <v>792</v>
      </c>
      <c r="B833" s="35" t="s">
        <v>79</v>
      </c>
      <c r="C833" s="35" t="s">
        <v>84</v>
      </c>
      <c r="D833" s="35">
        <v>0</v>
      </c>
      <c r="E833" s="35">
        <v>0</v>
      </c>
      <c r="F833" s="35">
        <v>0</v>
      </c>
      <c r="G833" s="35">
        <v>0</v>
      </c>
      <c r="H833" s="35">
        <v>0</v>
      </c>
      <c r="I833" s="35">
        <v>0</v>
      </c>
      <c r="J833" s="35">
        <v>161.95781376122548</v>
      </c>
      <c r="K833" s="35">
        <v>313.73922244465984</v>
      </c>
      <c r="L833" s="35">
        <v>445.80724192974918</v>
      </c>
      <c r="M833" s="35">
        <v>549.86355284004605</v>
      </c>
      <c r="N833" s="35">
        <v>619.36991446871457</v>
      </c>
      <c r="O833" s="35">
        <v>649.95898648810885</v>
      </c>
      <c r="P833" s="35">
        <v>639.70874500451293</v>
      </c>
      <c r="Q833" s="35">
        <v>589.26325038809205</v>
      </c>
      <c r="R833" s="35">
        <v>501.79217859114777</v>
      </c>
      <c r="S833" s="35">
        <v>382.79165875078098</v>
      </c>
      <c r="T833" s="35">
        <v>239.73893118185956</v>
      </c>
      <c r="U833" s="35">
        <v>81.622524868668847</v>
      </c>
      <c r="V833" s="35">
        <v>0</v>
      </c>
      <c r="W833" s="35">
        <v>0</v>
      </c>
      <c r="X833" s="35">
        <v>0</v>
      </c>
      <c r="Y833" s="35">
        <v>0</v>
      </c>
      <c r="Z833" s="35">
        <v>0</v>
      </c>
      <c r="AA833" s="35">
        <v>0</v>
      </c>
    </row>
    <row r="834" spans="1:27">
      <c r="A834" s="239" t="s">
        <v>792</v>
      </c>
      <c r="B834" s="35" t="s">
        <v>79</v>
      </c>
      <c r="C834" s="35" t="s">
        <v>85</v>
      </c>
      <c r="D834" s="35">
        <v>0</v>
      </c>
      <c r="E834" s="35">
        <v>0</v>
      </c>
      <c r="F834" s="35">
        <v>0</v>
      </c>
      <c r="G834" s="35">
        <v>0</v>
      </c>
      <c r="H834" s="35">
        <v>0</v>
      </c>
      <c r="I834" s="35">
        <v>0</v>
      </c>
      <c r="J834" s="35">
        <v>0</v>
      </c>
      <c r="K834" s="35">
        <v>149.98213269868654</v>
      </c>
      <c r="L834" s="35">
        <v>285.84854712443519</v>
      </c>
      <c r="M834" s="35">
        <v>394.81203993322464</v>
      </c>
      <c r="N834" s="35">
        <v>466.61740312895188</v>
      </c>
      <c r="O834" s="35">
        <v>494.50660321043199</v>
      </c>
      <c r="P834" s="35">
        <v>475.85482024662258</v>
      </c>
      <c r="Q834" s="35">
        <v>412.41748542701106</v>
      </c>
      <c r="R834" s="35">
        <v>310.1650669012846</v>
      </c>
      <c r="S834" s="35">
        <v>178.72115320405496</v>
      </c>
      <c r="T834" s="35">
        <v>30.45671960455628</v>
      </c>
      <c r="U834" s="35">
        <v>0</v>
      </c>
      <c r="V834" s="35">
        <v>0</v>
      </c>
      <c r="W834" s="35">
        <v>0</v>
      </c>
      <c r="X834" s="35">
        <v>0</v>
      </c>
      <c r="Y834" s="35">
        <v>0</v>
      </c>
      <c r="Z834" s="35">
        <v>0</v>
      </c>
      <c r="AA834" s="35">
        <v>0</v>
      </c>
    </row>
    <row r="835" spans="1:27">
      <c r="A835" s="239" t="s">
        <v>792</v>
      </c>
      <c r="B835" s="35" t="s">
        <v>79</v>
      </c>
      <c r="C835" s="35" t="s">
        <v>86</v>
      </c>
      <c r="D835" s="35">
        <v>0</v>
      </c>
      <c r="E835" s="35">
        <v>0</v>
      </c>
      <c r="F835" s="35">
        <v>0</v>
      </c>
      <c r="G835" s="35">
        <v>0</v>
      </c>
      <c r="H835" s="35">
        <v>0</v>
      </c>
      <c r="I835" s="35">
        <v>0</v>
      </c>
      <c r="J835" s="35">
        <v>0</v>
      </c>
      <c r="K835" s="35">
        <v>0</v>
      </c>
      <c r="L835" s="35">
        <v>112.69546697662487</v>
      </c>
      <c r="M835" s="35">
        <v>208.64979001642465</v>
      </c>
      <c r="N835" s="35">
        <v>273.6087566256254</v>
      </c>
      <c r="O835" s="35">
        <v>297.92257840397485</v>
      </c>
      <c r="P835" s="35">
        <v>277.97938700427426</v>
      </c>
      <c r="Q835" s="35">
        <v>216.74178462108466</v>
      </c>
      <c r="R835" s="35">
        <v>123.30674332743261</v>
      </c>
      <c r="S835" s="35">
        <v>11.554231120297707</v>
      </c>
      <c r="T835" s="35">
        <v>0</v>
      </c>
      <c r="U835" s="35">
        <v>0</v>
      </c>
      <c r="V835" s="35">
        <v>0</v>
      </c>
      <c r="W835" s="35">
        <v>0</v>
      </c>
      <c r="X835" s="35">
        <v>0</v>
      </c>
      <c r="Y835" s="35">
        <v>0</v>
      </c>
      <c r="Z835" s="35">
        <v>0</v>
      </c>
      <c r="AA835" s="35">
        <v>0</v>
      </c>
    </row>
    <row r="836" spans="1:27">
      <c r="A836" s="239" t="s">
        <v>792</v>
      </c>
      <c r="B836" s="35" t="s">
        <v>79</v>
      </c>
      <c r="C836" s="35" t="s">
        <v>87</v>
      </c>
      <c r="D836" s="35">
        <v>0</v>
      </c>
      <c r="E836" s="35">
        <v>0</v>
      </c>
      <c r="F836" s="35">
        <v>0</v>
      </c>
      <c r="G836" s="35">
        <v>0</v>
      </c>
      <c r="H836" s="35">
        <v>0</v>
      </c>
      <c r="I836" s="35">
        <v>0</v>
      </c>
      <c r="J836" s="35">
        <v>0</v>
      </c>
      <c r="K836" s="35">
        <v>0</v>
      </c>
      <c r="L836" s="35">
        <v>0</v>
      </c>
      <c r="M836" s="35">
        <v>94.381681642292435</v>
      </c>
      <c r="N836" s="35">
        <v>169.53360632351797</v>
      </c>
      <c r="O836" s="35">
        <v>210.14397601645433</v>
      </c>
      <c r="P836" s="35">
        <v>207.93864762780552</v>
      </c>
      <c r="Q836" s="35">
        <v>163.36694488432795</v>
      </c>
      <c r="R836" s="35">
        <v>85.510111054672265</v>
      </c>
      <c r="S836" s="35">
        <v>0</v>
      </c>
      <c r="T836" s="35">
        <v>0</v>
      </c>
      <c r="U836" s="35">
        <v>0</v>
      </c>
      <c r="V836" s="35">
        <v>0</v>
      </c>
      <c r="W836" s="35">
        <v>0</v>
      </c>
      <c r="X836" s="35">
        <v>0</v>
      </c>
      <c r="Y836" s="35">
        <v>0</v>
      </c>
      <c r="Z836" s="35">
        <v>0</v>
      </c>
      <c r="AA836" s="35">
        <v>0</v>
      </c>
    </row>
    <row r="837" spans="1:27">
      <c r="A837" s="239" t="s">
        <v>792</v>
      </c>
      <c r="B837" s="35" t="s">
        <v>79</v>
      </c>
      <c r="C837" s="35" t="s">
        <v>88</v>
      </c>
      <c r="D837" s="35">
        <v>0</v>
      </c>
      <c r="E837" s="35">
        <v>0</v>
      </c>
      <c r="F837" s="35">
        <v>0</v>
      </c>
      <c r="G837" s="35">
        <v>0</v>
      </c>
      <c r="H837" s="35">
        <v>0</v>
      </c>
      <c r="I837" s="35">
        <v>0</v>
      </c>
      <c r="J837" s="35">
        <v>0</v>
      </c>
      <c r="K837" s="35">
        <v>0</v>
      </c>
      <c r="L837" s="35">
        <v>99.901881072593369</v>
      </c>
      <c r="M837" s="35">
        <v>182.06688055342866</v>
      </c>
      <c r="N837" s="35">
        <v>231.90717636016228</v>
      </c>
      <c r="O837" s="35">
        <v>240.57397189626298</v>
      </c>
      <c r="P837" s="35">
        <v>206.52853811525674</v>
      </c>
      <c r="Q837" s="35">
        <v>135.81540412140487</v>
      </c>
      <c r="R837" s="35">
        <v>40.989193222747971</v>
      </c>
      <c r="S837" s="35">
        <v>0</v>
      </c>
      <c r="T837" s="35">
        <v>0</v>
      </c>
      <c r="U837" s="35">
        <v>0</v>
      </c>
      <c r="V837" s="35">
        <v>0</v>
      </c>
      <c r="W837" s="35">
        <v>0</v>
      </c>
      <c r="X837" s="35">
        <v>0</v>
      </c>
      <c r="Y837" s="35">
        <v>0</v>
      </c>
      <c r="Z837" s="35">
        <v>0</v>
      </c>
      <c r="AA837" s="35">
        <v>0</v>
      </c>
    </row>
    <row r="838" spans="1:27">
      <c r="A838" s="239" t="s">
        <v>792</v>
      </c>
      <c r="B838" s="35" t="s">
        <v>79</v>
      </c>
      <c r="C838" s="35" t="s">
        <v>89</v>
      </c>
      <c r="D838" s="35">
        <v>0</v>
      </c>
      <c r="E838" s="35">
        <v>0</v>
      </c>
      <c r="F838" s="35">
        <v>0</v>
      </c>
      <c r="G838" s="35">
        <v>0</v>
      </c>
      <c r="H838" s="35">
        <v>0</v>
      </c>
      <c r="I838" s="35">
        <v>0</v>
      </c>
      <c r="J838" s="35">
        <v>0</v>
      </c>
      <c r="K838" s="35">
        <v>123.81905235977371</v>
      </c>
      <c r="L838" s="35">
        <v>233.64263384861832</v>
      </c>
      <c r="M838" s="35">
        <v>317.0572046568268</v>
      </c>
      <c r="N838" s="35">
        <v>364.63427883083841</v>
      </c>
      <c r="O838" s="35">
        <v>370.99614152761222</v>
      </c>
      <c r="P838" s="35">
        <v>335.42370095666325</v>
      </c>
      <c r="Q838" s="35">
        <v>261.93776850630655</v>
      </c>
      <c r="R838" s="35">
        <v>158.84457982793199</v>
      </c>
      <c r="S838" s="35">
        <v>37.796927376670091</v>
      </c>
      <c r="T838" s="35">
        <v>0</v>
      </c>
      <c r="U838" s="35">
        <v>0</v>
      </c>
      <c r="V838" s="35">
        <v>0</v>
      </c>
      <c r="W838" s="35">
        <v>0</v>
      </c>
      <c r="X838" s="35">
        <v>0</v>
      </c>
      <c r="Y838" s="35">
        <v>0</v>
      </c>
      <c r="Z838" s="35">
        <v>0</v>
      </c>
      <c r="AA838" s="35">
        <v>0</v>
      </c>
    </row>
    <row r="839" spans="1:27">
      <c r="A839" s="239" t="s">
        <v>792</v>
      </c>
      <c r="B839" s="35" t="s">
        <v>79</v>
      </c>
      <c r="C839" s="35" t="s">
        <v>90</v>
      </c>
      <c r="D839" s="35">
        <v>0</v>
      </c>
      <c r="E839" s="35">
        <v>0</v>
      </c>
      <c r="F839" s="35">
        <v>0</v>
      </c>
      <c r="G839" s="35">
        <v>0</v>
      </c>
      <c r="H839" s="35">
        <v>0</v>
      </c>
      <c r="I839" s="35">
        <v>0</v>
      </c>
      <c r="J839" s="35">
        <v>149.41424433482936</v>
      </c>
      <c r="K839" s="35">
        <v>287.93618802218037</v>
      </c>
      <c r="L839" s="35">
        <v>405.4675792947416</v>
      </c>
      <c r="M839" s="35">
        <v>493.44037797029102</v>
      </c>
      <c r="N839" s="35">
        <v>545.44136570917135</v>
      </c>
      <c r="O839" s="35">
        <v>557.67966972720251</v>
      </c>
      <c r="P839" s="35">
        <v>529.26311747836621</v>
      </c>
      <c r="Q839" s="35">
        <v>462.26327604675816</v>
      </c>
      <c r="R839" s="35">
        <v>361.56443487516458</v>
      </c>
      <c r="S839" s="35">
        <v>234.50754099160537</v>
      </c>
      <c r="T839" s="35">
        <v>90.355043861161349</v>
      </c>
      <c r="U839" s="35">
        <v>0</v>
      </c>
      <c r="V839" s="35">
        <v>0</v>
      </c>
      <c r="W839" s="35">
        <v>0</v>
      </c>
      <c r="X839" s="35">
        <v>0</v>
      </c>
      <c r="Y839" s="35">
        <v>0</v>
      </c>
      <c r="Z839" s="35">
        <v>0</v>
      </c>
      <c r="AA839" s="35">
        <v>0</v>
      </c>
    </row>
    <row r="840" spans="1:27">
      <c r="A840" s="239" t="s">
        <v>792</v>
      </c>
      <c r="B840" s="35" t="s">
        <v>79</v>
      </c>
      <c r="C840" s="35" t="s">
        <v>91</v>
      </c>
      <c r="D840" s="35">
        <v>0</v>
      </c>
      <c r="E840" s="35">
        <v>0</v>
      </c>
      <c r="F840" s="35">
        <v>0</v>
      </c>
      <c r="G840" s="35">
        <v>0</v>
      </c>
      <c r="H840" s="35">
        <v>0</v>
      </c>
      <c r="I840" s="35">
        <v>164.68333070387345</v>
      </c>
      <c r="J840" s="35">
        <v>320.99001332399524</v>
      </c>
      <c r="K840" s="35">
        <v>460.96947953112874</v>
      </c>
      <c r="L840" s="35">
        <v>577.50164787952633</v>
      </c>
      <c r="M840" s="35">
        <v>664.65908806692948</v>
      </c>
      <c r="N840" s="35">
        <v>718.00852077350612</v>
      </c>
      <c r="O840" s="35">
        <v>734.83631723464055</v>
      </c>
      <c r="P840" s="35">
        <v>714.28652847008391</v>
      </c>
      <c r="Q840" s="35">
        <v>657.40442328719166</v>
      </c>
      <c r="R840" s="35">
        <v>567.08332048965508</v>
      </c>
      <c r="S840" s="35">
        <v>447.91741968126888</v>
      </c>
      <c r="T840" s="35">
        <v>305.96811645312675</v>
      </c>
      <c r="U840" s="35">
        <v>148.45568837548254</v>
      </c>
      <c r="V840" s="35">
        <v>0</v>
      </c>
      <c r="W840" s="35">
        <v>0</v>
      </c>
      <c r="X840" s="35">
        <v>0</v>
      </c>
      <c r="Y840" s="35">
        <v>0</v>
      </c>
      <c r="Z840" s="35">
        <v>0</v>
      </c>
      <c r="AA840" s="35">
        <v>0</v>
      </c>
    </row>
    <row r="841" spans="1:27">
      <c r="A841" s="239" t="s">
        <v>792</v>
      </c>
      <c r="B841" s="35" t="s">
        <v>79</v>
      </c>
      <c r="C841" s="35" t="s">
        <v>92</v>
      </c>
      <c r="D841" s="35">
        <v>0</v>
      </c>
      <c r="E841" s="35">
        <v>0</v>
      </c>
      <c r="F841" s="35">
        <v>0</v>
      </c>
      <c r="G841" s="35">
        <v>0</v>
      </c>
      <c r="H841" s="35">
        <v>167.69432587317735</v>
      </c>
      <c r="I841" s="35">
        <v>328.90391667406681</v>
      </c>
      <c r="J841" s="35">
        <v>477.39480186125417</v>
      </c>
      <c r="K841" s="35">
        <v>607.42484289740639</v>
      </c>
      <c r="L841" s="35">
        <v>713.96578159210731</v>
      </c>
      <c r="M841" s="35">
        <v>792.89768271087246</v>
      </c>
      <c r="N841" s="35">
        <v>841.16825175988367</v>
      </c>
      <c r="O841" s="35">
        <v>856.91086713199059</v>
      </c>
      <c r="P841" s="35">
        <v>839.516762314066</v>
      </c>
      <c r="Q841" s="35">
        <v>789.65856687169901</v>
      </c>
      <c r="R841" s="35">
        <v>709.26429588198062</v>
      </c>
      <c r="S841" s="35">
        <v>601.44279364231613</v>
      </c>
      <c r="T841" s="35">
        <v>470.36351474503954</v>
      </c>
      <c r="U841" s="35">
        <v>321.09529138044422</v>
      </c>
      <c r="V841" s="35">
        <v>159.41032173228052</v>
      </c>
      <c r="W841" s="35">
        <v>0</v>
      </c>
      <c r="X841" s="35">
        <v>0</v>
      </c>
      <c r="Y841" s="35">
        <v>0</v>
      </c>
      <c r="Z841" s="35">
        <v>0</v>
      </c>
      <c r="AA841" s="35">
        <v>0</v>
      </c>
    </row>
    <row r="842" spans="1:27">
      <c r="A842" s="239" t="s">
        <v>792</v>
      </c>
      <c r="B842" s="35" t="s">
        <v>79</v>
      </c>
      <c r="C842" s="35" t="s">
        <v>93</v>
      </c>
      <c r="D842" s="35">
        <v>0</v>
      </c>
      <c r="E842" s="35">
        <v>0</v>
      </c>
      <c r="F842" s="35">
        <v>0</v>
      </c>
      <c r="G842" s="35">
        <v>166.45202719371537</v>
      </c>
      <c r="H842" s="35">
        <v>327.30164654325864</v>
      </c>
      <c r="I842" s="35">
        <v>477.13501488691668</v>
      </c>
      <c r="J842" s="35">
        <v>610.90907175688085</v>
      </c>
      <c r="K842" s="35">
        <v>724.12127766360322</v>
      </c>
      <c r="L842" s="35">
        <v>812.96115963705688</v>
      </c>
      <c r="M842" s="35">
        <v>874.43856333647079</v>
      </c>
      <c r="N842" s="35">
        <v>906.4842950456034</v>
      </c>
      <c r="O842" s="35">
        <v>908.01976616612808</v>
      </c>
      <c r="P842" s="35">
        <v>878.99329612920371</v>
      </c>
      <c r="Q842" s="35">
        <v>820.38185184935298</v>
      </c>
      <c r="R842" s="35">
        <v>734.15816517447081</v>
      </c>
      <c r="S842" s="35">
        <v>623.22433508601682</v>
      </c>
      <c r="T842" s="35">
        <v>491.31414945278232</v>
      </c>
      <c r="U842" s="35">
        <v>342.86741397240434</v>
      </c>
      <c r="V842" s="35">
        <v>182.880518111074</v>
      </c>
      <c r="W842" s="35">
        <v>16.738267662086461</v>
      </c>
      <c r="X842" s="35">
        <v>0</v>
      </c>
      <c r="Y842" s="35">
        <v>0</v>
      </c>
      <c r="Z842" s="35">
        <v>0</v>
      </c>
      <c r="AA842" s="35">
        <v>0</v>
      </c>
    </row>
    <row r="843" spans="1:27">
      <c r="A843" s="239" t="s">
        <v>792</v>
      </c>
      <c r="B843" s="35" t="s">
        <v>339</v>
      </c>
      <c r="C843" s="35" t="s">
        <v>82</v>
      </c>
      <c r="D843" s="35">
        <v>0</v>
      </c>
      <c r="E843" s="35">
        <v>0</v>
      </c>
      <c r="F843" s="35">
        <v>0</v>
      </c>
      <c r="G843" s="35">
        <v>0</v>
      </c>
      <c r="H843" s="35">
        <v>90.070390949363059</v>
      </c>
      <c r="I843" s="35">
        <v>176.88540329370153</v>
      </c>
      <c r="J843" s="35">
        <v>257.30731629258258</v>
      </c>
      <c r="K843" s="35">
        <v>328.42947247297616</v>
      </c>
      <c r="L843" s="35">
        <v>387.68133180355238</v>
      </c>
      <c r="M843" s="35">
        <v>432.92137770889047</v>
      </c>
      <c r="N843" s="35">
        <v>462.51451705818164</v>
      </c>
      <c r="O843" s="35">
        <v>475.39117669117002</v>
      </c>
      <c r="P843" s="35">
        <v>471.08596057891003</v>
      </c>
      <c r="Q843" s="35">
        <v>449.75447044882969</v>
      </c>
      <c r="R843" s="35">
        <v>412.16768193288578</v>
      </c>
      <c r="S843" s="35">
        <v>359.68407949946663</v>
      </c>
      <c r="T843" s="35">
        <v>294.20055728520839</v>
      </c>
      <c r="U843" s="35">
        <v>218.08386039858752</v>
      </c>
      <c r="V843" s="35">
        <v>134.08504458520568</v>
      </c>
      <c r="W843" s="35">
        <v>45.240045905338214</v>
      </c>
      <c r="X843" s="35">
        <v>0</v>
      </c>
      <c r="Y843" s="35">
        <v>0</v>
      </c>
      <c r="Z843" s="35">
        <v>0</v>
      </c>
      <c r="AA843" s="35">
        <v>0</v>
      </c>
    </row>
    <row r="844" spans="1:27">
      <c r="A844" s="239" t="s">
        <v>792</v>
      </c>
      <c r="B844" s="35" t="s">
        <v>339</v>
      </c>
      <c r="C844" s="35" t="s">
        <v>83</v>
      </c>
      <c r="D844" s="35">
        <v>0</v>
      </c>
      <c r="E844" s="35">
        <v>0</v>
      </c>
      <c r="F844" s="35">
        <v>0</v>
      </c>
      <c r="G844" s="35">
        <v>0</v>
      </c>
      <c r="H844" s="35">
        <v>0</v>
      </c>
      <c r="I844" s="35">
        <v>91.106883456258771</v>
      </c>
      <c r="J844" s="35">
        <v>178.01164281076757</v>
      </c>
      <c r="K844" s="35">
        <v>256.70596859242386</v>
      </c>
      <c r="L844" s="35">
        <v>323.56024127641058</v>
      </c>
      <c r="M844" s="35">
        <v>375.49094027797184</v>
      </c>
      <c r="N844" s="35">
        <v>410.10286521688647</v>
      </c>
      <c r="O844" s="35">
        <v>425.79960977920564</v>
      </c>
      <c r="P844" s="35">
        <v>421.85719278873211</v>
      </c>
      <c r="Q844" s="35">
        <v>398.45745040126815</v>
      </c>
      <c r="R844" s="35">
        <v>356.67964927297493</v>
      </c>
      <c r="S844" s="35">
        <v>298.4507075287998</v>
      </c>
      <c r="T844" s="35">
        <v>226.45631948996319</v>
      </c>
      <c r="U844" s="35">
        <v>144.01708335598522</v>
      </c>
      <c r="V844" s="35">
        <v>54.935345205961028</v>
      </c>
      <c r="W844" s="35">
        <v>0</v>
      </c>
      <c r="X844" s="35">
        <v>0</v>
      </c>
      <c r="Y844" s="35">
        <v>0</v>
      </c>
      <c r="Z844" s="35">
        <v>0</v>
      </c>
      <c r="AA844" s="35">
        <v>0</v>
      </c>
    </row>
    <row r="845" spans="1:27">
      <c r="A845" s="239" t="s">
        <v>792</v>
      </c>
      <c r="B845" s="35" t="s">
        <v>339</v>
      </c>
      <c r="C845" s="35" t="s">
        <v>84</v>
      </c>
      <c r="D845" s="35">
        <v>0</v>
      </c>
      <c r="E845" s="35">
        <v>0</v>
      </c>
      <c r="F845" s="35">
        <v>0</v>
      </c>
      <c r="G845" s="35">
        <v>0</v>
      </c>
      <c r="H845" s="35">
        <v>0</v>
      </c>
      <c r="I845" s="35">
        <v>0</v>
      </c>
      <c r="J845" s="35">
        <v>86.377500672653611</v>
      </c>
      <c r="K845" s="35">
        <v>167.32758530381858</v>
      </c>
      <c r="L845" s="35">
        <v>237.76386236253293</v>
      </c>
      <c r="M845" s="35">
        <v>293.26056151469129</v>
      </c>
      <c r="N845" s="35">
        <v>330.33062104998112</v>
      </c>
      <c r="O845" s="35">
        <v>346.6447927936581</v>
      </c>
      <c r="P845" s="35">
        <v>341.17799733574026</v>
      </c>
      <c r="Q845" s="35">
        <v>314.27373354031579</v>
      </c>
      <c r="R845" s="35">
        <v>267.62249524861215</v>
      </c>
      <c r="S845" s="35">
        <v>204.15555133374988</v>
      </c>
      <c r="T845" s="35">
        <v>127.86076329699178</v>
      </c>
      <c r="U845" s="35">
        <v>43.532013263290054</v>
      </c>
      <c r="V845" s="35">
        <v>0</v>
      </c>
      <c r="W845" s="35">
        <v>0</v>
      </c>
      <c r="X845" s="35">
        <v>0</v>
      </c>
      <c r="Y845" s="35">
        <v>0</v>
      </c>
      <c r="Z845" s="35">
        <v>0</v>
      </c>
      <c r="AA845" s="35">
        <v>0</v>
      </c>
    </row>
    <row r="846" spans="1:27">
      <c r="A846" s="239" t="s">
        <v>792</v>
      </c>
      <c r="B846" s="35" t="s">
        <v>339</v>
      </c>
      <c r="C846" s="35" t="s">
        <v>85</v>
      </c>
      <c r="D846" s="35">
        <v>0</v>
      </c>
      <c r="E846" s="35">
        <v>0</v>
      </c>
      <c r="F846" s="35">
        <v>0</v>
      </c>
      <c r="G846" s="35">
        <v>0</v>
      </c>
      <c r="H846" s="35">
        <v>0</v>
      </c>
      <c r="I846" s="35">
        <v>0</v>
      </c>
      <c r="J846" s="35">
        <v>0</v>
      </c>
      <c r="K846" s="35">
        <v>79.990470772632833</v>
      </c>
      <c r="L846" s="35">
        <v>152.45255846636545</v>
      </c>
      <c r="M846" s="35">
        <v>210.56642129771984</v>
      </c>
      <c r="N846" s="35">
        <v>248.86261500210767</v>
      </c>
      <c r="O846" s="35">
        <v>263.7368550455638</v>
      </c>
      <c r="P846" s="35">
        <v>253.78923746486541</v>
      </c>
      <c r="Q846" s="35">
        <v>219.95599222773927</v>
      </c>
      <c r="R846" s="35">
        <v>165.4213690140185</v>
      </c>
      <c r="S846" s="35">
        <v>95.317948375495988</v>
      </c>
      <c r="T846" s="35">
        <v>16.243583789096682</v>
      </c>
      <c r="U846" s="35">
        <v>0</v>
      </c>
      <c r="V846" s="35">
        <v>0</v>
      </c>
      <c r="W846" s="35">
        <v>0</v>
      </c>
      <c r="X846" s="35">
        <v>0</v>
      </c>
      <c r="Y846" s="35">
        <v>0</v>
      </c>
      <c r="Z846" s="35">
        <v>0</v>
      </c>
      <c r="AA846" s="35">
        <v>0</v>
      </c>
    </row>
    <row r="847" spans="1:27">
      <c r="A847" s="239" t="s">
        <v>792</v>
      </c>
      <c r="B847" s="35" t="s">
        <v>339</v>
      </c>
      <c r="C847" s="35" t="s">
        <v>86</v>
      </c>
      <c r="D847" s="35">
        <v>0</v>
      </c>
      <c r="E847" s="35">
        <v>0</v>
      </c>
      <c r="F847" s="35">
        <v>0</v>
      </c>
      <c r="G847" s="35">
        <v>0</v>
      </c>
      <c r="H847" s="35">
        <v>0</v>
      </c>
      <c r="I847" s="35">
        <v>0</v>
      </c>
      <c r="J847" s="35">
        <v>0</v>
      </c>
      <c r="K847" s="35">
        <v>0</v>
      </c>
      <c r="L847" s="35">
        <v>60.104249054199926</v>
      </c>
      <c r="M847" s="35">
        <v>111.27988800875981</v>
      </c>
      <c r="N847" s="35">
        <v>145.92467020033354</v>
      </c>
      <c r="O847" s="35">
        <v>158.89204181545327</v>
      </c>
      <c r="P847" s="35">
        <v>148.25567306894627</v>
      </c>
      <c r="Q847" s="35">
        <v>115.59561846457848</v>
      </c>
      <c r="R847" s="35">
        <v>65.763596441297395</v>
      </c>
      <c r="S847" s="35">
        <v>6.1622565974921102</v>
      </c>
      <c r="T847" s="35">
        <v>0</v>
      </c>
      <c r="U847" s="35">
        <v>0</v>
      </c>
      <c r="V847" s="35">
        <v>0</v>
      </c>
      <c r="W847" s="35">
        <v>0</v>
      </c>
      <c r="X847" s="35">
        <v>0</v>
      </c>
      <c r="Y847" s="35">
        <v>0</v>
      </c>
      <c r="Z847" s="35">
        <v>0</v>
      </c>
      <c r="AA847" s="35">
        <v>0</v>
      </c>
    </row>
    <row r="848" spans="1:27">
      <c r="A848" s="239" t="s">
        <v>792</v>
      </c>
      <c r="B848" s="35" t="s">
        <v>339</v>
      </c>
      <c r="C848" s="35" t="s">
        <v>87</v>
      </c>
      <c r="D848" s="35">
        <v>0</v>
      </c>
      <c r="E848" s="35">
        <v>0</v>
      </c>
      <c r="F848" s="35">
        <v>0</v>
      </c>
      <c r="G848" s="35">
        <v>0</v>
      </c>
      <c r="H848" s="35">
        <v>0</v>
      </c>
      <c r="I848" s="35">
        <v>0</v>
      </c>
      <c r="J848" s="35">
        <v>0</v>
      </c>
      <c r="K848" s="35">
        <v>0</v>
      </c>
      <c r="L848" s="35">
        <v>0</v>
      </c>
      <c r="M848" s="35">
        <v>50.336896875889295</v>
      </c>
      <c r="N848" s="35">
        <v>90.417923372542916</v>
      </c>
      <c r="O848" s="35">
        <v>112.07678720877566</v>
      </c>
      <c r="P848" s="35">
        <v>110.90061206816296</v>
      </c>
      <c r="Q848" s="35">
        <v>87.129037271641565</v>
      </c>
      <c r="R848" s="35">
        <v>45.605392562491879</v>
      </c>
      <c r="S848" s="35">
        <v>0</v>
      </c>
      <c r="T848" s="35">
        <v>0</v>
      </c>
      <c r="U848" s="35">
        <v>0</v>
      </c>
      <c r="V848" s="35">
        <v>0</v>
      </c>
      <c r="W848" s="35">
        <v>0</v>
      </c>
      <c r="X848" s="35">
        <v>0</v>
      </c>
      <c r="Y848" s="35">
        <v>0</v>
      </c>
      <c r="Z848" s="35">
        <v>0</v>
      </c>
      <c r="AA848" s="35">
        <v>0</v>
      </c>
    </row>
    <row r="849" spans="1:27">
      <c r="A849" s="239" t="s">
        <v>792</v>
      </c>
      <c r="B849" s="35" t="s">
        <v>339</v>
      </c>
      <c r="C849" s="35" t="s">
        <v>88</v>
      </c>
      <c r="D849" s="35">
        <v>0</v>
      </c>
      <c r="E849" s="35">
        <v>0</v>
      </c>
      <c r="F849" s="35">
        <v>0</v>
      </c>
      <c r="G849" s="35">
        <v>0</v>
      </c>
      <c r="H849" s="35">
        <v>0</v>
      </c>
      <c r="I849" s="35">
        <v>0</v>
      </c>
      <c r="J849" s="35">
        <v>0</v>
      </c>
      <c r="K849" s="35">
        <v>0</v>
      </c>
      <c r="L849" s="35">
        <v>53.281003238716472</v>
      </c>
      <c r="M849" s="35">
        <v>97.102336295161962</v>
      </c>
      <c r="N849" s="35">
        <v>123.68382739208657</v>
      </c>
      <c r="O849" s="35">
        <v>128.30611834467362</v>
      </c>
      <c r="P849" s="35">
        <v>110.14855366147027</v>
      </c>
      <c r="Q849" s="35">
        <v>72.434882198082605</v>
      </c>
      <c r="R849" s="35">
        <v>21.860903052132254</v>
      </c>
      <c r="S849" s="35">
        <v>0</v>
      </c>
      <c r="T849" s="35">
        <v>0</v>
      </c>
      <c r="U849" s="35">
        <v>0</v>
      </c>
      <c r="V849" s="35">
        <v>0</v>
      </c>
      <c r="W849" s="35">
        <v>0</v>
      </c>
      <c r="X849" s="35">
        <v>0</v>
      </c>
      <c r="Y849" s="35">
        <v>0</v>
      </c>
      <c r="Z849" s="35">
        <v>0</v>
      </c>
      <c r="AA849" s="35">
        <v>0</v>
      </c>
    </row>
    <row r="850" spans="1:27">
      <c r="A850" s="239" t="s">
        <v>792</v>
      </c>
      <c r="B850" s="35" t="s">
        <v>339</v>
      </c>
      <c r="C850" s="35" t="s">
        <v>89</v>
      </c>
      <c r="D850" s="35">
        <v>0</v>
      </c>
      <c r="E850" s="35">
        <v>0</v>
      </c>
      <c r="F850" s="35">
        <v>0</v>
      </c>
      <c r="G850" s="35">
        <v>0</v>
      </c>
      <c r="H850" s="35">
        <v>0</v>
      </c>
      <c r="I850" s="35">
        <v>0</v>
      </c>
      <c r="J850" s="35">
        <v>0</v>
      </c>
      <c r="K850" s="35">
        <v>66.036827925212663</v>
      </c>
      <c r="L850" s="35">
        <v>124.60940471926311</v>
      </c>
      <c r="M850" s="35">
        <v>169.0971758169743</v>
      </c>
      <c r="N850" s="35">
        <v>194.47161537644718</v>
      </c>
      <c r="O850" s="35">
        <v>197.86460881472655</v>
      </c>
      <c r="P850" s="35">
        <v>178.89264051022042</v>
      </c>
      <c r="Q850" s="35">
        <v>139.70014320336352</v>
      </c>
      <c r="R850" s="35">
        <v>84.717109241563747</v>
      </c>
      <c r="S850" s="35">
        <v>20.158361267557382</v>
      </c>
      <c r="T850" s="35">
        <v>0</v>
      </c>
      <c r="U850" s="35">
        <v>0</v>
      </c>
      <c r="V850" s="35">
        <v>0</v>
      </c>
      <c r="W850" s="35">
        <v>0</v>
      </c>
      <c r="X850" s="35">
        <v>0</v>
      </c>
      <c r="Y850" s="35">
        <v>0</v>
      </c>
      <c r="Z850" s="35">
        <v>0</v>
      </c>
      <c r="AA850" s="35">
        <v>0</v>
      </c>
    </row>
    <row r="851" spans="1:27">
      <c r="A851" s="239" t="s">
        <v>792</v>
      </c>
      <c r="B851" s="35" t="s">
        <v>339</v>
      </c>
      <c r="C851" s="35" t="s">
        <v>90</v>
      </c>
      <c r="D851" s="35">
        <v>0</v>
      </c>
      <c r="E851" s="35">
        <v>0</v>
      </c>
      <c r="F851" s="35">
        <v>0</v>
      </c>
      <c r="G851" s="35">
        <v>0</v>
      </c>
      <c r="H851" s="35">
        <v>0</v>
      </c>
      <c r="I851" s="35">
        <v>0</v>
      </c>
      <c r="J851" s="35">
        <v>79.687596978575655</v>
      </c>
      <c r="K851" s="35">
        <v>153.56596694516287</v>
      </c>
      <c r="L851" s="35">
        <v>216.24937562386219</v>
      </c>
      <c r="M851" s="35">
        <v>263.16820158415521</v>
      </c>
      <c r="N851" s="35">
        <v>290.90206171155808</v>
      </c>
      <c r="O851" s="35">
        <v>297.42915718784138</v>
      </c>
      <c r="P851" s="35">
        <v>282.27366265512865</v>
      </c>
      <c r="Q851" s="35">
        <v>246.54041389160437</v>
      </c>
      <c r="R851" s="35">
        <v>192.83436526675445</v>
      </c>
      <c r="S851" s="35">
        <v>125.07068852885621</v>
      </c>
      <c r="T851" s="35">
        <v>48.189356725952727</v>
      </c>
      <c r="U851" s="35">
        <v>0</v>
      </c>
      <c r="V851" s="35">
        <v>0</v>
      </c>
      <c r="W851" s="35">
        <v>0</v>
      </c>
      <c r="X851" s="35">
        <v>0</v>
      </c>
      <c r="Y851" s="35">
        <v>0</v>
      </c>
      <c r="Z851" s="35">
        <v>0</v>
      </c>
      <c r="AA851" s="35">
        <v>0</v>
      </c>
    </row>
    <row r="852" spans="1:27">
      <c r="A852" s="239" t="s">
        <v>792</v>
      </c>
      <c r="B852" s="35" t="s">
        <v>339</v>
      </c>
      <c r="C852" s="35" t="s">
        <v>91</v>
      </c>
      <c r="D852" s="35">
        <v>0</v>
      </c>
      <c r="E852" s="35">
        <v>0</v>
      </c>
      <c r="F852" s="35">
        <v>0</v>
      </c>
      <c r="G852" s="35">
        <v>0</v>
      </c>
      <c r="H852" s="35">
        <v>0</v>
      </c>
      <c r="I852" s="35">
        <v>87.831109708732527</v>
      </c>
      <c r="J852" s="35">
        <v>171.1946737727975</v>
      </c>
      <c r="K852" s="35">
        <v>245.85038908326871</v>
      </c>
      <c r="L852" s="35">
        <v>308.00087886908079</v>
      </c>
      <c r="M852" s="35">
        <v>354.48484696902909</v>
      </c>
      <c r="N852" s="35">
        <v>382.93787774587003</v>
      </c>
      <c r="O852" s="35">
        <v>391.91270252514164</v>
      </c>
      <c r="P852" s="35">
        <v>380.95281518404482</v>
      </c>
      <c r="Q852" s="35">
        <v>350.61569241983563</v>
      </c>
      <c r="R852" s="35">
        <v>302.44443759448274</v>
      </c>
      <c r="S852" s="35">
        <v>238.88929049667678</v>
      </c>
      <c r="T852" s="35">
        <v>163.18299544166763</v>
      </c>
      <c r="U852" s="35">
        <v>79.176367133590702</v>
      </c>
      <c r="V852" s="35">
        <v>0</v>
      </c>
      <c r="W852" s="35">
        <v>0</v>
      </c>
      <c r="X852" s="35">
        <v>0</v>
      </c>
      <c r="Y852" s="35">
        <v>0</v>
      </c>
      <c r="Z852" s="35">
        <v>0</v>
      </c>
      <c r="AA852" s="35">
        <v>0</v>
      </c>
    </row>
    <row r="853" spans="1:27">
      <c r="A853" s="239" t="s">
        <v>792</v>
      </c>
      <c r="B853" s="35" t="s">
        <v>339</v>
      </c>
      <c r="C853" s="35" t="s">
        <v>92</v>
      </c>
      <c r="D853" s="35">
        <v>0</v>
      </c>
      <c r="E853" s="35">
        <v>0</v>
      </c>
      <c r="F853" s="35">
        <v>0</v>
      </c>
      <c r="G853" s="35">
        <v>0</v>
      </c>
      <c r="H853" s="35">
        <v>89.436973799027925</v>
      </c>
      <c r="I853" s="35">
        <v>175.41542222616897</v>
      </c>
      <c r="J853" s="35">
        <v>254.61056099266889</v>
      </c>
      <c r="K853" s="35">
        <v>323.95991621195009</v>
      </c>
      <c r="L853" s="35">
        <v>380.78175018245724</v>
      </c>
      <c r="M853" s="35">
        <v>422.87876411246532</v>
      </c>
      <c r="N853" s="35">
        <v>448.62306760527133</v>
      </c>
      <c r="O853" s="35">
        <v>457.01912913706167</v>
      </c>
      <c r="P853" s="35">
        <v>447.74227323416852</v>
      </c>
      <c r="Q853" s="35">
        <v>421.15123566490615</v>
      </c>
      <c r="R853" s="35">
        <v>378.27429113705637</v>
      </c>
      <c r="S853" s="35">
        <v>320.76948994256855</v>
      </c>
      <c r="T853" s="35">
        <v>250.86054119735442</v>
      </c>
      <c r="U853" s="35">
        <v>171.25082206957023</v>
      </c>
      <c r="V853" s="35">
        <v>85.018838257216288</v>
      </c>
      <c r="W853" s="35">
        <v>0</v>
      </c>
      <c r="X853" s="35">
        <v>0</v>
      </c>
      <c r="Y853" s="35">
        <v>0</v>
      </c>
      <c r="Z853" s="35">
        <v>0</v>
      </c>
      <c r="AA853" s="35">
        <v>0</v>
      </c>
    </row>
    <row r="854" spans="1:27">
      <c r="A854" s="239" t="s">
        <v>792</v>
      </c>
      <c r="B854" s="35" t="s">
        <v>339</v>
      </c>
      <c r="C854" s="35" t="s">
        <v>93</v>
      </c>
      <c r="D854" s="35">
        <v>0</v>
      </c>
      <c r="E854" s="35">
        <v>0</v>
      </c>
      <c r="F854" s="35">
        <v>0</v>
      </c>
      <c r="G854" s="35">
        <v>88.774414503314858</v>
      </c>
      <c r="H854" s="35">
        <v>174.56087815640461</v>
      </c>
      <c r="I854" s="35">
        <v>254.47200793968892</v>
      </c>
      <c r="J854" s="35">
        <v>325.81817160366984</v>
      </c>
      <c r="K854" s="35">
        <v>386.19801475392177</v>
      </c>
      <c r="L854" s="35">
        <v>433.57928513976367</v>
      </c>
      <c r="M854" s="35">
        <v>466.36723377945117</v>
      </c>
      <c r="N854" s="35">
        <v>483.45829069098852</v>
      </c>
      <c r="O854" s="35">
        <v>484.27720862193496</v>
      </c>
      <c r="P854" s="35">
        <v>468.79642460224198</v>
      </c>
      <c r="Q854" s="35">
        <v>437.53698765298827</v>
      </c>
      <c r="R854" s="35">
        <v>391.55102142638441</v>
      </c>
      <c r="S854" s="35">
        <v>332.38631204587563</v>
      </c>
      <c r="T854" s="35">
        <v>262.03421304148389</v>
      </c>
      <c r="U854" s="35">
        <v>182.86262078528233</v>
      </c>
      <c r="V854" s="35">
        <v>97.536276325906144</v>
      </c>
      <c r="W854" s="35">
        <v>8.9270760864461121</v>
      </c>
      <c r="X854" s="35">
        <v>0</v>
      </c>
      <c r="Y854" s="35">
        <v>0</v>
      </c>
      <c r="Z854" s="35">
        <v>0</v>
      </c>
      <c r="AA854" s="35">
        <v>0</v>
      </c>
    </row>
    <row r="855" spans="1:27">
      <c r="A855" s="239" t="s">
        <v>792</v>
      </c>
      <c r="B855" s="35" t="s">
        <v>338</v>
      </c>
      <c r="C855" s="35" t="s">
        <v>82</v>
      </c>
      <c r="D855" s="35">
        <v>0</v>
      </c>
      <c r="E855" s="35">
        <v>0</v>
      </c>
      <c r="F855" s="35">
        <v>0</v>
      </c>
      <c r="G855" s="35">
        <v>0</v>
      </c>
      <c r="H855" s="35">
        <v>56.293994343351905</v>
      </c>
      <c r="I855" s="35">
        <v>110.55337705856344</v>
      </c>
      <c r="J855" s="35">
        <v>160.81707268286408</v>
      </c>
      <c r="K855" s="35">
        <v>205.26842029561007</v>
      </c>
      <c r="L855" s="35">
        <v>242.30083237722022</v>
      </c>
      <c r="M855" s="35">
        <v>270.5758610680565</v>
      </c>
      <c r="N855" s="35">
        <v>289.07157316136352</v>
      </c>
      <c r="O855" s="35">
        <v>297.11948543198122</v>
      </c>
      <c r="P855" s="35">
        <v>294.42872536181875</v>
      </c>
      <c r="Q855" s="35">
        <v>281.09654403051854</v>
      </c>
      <c r="R855" s="35">
        <v>257.60480120805357</v>
      </c>
      <c r="S855" s="35">
        <v>224.80254968716662</v>
      </c>
      <c r="T855" s="35">
        <v>183.87534830325521</v>
      </c>
      <c r="U855" s="35">
        <v>136.3024127491172</v>
      </c>
      <c r="V855" s="35">
        <v>83.803152865753546</v>
      </c>
      <c r="W855" s="35">
        <v>28.275028690836379</v>
      </c>
      <c r="X855" s="35">
        <v>0</v>
      </c>
      <c r="Y855" s="35">
        <v>0</v>
      </c>
      <c r="Z855" s="35">
        <v>0</v>
      </c>
      <c r="AA855" s="35">
        <v>0</v>
      </c>
    </row>
    <row r="856" spans="1:27">
      <c r="A856" s="239" t="s">
        <v>792</v>
      </c>
      <c r="B856" s="35" t="s">
        <v>338</v>
      </c>
      <c r="C856" s="35" t="s">
        <v>83</v>
      </c>
      <c r="D856" s="35">
        <v>0</v>
      </c>
      <c r="E856" s="35">
        <v>0</v>
      </c>
      <c r="F856" s="35">
        <v>0</v>
      </c>
      <c r="G856" s="35">
        <v>0</v>
      </c>
      <c r="H856" s="35">
        <v>0</v>
      </c>
      <c r="I856" s="35">
        <v>56.941802160161728</v>
      </c>
      <c r="J856" s="35">
        <v>111.25727675672972</v>
      </c>
      <c r="K856" s="35">
        <v>160.44123037026492</v>
      </c>
      <c r="L856" s="35">
        <v>202.22515079775661</v>
      </c>
      <c r="M856" s="35">
        <v>234.68183767373239</v>
      </c>
      <c r="N856" s="35">
        <v>256.314290760554</v>
      </c>
      <c r="O856" s="35">
        <v>266.12475611200352</v>
      </c>
      <c r="P856" s="35">
        <v>263.66074549295757</v>
      </c>
      <c r="Q856" s="35">
        <v>249.03590650079258</v>
      </c>
      <c r="R856" s="35">
        <v>222.92478079560931</v>
      </c>
      <c r="S856" s="35">
        <v>186.53169220549987</v>
      </c>
      <c r="T856" s="35">
        <v>141.53519968122697</v>
      </c>
      <c r="U856" s="35">
        <v>90.010677097490742</v>
      </c>
      <c r="V856" s="35">
        <v>34.334590753725642</v>
      </c>
      <c r="W856" s="35">
        <v>0</v>
      </c>
      <c r="X856" s="35">
        <v>0</v>
      </c>
      <c r="Y856" s="35">
        <v>0</v>
      </c>
      <c r="Z856" s="35">
        <v>0</v>
      </c>
      <c r="AA856" s="35">
        <v>0</v>
      </c>
    </row>
    <row r="857" spans="1:27">
      <c r="A857" s="239" t="s">
        <v>792</v>
      </c>
      <c r="B857" s="35" t="s">
        <v>338</v>
      </c>
      <c r="C857" s="35" t="s">
        <v>84</v>
      </c>
      <c r="D857" s="35">
        <v>0</v>
      </c>
      <c r="E857" s="35">
        <v>0</v>
      </c>
      <c r="F857" s="35">
        <v>0</v>
      </c>
      <c r="G857" s="35">
        <v>0</v>
      </c>
      <c r="H857" s="35">
        <v>0</v>
      </c>
      <c r="I857" s="35">
        <v>0</v>
      </c>
      <c r="J857" s="35">
        <v>53.985937920408503</v>
      </c>
      <c r="K857" s="35">
        <v>104.57974081488662</v>
      </c>
      <c r="L857" s="35">
        <v>148.60241397658308</v>
      </c>
      <c r="M857" s="35">
        <v>183.28785094668203</v>
      </c>
      <c r="N857" s="35">
        <v>206.4566381562382</v>
      </c>
      <c r="O857" s="35">
        <v>216.65299549603631</v>
      </c>
      <c r="P857" s="35">
        <v>213.23624833483763</v>
      </c>
      <c r="Q857" s="35">
        <v>196.42108346269737</v>
      </c>
      <c r="R857" s="35">
        <v>167.26405953038258</v>
      </c>
      <c r="S857" s="35">
        <v>127.59721958359366</v>
      </c>
      <c r="T857" s="35">
        <v>79.912977060619852</v>
      </c>
      <c r="U857" s="35">
        <v>27.207508289556284</v>
      </c>
      <c r="V857" s="35">
        <v>0</v>
      </c>
      <c r="W857" s="35">
        <v>0</v>
      </c>
      <c r="X857" s="35">
        <v>0</v>
      </c>
      <c r="Y857" s="35">
        <v>0</v>
      </c>
      <c r="Z857" s="35">
        <v>0</v>
      </c>
      <c r="AA857" s="35">
        <v>0</v>
      </c>
    </row>
    <row r="858" spans="1:27">
      <c r="A858" s="239" t="s">
        <v>792</v>
      </c>
      <c r="B858" s="35" t="s">
        <v>338</v>
      </c>
      <c r="C858" s="35" t="s">
        <v>85</v>
      </c>
      <c r="D858" s="35">
        <v>0</v>
      </c>
      <c r="E858" s="35">
        <v>0</v>
      </c>
      <c r="F858" s="35">
        <v>0</v>
      </c>
      <c r="G858" s="35">
        <v>0</v>
      </c>
      <c r="H858" s="35">
        <v>0</v>
      </c>
      <c r="I858" s="35">
        <v>0</v>
      </c>
      <c r="J858" s="35">
        <v>0</v>
      </c>
      <c r="K858" s="35">
        <v>49.994044232895519</v>
      </c>
      <c r="L858" s="35">
        <v>95.2828490414784</v>
      </c>
      <c r="M858" s="35">
        <v>131.60401331107488</v>
      </c>
      <c r="N858" s="35">
        <v>155.53913437631729</v>
      </c>
      <c r="O858" s="35">
        <v>164.83553440347734</v>
      </c>
      <c r="P858" s="35">
        <v>158.61827341554087</v>
      </c>
      <c r="Q858" s="35">
        <v>137.47249514233704</v>
      </c>
      <c r="R858" s="35">
        <v>103.38835563376153</v>
      </c>
      <c r="S858" s="35">
        <v>59.573717734684983</v>
      </c>
      <c r="T858" s="35">
        <v>10.152239868185426</v>
      </c>
      <c r="U858" s="35">
        <v>0</v>
      </c>
      <c r="V858" s="35">
        <v>0</v>
      </c>
      <c r="W858" s="35">
        <v>0</v>
      </c>
      <c r="X858" s="35">
        <v>0</v>
      </c>
      <c r="Y858" s="35">
        <v>0</v>
      </c>
      <c r="Z858" s="35">
        <v>0</v>
      </c>
      <c r="AA858" s="35">
        <v>0</v>
      </c>
    </row>
    <row r="859" spans="1:27">
      <c r="A859" s="239" t="s">
        <v>792</v>
      </c>
      <c r="B859" s="35" t="s">
        <v>338</v>
      </c>
      <c r="C859" s="35" t="s">
        <v>86</v>
      </c>
      <c r="D859" s="35">
        <v>0</v>
      </c>
      <c r="E859" s="35">
        <v>0</v>
      </c>
      <c r="F859" s="35">
        <v>0</v>
      </c>
      <c r="G859" s="35">
        <v>0</v>
      </c>
      <c r="H859" s="35">
        <v>0</v>
      </c>
      <c r="I859" s="35">
        <v>0</v>
      </c>
      <c r="J859" s="35">
        <v>0</v>
      </c>
      <c r="K859" s="35">
        <v>0</v>
      </c>
      <c r="L859" s="35">
        <v>37.565155658874957</v>
      </c>
      <c r="M859" s="35">
        <v>69.549930005474877</v>
      </c>
      <c r="N859" s="35">
        <v>91.202918875208454</v>
      </c>
      <c r="O859" s="35">
        <v>99.307526134658289</v>
      </c>
      <c r="P859" s="35">
        <v>92.659795668091405</v>
      </c>
      <c r="Q859" s="35">
        <v>72.247261540361549</v>
      </c>
      <c r="R859" s="35">
        <v>41.102247775810866</v>
      </c>
      <c r="S859" s="35">
        <v>3.8514103734325689</v>
      </c>
      <c r="T859" s="35">
        <v>0</v>
      </c>
      <c r="U859" s="35">
        <v>0</v>
      </c>
      <c r="V859" s="35">
        <v>0</v>
      </c>
      <c r="W859" s="35">
        <v>0</v>
      </c>
      <c r="X859" s="35">
        <v>0</v>
      </c>
      <c r="Y859" s="35">
        <v>0</v>
      </c>
      <c r="Z859" s="35">
        <v>0</v>
      </c>
      <c r="AA859" s="35">
        <v>0</v>
      </c>
    </row>
    <row r="860" spans="1:27">
      <c r="A860" s="239" t="s">
        <v>792</v>
      </c>
      <c r="B860" s="35" t="s">
        <v>338</v>
      </c>
      <c r="C860" s="35" t="s">
        <v>87</v>
      </c>
      <c r="D860" s="35">
        <v>0</v>
      </c>
      <c r="E860" s="35">
        <v>0</v>
      </c>
      <c r="F860" s="35">
        <v>0</v>
      </c>
      <c r="G860" s="35">
        <v>0</v>
      </c>
      <c r="H860" s="35">
        <v>0</v>
      </c>
      <c r="I860" s="35">
        <v>0</v>
      </c>
      <c r="J860" s="35">
        <v>0</v>
      </c>
      <c r="K860" s="35">
        <v>0</v>
      </c>
      <c r="L860" s="35">
        <v>0</v>
      </c>
      <c r="M860" s="35">
        <v>31.460560547430809</v>
      </c>
      <c r="N860" s="35">
        <v>56.511202107839324</v>
      </c>
      <c r="O860" s="35">
        <v>70.047992005484787</v>
      </c>
      <c r="P860" s="35">
        <v>69.312882542601841</v>
      </c>
      <c r="Q860" s="35">
        <v>54.455648294775976</v>
      </c>
      <c r="R860" s="35">
        <v>28.503370351557425</v>
      </c>
      <c r="S860" s="35">
        <v>0</v>
      </c>
      <c r="T860" s="35">
        <v>0</v>
      </c>
      <c r="U860" s="35">
        <v>0</v>
      </c>
      <c r="V860" s="35">
        <v>0</v>
      </c>
      <c r="W860" s="35">
        <v>0</v>
      </c>
      <c r="X860" s="35">
        <v>0</v>
      </c>
      <c r="Y860" s="35">
        <v>0</v>
      </c>
      <c r="Z860" s="35">
        <v>0</v>
      </c>
      <c r="AA860" s="35">
        <v>0</v>
      </c>
    </row>
    <row r="861" spans="1:27">
      <c r="A861" s="239" t="s">
        <v>792</v>
      </c>
      <c r="B861" s="35" t="s">
        <v>338</v>
      </c>
      <c r="C861" s="35" t="s">
        <v>88</v>
      </c>
      <c r="D861" s="35">
        <v>0</v>
      </c>
      <c r="E861" s="35">
        <v>0</v>
      </c>
      <c r="F861" s="35">
        <v>0</v>
      </c>
      <c r="G861" s="35">
        <v>0</v>
      </c>
      <c r="H861" s="35">
        <v>0</v>
      </c>
      <c r="I861" s="35">
        <v>0</v>
      </c>
      <c r="J861" s="35">
        <v>0</v>
      </c>
      <c r="K861" s="35">
        <v>0</v>
      </c>
      <c r="L861" s="35">
        <v>33.300627024197787</v>
      </c>
      <c r="M861" s="35">
        <v>60.688960184476223</v>
      </c>
      <c r="N861" s="35">
        <v>77.302392120054094</v>
      </c>
      <c r="O861" s="35">
        <v>80.191323965420992</v>
      </c>
      <c r="P861" s="35">
        <v>68.842846038418912</v>
      </c>
      <c r="Q861" s="35">
        <v>45.271801373801623</v>
      </c>
      <c r="R861" s="35">
        <v>13.663064407582658</v>
      </c>
      <c r="S861" s="35">
        <v>0</v>
      </c>
      <c r="T861" s="35">
        <v>0</v>
      </c>
      <c r="U861" s="35">
        <v>0</v>
      </c>
      <c r="V861" s="35">
        <v>0</v>
      </c>
      <c r="W861" s="35">
        <v>0</v>
      </c>
      <c r="X861" s="35">
        <v>0</v>
      </c>
      <c r="Y861" s="35">
        <v>0</v>
      </c>
      <c r="Z861" s="35">
        <v>0</v>
      </c>
      <c r="AA861" s="35">
        <v>0</v>
      </c>
    </row>
    <row r="862" spans="1:27">
      <c r="A862" s="239" t="s">
        <v>792</v>
      </c>
      <c r="B862" s="35" t="s">
        <v>338</v>
      </c>
      <c r="C862" s="35" t="s">
        <v>89</v>
      </c>
      <c r="D862" s="35">
        <v>0</v>
      </c>
      <c r="E862" s="35">
        <v>0</v>
      </c>
      <c r="F862" s="35">
        <v>0</v>
      </c>
      <c r="G862" s="35">
        <v>0</v>
      </c>
      <c r="H862" s="35">
        <v>0</v>
      </c>
      <c r="I862" s="35">
        <v>0</v>
      </c>
      <c r="J862" s="35">
        <v>0</v>
      </c>
      <c r="K862" s="35">
        <v>41.273017453257907</v>
      </c>
      <c r="L862" s="35">
        <v>77.880877949539439</v>
      </c>
      <c r="M862" s="35">
        <v>105.68573488560894</v>
      </c>
      <c r="N862" s="35">
        <v>121.54475961027948</v>
      </c>
      <c r="O862" s="35">
        <v>123.66538050920408</v>
      </c>
      <c r="P862" s="35">
        <v>111.80790031888776</v>
      </c>
      <c r="Q862" s="35">
        <v>87.312589502102185</v>
      </c>
      <c r="R862" s="35">
        <v>52.948193275977339</v>
      </c>
      <c r="S862" s="35">
        <v>12.598975792223364</v>
      </c>
      <c r="T862" s="35">
        <v>0</v>
      </c>
      <c r="U862" s="35">
        <v>0</v>
      </c>
      <c r="V862" s="35">
        <v>0</v>
      </c>
      <c r="W862" s="35">
        <v>0</v>
      </c>
      <c r="X862" s="35">
        <v>0</v>
      </c>
      <c r="Y862" s="35">
        <v>0</v>
      </c>
      <c r="Z862" s="35">
        <v>0</v>
      </c>
      <c r="AA862" s="35">
        <v>0</v>
      </c>
    </row>
    <row r="863" spans="1:27">
      <c r="A863" s="239" t="s">
        <v>792</v>
      </c>
      <c r="B863" s="35" t="s">
        <v>338</v>
      </c>
      <c r="C863" s="35" t="s">
        <v>90</v>
      </c>
      <c r="D863" s="35">
        <v>0</v>
      </c>
      <c r="E863" s="35">
        <v>0</v>
      </c>
      <c r="F863" s="35">
        <v>0</v>
      </c>
      <c r="G863" s="35">
        <v>0</v>
      </c>
      <c r="H863" s="35">
        <v>0</v>
      </c>
      <c r="I863" s="35">
        <v>0</v>
      </c>
      <c r="J863" s="35">
        <v>49.80474811160979</v>
      </c>
      <c r="K863" s="35">
        <v>95.978729340726801</v>
      </c>
      <c r="L863" s="35">
        <v>135.15585976491386</v>
      </c>
      <c r="M863" s="35">
        <v>164.48012599009701</v>
      </c>
      <c r="N863" s="35">
        <v>181.81378856972378</v>
      </c>
      <c r="O863" s="35">
        <v>185.89322324240086</v>
      </c>
      <c r="P863" s="35">
        <v>176.4210391594554</v>
      </c>
      <c r="Q863" s="35">
        <v>154.08775868225274</v>
      </c>
      <c r="R863" s="35">
        <v>120.52147829172154</v>
      </c>
      <c r="S863" s="35">
        <v>78.169180330535127</v>
      </c>
      <c r="T863" s="35">
        <v>30.118347953720452</v>
      </c>
      <c r="U863" s="35">
        <v>0</v>
      </c>
      <c r="V863" s="35">
        <v>0</v>
      </c>
      <c r="W863" s="35">
        <v>0</v>
      </c>
      <c r="X863" s="35">
        <v>0</v>
      </c>
      <c r="Y863" s="35">
        <v>0</v>
      </c>
      <c r="Z863" s="35">
        <v>0</v>
      </c>
      <c r="AA863" s="35">
        <v>0</v>
      </c>
    </row>
    <row r="864" spans="1:27">
      <c r="A864" s="239" t="s">
        <v>792</v>
      </c>
      <c r="B864" s="35" t="s">
        <v>338</v>
      </c>
      <c r="C864" s="35" t="s">
        <v>91</v>
      </c>
      <c r="D864" s="35">
        <v>0</v>
      </c>
      <c r="E864" s="35">
        <v>0</v>
      </c>
      <c r="F864" s="35">
        <v>0</v>
      </c>
      <c r="G864" s="35">
        <v>0</v>
      </c>
      <c r="H864" s="35">
        <v>0</v>
      </c>
      <c r="I864" s="35">
        <v>54.894443567957822</v>
      </c>
      <c r="J864" s="35">
        <v>106.99667110799842</v>
      </c>
      <c r="K864" s="35">
        <v>153.65649317704293</v>
      </c>
      <c r="L864" s="35">
        <v>192.50054929317548</v>
      </c>
      <c r="M864" s="35">
        <v>221.55302935564316</v>
      </c>
      <c r="N864" s="35">
        <v>239.33617359116872</v>
      </c>
      <c r="O864" s="35">
        <v>244.9454390782135</v>
      </c>
      <c r="P864" s="35">
        <v>238.09550949002801</v>
      </c>
      <c r="Q864" s="35">
        <v>219.13480776239723</v>
      </c>
      <c r="R864" s="35">
        <v>189.0277734965517</v>
      </c>
      <c r="S864" s="35">
        <v>149.30580656042298</v>
      </c>
      <c r="T864" s="35">
        <v>101.98937215104226</v>
      </c>
      <c r="U864" s="35">
        <v>49.485229458494182</v>
      </c>
      <c r="V864" s="35">
        <v>0</v>
      </c>
      <c r="W864" s="35">
        <v>0</v>
      </c>
      <c r="X864" s="35">
        <v>0</v>
      </c>
      <c r="Y864" s="35">
        <v>0</v>
      </c>
      <c r="Z864" s="35">
        <v>0</v>
      </c>
      <c r="AA864" s="35">
        <v>0</v>
      </c>
    </row>
    <row r="865" spans="1:27">
      <c r="A865" s="239" t="s">
        <v>792</v>
      </c>
      <c r="B865" s="35" t="s">
        <v>338</v>
      </c>
      <c r="C865" s="35" t="s">
        <v>92</v>
      </c>
      <c r="D865" s="35">
        <v>0</v>
      </c>
      <c r="E865" s="35">
        <v>0</v>
      </c>
      <c r="F865" s="35">
        <v>0</v>
      </c>
      <c r="G865" s="35">
        <v>0</v>
      </c>
      <c r="H865" s="35">
        <v>55.898108624392457</v>
      </c>
      <c r="I865" s="35">
        <v>109.63463889135561</v>
      </c>
      <c r="J865" s="35">
        <v>159.13160062041806</v>
      </c>
      <c r="K865" s="35">
        <v>202.47494763246883</v>
      </c>
      <c r="L865" s="35">
        <v>237.98859386403578</v>
      </c>
      <c r="M865" s="35">
        <v>264.29922757029084</v>
      </c>
      <c r="N865" s="35">
        <v>280.3894172532946</v>
      </c>
      <c r="O865" s="35">
        <v>285.63695571066353</v>
      </c>
      <c r="P865" s="35">
        <v>279.83892077135533</v>
      </c>
      <c r="Q865" s="35">
        <v>263.21952229056632</v>
      </c>
      <c r="R865" s="35">
        <v>236.42143196066021</v>
      </c>
      <c r="S865" s="35">
        <v>200.48093121410537</v>
      </c>
      <c r="T865" s="35">
        <v>156.78783824834653</v>
      </c>
      <c r="U865" s="35">
        <v>107.0317637934814</v>
      </c>
      <c r="V865" s="35">
        <v>53.136773910760176</v>
      </c>
      <c r="W865" s="35">
        <v>0</v>
      </c>
      <c r="X865" s="35">
        <v>0</v>
      </c>
      <c r="Y865" s="35">
        <v>0</v>
      </c>
      <c r="Z865" s="35">
        <v>0</v>
      </c>
      <c r="AA865" s="35">
        <v>0</v>
      </c>
    </row>
    <row r="866" spans="1:27">
      <c r="A866" s="239" t="s">
        <v>792</v>
      </c>
      <c r="B866" s="35" t="s">
        <v>338</v>
      </c>
      <c r="C866" s="35" t="s">
        <v>93</v>
      </c>
      <c r="D866" s="35">
        <v>0</v>
      </c>
      <c r="E866" s="35">
        <v>0</v>
      </c>
      <c r="F866" s="35">
        <v>0</v>
      </c>
      <c r="G866" s="35">
        <v>55.484009064571786</v>
      </c>
      <c r="H866" s="35">
        <v>109.10054884775288</v>
      </c>
      <c r="I866" s="35">
        <v>159.04500496230557</v>
      </c>
      <c r="J866" s="35">
        <v>203.63635725229364</v>
      </c>
      <c r="K866" s="35">
        <v>241.37375922120108</v>
      </c>
      <c r="L866" s="35">
        <v>270.98705321235229</v>
      </c>
      <c r="M866" s="35">
        <v>291.47952111215693</v>
      </c>
      <c r="N866" s="35">
        <v>302.16143168186778</v>
      </c>
      <c r="O866" s="35">
        <v>302.67325538870932</v>
      </c>
      <c r="P866" s="35">
        <v>292.99776537640122</v>
      </c>
      <c r="Q866" s="35">
        <v>273.46061728311764</v>
      </c>
      <c r="R866" s="35">
        <v>244.71938839149027</v>
      </c>
      <c r="S866" s="35">
        <v>207.74144502867227</v>
      </c>
      <c r="T866" s="35">
        <v>163.77138315092745</v>
      </c>
      <c r="U866" s="35">
        <v>114.28913799080145</v>
      </c>
      <c r="V866" s="35">
        <v>60.960172703691335</v>
      </c>
      <c r="W866" s="35">
        <v>5.5794225540288203</v>
      </c>
      <c r="X866" s="35">
        <v>0</v>
      </c>
      <c r="Y866" s="35">
        <v>0</v>
      </c>
      <c r="Z866" s="35">
        <v>0</v>
      </c>
      <c r="AA866" s="35">
        <v>0</v>
      </c>
    </row>
    <row r="867" spans="1:27">
      <c r="A867" s="239" t="s">
        <v>795</v>
      </c>
      <c r="B867" s="35" t="s">
        <v>79</v>
      </c>
      <c r="C867" s="35" t="s">
        <v>82</v>
      </c>
      <c r="D867" s="35">
        <v>0</v>
      </c>
      <c r="E867" s="35">
        <v>0</v>
      </c>
      <c r="F867" s="35">
        <v>0</v>
      </c>
      <c r="G867" s="35">
        <v>0</v>
      </c>
      <c r="H867" s="35">
        <v>0</v>
      </c>
      <c r="I867" s="35">
        <v>231.43651113198391</v>
      </c>
      <c r="J867" s="35">
        <v>451.43117896998501</v>
      </c>
      <c r="K867" s="35">
        <v>649.10782627384992</v>
      </c>
      <c r="L867" s="35">
        <v>814.6936423048229</v>
      </c>
      <c r="M867" s="35">
        <v>940.00233463451468</v>
      </c>
      <c r="N867" s="35">
        <v>1018.8388460785703</v>
      </c>
      <c r="O867" s="35">
        <v>1047.3056282105326</v>
      </c>
      <c r="P867" s="35">
        <v>1023.9953297933616</v>
      </c>
      <c r="Q867" s="35">
        <v>950.06037392711482</v>
      </c>
      <c r="R867" s="35">
        <v>829.15598413219311</v>
      </c>
      <c r="S867" s="35">
        <v>667.25947606558532</v>
      </c>
      <c r="T867" s="35">
        <v>472.37474879265847</v>
      </c>
      <c r="U867" s="35">
        <v>254.13658508360359</v>
      </c>
      <c r="V867" s="35">
        <v>23.334323481903507</v>
      </c>
      <c r="W867" s="35">
        <v>0</v>
      </c>
      <c r="X867" s="35">
        <v>0</v>
      </c>
      <c r="Y867" s="35">
        <v>0</v>
      </c>
      <c r="Z867" s="35">
        <v>0</v>
      </c>
      <c r="AA867" s="35">
        <v>0</v>
      </c>
    </row>
    <row r="868" spans="1:27">
      <c r="A868" s="239" t="s">
        <v>795</v>
      </c>
      <c r="B868" s="35" t="s">
        <v>79</v>
      </c>
      <c r="C868" s="35" t="s">
        <v>83</v>
      </c>
      <c r="D868" s="35">
        <v>0</v>
      </c>
      <c r="E868" s="35">
        <v>0</v>
      </c>
      <c r="F868" s="35">
        <v>0</v>
      </c>
      <c r="G868" s="35">
        <v>0</v>
      </c>
      <c r="H868" s="35">
        <v>0</v>
      </c>
      <c r="I868" s="35">
        <v>234.60824414236754</v>
      </c>
      <c r="J868" s="35">
        <v>456.18723583078969</v>
      </c>
      <c r="K868" s="35">
        <v>652.43131789728056</v>
      </c>
      <c r="L868" s="35">
        <v>812.44183800682038</v>
      </c>
      <c r="M868" s="35">
        <v>927.33241849005003</v>
      </c>
      <c r="N868" s="35">
        <v>990.72247206978932</v>
      </c>
      <c r="O868" s="35">
        <v>999.09155548890249</v>
      </c>
      <c r="P868" s="35">
        <v>951.97488158240969</v>
      </c>
      <c r="Q868" s="35">
        <v>851.98913179457179</v>
      </c>
      <c r="R868" s="35">
        <v>704.68713561160325</v>
      </c>
      <c r="S868" s="35">
        <v>518.24948746339737</v>
      </c>
      <c r="T868" s="35">
        <v>303.03022752242344</v>
      </c>
      <c r="U868" s="35">
        <v>70.981817565859046</v>
      </c>
      <c r="V868" s="35">
        <v>0</v>
      </c>
      <c r="W868" s="35">
        <v>0</v>
      </c>
      <c r="X868" s="35">
        <v>0</v>
      </c>
      <c r="Y868" s="35">
        <v>0</v>
      </c>
      <c r="Z868" s="35">
        <v>0</v>
      </c>
      <c r="AA868" s="35">
        <v>0</v>
      </c>
    </row>
    <row r="869" spans="1:27">
      <c r="A869" s="239" t="s">
        <v>795</v>
      </c>
      <c r="B869" s="35" t="s">
        <v>79</v>
      </c>
      <c r="C869" s="35" t="s">
        <v>84</v>
      </c>
      <c r="D869" s="35">
        <v>0</v>
      </c>
      <c r="E869" s="35">
        <v>0</v>
      </c>
      <c r="F869" s="35">
        <v>0</v>
      </c>
      <c r="G869" s="35">
        <v>0</v>
      </c>
      <c r="H869" s="35">
        <v>0</v>
      </c>
      <c r="I869" s="35">
        <v>0</v>
      </c>
      <c r="J869" s="35">
        <v>230.67263213957892</v>
      </c>
      <c r="K869" s="35">
        <v>446.37865822684347</v>
      </c>
      <c r="L869" s="35">
        <v>633.12254231280065</v>
      </c>
      <c r="M869" s="35">
        <v>778.78788324543848</v>
      </c>
      <c r="N869" s="35">
        <v>873.92355648955163</v>
      </c>
      <c r="O869" s="35">
        <v>912.35692626360174</v>
      </c>
      <c r="P869" s="35">
        <v>891.59434128639532</v>
      </c>
      <c r="Q869" s="35">
        <v>812.98292898739498</v>
      </c>
      <c r="R869" s="35">
        <v>681.62319057553157</v>
      </c>
      <c r="S869" s="35">
        <v>506.03806801279643</v>
      </c>
      <c r="T869" s="35">
        <v>297.61995463891503</v>
      </c>
      <c r="U869" s="35">
        <v>69.891528753868172</v>
      </c>
      <c r="V869" s="35">
        <v>0</v>
      </c>
      <c r="W869" s="35">
        <v>0</v>
      </c>
      <c r="X869" s="35">
        <v>0</v>
      </c>
      <c r="Y869" s="35">
        <v>0</v>
      </c>
      <c r="Z869" s="35">
        <v>0</v>
      </c>
      <c r="AA869" s="35">
        <v>0</v>
      </c>
    </row>
    <row r="870" spans="1:27">
      <c r="A870" s="239" t="s">
        <v>795</v>
      </c>
      <c r="B870" s="35" t="s">
        <v>79</v>
      </c>
      <c r="C870" s="35" t="s">
        <v>85</v>
      </c>
      <c r="D870" s="35">
        <v>0</v>
      </c>
      <c r="E870" s="35">
        <v>0</v>
      </c>
      <c r="F870" s="35">
        <v>0</v>
      </c>
      <c r="G870" s="35">
        <v>0</v>
      </c>
      <c r="H870" s="35">
        <v>0</v>
      </c>
      <c r="I870" s="35">
        <v>0</v>
      </c>
      <c r="J870" s="35">
        <v>224.21161997030345</v>
      </c>
      <c r="K870" s="35">
        <v>430.58258025561395</v>
      </c>
      <c r="L870" s="35">
        <v>602.69181368821273</v>
      </c>
      <c r="M870" s="35">
        <v>726.84448026505856</v>
      </c>
      <c r="N870" s="35">
        <v>793.16167418423402</v>
      </c>
      <c r="O870" s="35">
        <v>796.36649459585283</v>
      </c>
      <c r="P870" s="35">
        <v>736.20393192314668</v>
      </c>
      <c r="Q870" s="35">
        <v>617.46115913495134</v>
      </c>
      <c r="R870" s="35">
        <v>449.58661338027508</v>
      </c>
      <c r="S870" s="35">
        <v>245.93817789897196</v>
      </c>
      <c r="T870" s="35">
        <v>22.72028684697236</v>
      </c>
      <c r="U870" s="35">
        <v>0</v>
      </c>
      <c r="V870" s="35">
        <v>0</v>
      </c>
      <c r="W870" s="35">
        <v>0</v>
      </c>
      <c r="X870" s="35">
        <v>0</v>
      </c>
      <c r="Y870" s="35">
        <v>0</v>
      </c>
      <c r="Z870" s="35">
        <v>0</v>
      </c>
      <c r="AA870" s="35">
        <v>0</v>
      </c>
    </row>
    <row r="871" spans="1:27">
      <c r="A871" s="239" t="s">
        <v>795</v>
      </c>
      <c r="B871" s="35" t="s">
        <v>79</v>
      </c>
      <c r="C871" s="35" t="s">
        <v>86</v>
      </c>
      <c r="D871" s="35">
        <v>0</v>
      </c>
      <c r="E871" s="35">
        <v>0</v>
      </c>
      <c r="F871" s="35">
        <v>0</v>
      </c>
      <c r="G871" s="35">
        <v>0</v>
      </c>
      <c r="H871" s="35">
        <v>0</v>
      </c>
      <c r="I871" s="35">
        <v>0</v>
      </c>
      <c r="J871" s="35">
        <v>0</v>
      </c>
      <c r="K871" s="35">
        <v>196.07577460429596</v>
      </c>
      <c r="L871" s="35">
        <v>373.69768177344406</v>
      </c>
      <c r="M871" s="35">
        <v>516.14865824405751</v>
      </c>
      <c r="N871" s="35">
        <v>610.02178803632592</v>
      </c>
      <c r="O871" s="35">
        <v>646.48210774691699</v>
      </c>
      <c r="P871" s="35">
        <v>622.09811795709732</v>
      </c>
      <c r="Q871" s="35">
        <v>539.16474222909426</v>
      </c>
      <c r="R871" s="35">
        <v>405.48733808207305</v>
      </c>
      <c r="S871" s="35">
        <v>233.64708797053271</v>
      </c>
      <c r="T871" s="35">
        <v>39.816908727165448</v>
      </c>
      <c r="U871" s="35">
        <v>0</v>
      </c>
      <c r="V871" s="35">
        <v>0</v>
      </c>
      <c r="W871" s="35">
        <v>0</v>
      </c>
      <c r="X871" s="35">
        <v>0</v>
      </c>
      <c r="Y871" s="35">
        <v>0</v>
      </c>
      <c r="Z871" s="35">
        <v>0</v>
      </c>
      <c r="AA871" s="35">
        <v>0</v>
      </c>
    </row>
    <row r="872" spans="1:27">
      <c r="A872" s="239" t="s">
        <v>795</v>
      </c>
      <c r="B872" s="35" t="s">
        <v>79</v>
      </c>
      <c r="C872" s="35" t="s">
        <v>87</v>
      </c>
      <c r="D872" s="35">
        <v>0</v>
      </c>
      <c r="E872" s="35">
        <v>0</v>
      </c>
      <c r="F872" s="35">
        <v>0</v>
      </c>
      <c r="G872" s="35">
        <v>0</v>
      </c>
      <c r="H872" s="35">
        <v>0</v>
      </c>
      <c r="I872" s="35">
        <v>0</v>
      </c>
      <c r="J872" s="35">
        <v>0</v>
      </c>
      <c r="K872" s="35">
        <v>183.19047381478802</v>
      </c>
      <c r="L872" s="35">
        <v>347.33250171391563</v>
      </c>
      <c r="M872" s="35">
        <v>475.35832642915005</v>
      </c>
      <c r="N872" s="35">
        <v>553.95561273305179</v>
      </c>
      <c r="O872" s="35">
        <v>574.95168588931745</v>
      </c>
      <c r="P872" s="35">
        <v>536.16333977576232</v>
      </c>
      <c r="Q872" s="35">
        <v>441.62385023755371</v>
      </c>
      <c r="R872" s="35">
        <v>301.16358844990594</v>
      </c>
      <c r="S872" s="35">
        <v>129.38784280061239</v>
      </c>
      <c r="T872" s="35">
        <v>0</v>
      </c>
      <c r="U872" s="35">
        <v>0</v>
      </c>
      <c r="V872" s="35">
        <v>0</v>
      </c>
      <c r="W872" s="35">
        <v>0</v>
      </c>
      <c r="X872" s="35">
        <v>0</v>
      </c>
      <c r="Y872" s="35">
        <v>0</v>
      </c>
      <c r="Z872" s="35">
        <v>0</v>
      </c>
      <c r="AA872" s="35">
        <v>0</v>
      </c>
    </row>
    <row r="873" spans="1:27">
      <c r="A873" s="239" t="s">
        <v>795</v>
      </c>
      <c r="B873" s="35" t="s">
        <v>79</v>
      </c>
      <c r="C873" s="35" t="s">
        <v>88</v>
      </c>
      <c r="D873" s="35">
        <v>0</v>
      </c>
      <c r="E873" s="35">
        <v>0</v>
      </c>
      <c r="F873" s="35">
        <v>0</v>
      </c>
      <c r="G873" s="35">
        <v>0</v>
      </c>
      <c r="H873" s="35">
        <v>0</v>
      </c>
      <c r="I873" s="35">
        <v>0</v>
      </c>
      <c r="J873" s="35">
        <v>0</v>
      </c>
      <c r="K873" s="35">
        <v>187.14792789219948</v>
      </c>
      <c r="L873" s="35">
        <v>355.60768207088756</v>
      </c>
      <c r="M873" s="35">
        <v>488.55724807251033</v>
      </c>
      <c r="N873" s="35">
        <v>572.72057944249298</v>
      </c>
      <c r="O873" s="35">
        <v>599.69331405583193</v>
      </c>
      <c r="P873" s="35">
        <v>566.78201493109918</v>
      </c>
      <c r="Q873" s="35">
        <v>477.27313082627734</v>
      </c>
      <c r="R873" s="35">
        <v>340.1048188125842</v>
      </c>
      <c r="S873" s="35">
        <v>168.97439989043002</v>
      </c>
      <c r="T873" s="35">
        <v>0</v>
      </c>
      <c r="U873" s="35">
        <v>0</v>
      </c>
      <c r="V873" s="35">
        <v>0</v>
      </c>
      <c r="W873" s="35">
        <v>0</v>
      </c>
      <c r="X873" s="35">
        <v>0</v>
      </c>
      <c r="Y873" s="35">
        <v>0</v>
      </c>
      <c r="Z873" s="35">
        <v>0</v>
      </c>
      <c r="AA873" s="35">
        <v>0</v>
      </c>
    </row>
    <row r="874" spans="1:27">
      <c r="A874" s="239" t="s">
        <v>795</v>
      </c>
      <c r="B874" s="35" t="s">
        <v>79</v>
      </c>
      <c r="C874" s="35" t="s">
        <v>89</v>
      </c>
      <c r="D874" s="35">
        <v>0</v>
      </c>
      <c r="E874" s="35">
        <v>0</v>
      </c>
      <c r="F874" s="35">
        <v>0</v>
      </c>
      <c r="G874" s="35">
        <v>0</v>
      </c>
      <c r="H874" s="35">
        <v>0</v>
      </c>
      <c r="I874" s="35">
        <v>0</v>
      </c>
      <c r="J874" s="35">
        <v>0</v>
      </c>
      <c r="K874" s="35">
        <v>205.14516201114367</v>
      </c>
      <c r="L874" s="35">
        <v>392.73247282765561</v>
      </c>
      <c r="M874" s="35">
        <v>546.70681295742463</v>
      </c>
      <c r="N874" s="35">
        <v>653.88991133967249</v>
      </c>
      <c r="O874" s="35">
        <v>705.10823995391956</v>
      </c>
      <c r="P874" s="35">
        <v>695.9781526862115</v>
      </c>
      <c r="Q874" s="35">
        <v>627.28107041954081</v>
      </c>
      <c r="R874" s="35">
        <v>504.89660121348282</v>
      </c>
      <c r="S874" s="35">
        <v>339.29931964629247</v>
      </c>
      <c r="T874" s="35">
        <v>144.66227469211194</v>
      </c>
      <c r="U874" s="35">
        <v>0</v>
      </c>
      <c r="V874" s="35">
        <v>0</v>
      </c>
      <c r="W874" s="35">
        <v>0</v>
      </c>
      <c r="X874" s="35">
        <v>0</v>
      </c>
      <c r="Y874" s="35">
        <v>0</v>
      </c>
      <c r="Z874" s="35">
        <v>0</v>
      </c>
      <c r="AA874" s="35">
        <v>0</v>
      </c>
    </row>
    <row r="875" spans="1:27">
      <c r="A875" s="239" t="s">
        <v>795</v>
      </c>
      <c r="B875" s="35" t="s">
        <v>79</v>
      </c>
      <c r="C875" s="35" t="s">
        <v>90</v>
      </c>
      <c r="D875" s="35">
        <v>0</v>
      </c>
      <c r="E875" s="35">
        <v>0</v>
      </c>
      <c r="F875" s="35">
        <v>0</v>
      </c>
      <c r="G875" s="35">
        <v>0</v>
      </c>
      <c r="H875" s="35">
        <v>0</v>
      </c>
      <c r="I875" s="35">
        <v>0</v>
      </c>
      <c r="J875" s="35">
        <v>223.48585524305051</v>
      </c>
      <c r="K875" s="35">
        <v>431.22394454605444</v>
      </c>
      <c r="L875" s="35">
        <v>608.57615667992138</v>
      </c>
      <c r="M875" s="35">
        <v>743.04549883677907</v>
      </c>
      <c r="N875" s="35">
        <v>825.15668801003505</v>
      </c>
      <c r="O875" s="35">
        <v>849.12381982219279</v>
      </c>
      <c r="P875" s="35">
        <v>813.258068008961</v>
      </c>
      <c r="Q875" s="35">
        <v>720.08668631623902</v>
      </c>
      <c r="R875" s="35">
        <v>576.17492742908871</v>
      </c>
      <c r="S875" s="35">
        <v>391.66342728400167</v>
      </c>
      <c r="T875" s="35">
        <v>179.55365263766217</v>
      </c>
      <c r="U875" s="35">
        <v>0</v>
      </c>
      <c r="V875" s="35">
        <v>0</v>
      </c>
      <c r="W875" s="35">
        <v>0</v>
      </c>
      <c r="X875" s="35">
        <v>0</v>
      </c>
      <c r="Y875" s="35">
        <v>0</v>
      </c>
      <c r="Z875" s="35">
        <v>0</v>
      </c>
      <c r="AA875" s="35">
        <v>0</v>
      </c>
    </row>
    <row r="876" spans="1:27">
      <c r="A876" s="239" t="s">
        <v>795</v>
      </c>
      <c r="B876" s="35" t="s">
        <v>79</v>
      </c>
      <c r="C876" s="35" t="s">
        <v>91</v>
      </c>
      <c r="D876" s="35">
        <v>0</v>
      </c>
      <c r="E876" s="35">
        <v>0</v>
      </c>
      <c r="F876" s="35">
        <v>0</v>
      </c>
      <c r="G876" s="35">
        <v>0</v>
      </c>
      <c r="H876" s="35">
        <v>0</v>
      </c>
      <c r="I876" s="35">
        <v>0</v>
      </c>
      <c r="J876" s="35">
        <v>232.81795190517542</v>
      </c>
      <c r="K876" s="35">
        <v>451.89582371301242</v>
      </c>
      <c r="L876" s="35">
        <v>644.30442554978447</v>
      </c>
      <c r="M876" s="35">
        <v>798.68849215772104</v>
      </c>
      <c r="N876" s="35">
        <v>905.93682990425441</v>
      </c>
      <c r="O876" s="35">
        <v>959.72002673638292</v>
      </c>
      <c r="P876" s="35">
        <v>956.86399136811622</v>
      </c>
      <c r="Q876" s="35">
        <v>897.5372767585352</v>
      </c>
      <c r="R876" s="35">
        <v>785.24113272096884</v>
      </c>
      <c r="S876" s="35">
        <v>626.60287472259745</v>
      </c>
      <c r="T876" s="35">
        <v>430.98476350647422</v>
      </c>
      <c r="U876" s="35">
        <v>209.93147805720852</v>
      </c>
      <c r="V876" s="35">
        <v>0</v>
      </c>
      <c r="W876" s="35">
        <v>0</v>
      </c>
      <c r="X876" s="35">
        <v>0</v>
      </c>
      <c r="Y876" s="35">
        <v>0</v>
      </c>
      <c r="Z876" s="35">
        <v>0</v>
      </c>
      <c r="AA876" s="35">
        <v>0</v>
      </c>
    </row>
    <row r="877" spans="1:27">
      <c r="A877" s="239" t="s">
        <v>795</v>
      </c>
      <c r="B877" s="35" t="s">
        <v>79</v>
      </c>
      <c r="C877" s="35" t="s">
        <v>92</v>
      </c>
      <c r="D877" s="35">
        <v>0</v>
      </c>
      <c r="E877" s="35">
        <v>0</v>
      </c>
      <c r="F877" s="35">
        <v>0</v>
      </c>
      <c r="G877" s="35">
        <v>0</v>
      </c>
      <c r="H877" s="35">
        <v>0</v>
      </c>
      <c r="I877" s="35">
        <v>231.12604613833429</v>
      </c>
      <c r="J877" s="35">
        <v>450.49582318000381</v>
      </c>
      <c r="K877" s="35">
        <v>646.95104683093268</v>
      </c>
      <c r="L877" s="35">
        <v>810.49898579460819</v>
      </c>
      <c r="M877" s="35">
        <v>932.82074389819888</v>
      </c>
      <c r="N877" s="35">
        <v>1007.6944022854359</v>
      </c>
      <c r="O877" s="35">
        <v>1031.3114984703334</v>
      </c>
      <c r="P877" s="35">
        <v>1002.4707444861281</v>
      </c>
      <c r="Q877" s="35">
        <v>922.63913061995606</v>
      </c>
      <c r="R877" s="35">
        <v>795.87730668049358</v>
      </c>
      <c r="S877" s="35">
        <v>628.63303629419261</v>
      </c>
      <c r="T877" s="35">
        <v>429.41323021554183</v>
      </c>
      <c r="U877" s="35">
        <v>208.35124073770581</v>
      </c>
      <c r="V877" s="35">
        <v>0</v>
      </c>
      <c r="W877" s="35">
        <v>0</v>
      </c>
      <c r="X877" s="35">
        <v>0</v>
      </c>
      <c r="Y877" s="35">
        <v>0</v>
      </c>
      <c r="Z877" s="35">
        <v>0</v>
      </c>
      <c r="AA877" s="35">
        <v>0</v>
      </c>
    </row>
    <row r="878" spans="1:27">
      <c r="A878" s="239" t="s">
        <v>795</v>
      </c>
      <c r="B878" s="35" t="s">
        <v>79</v>
      </c>
      <c r="C878" s="35" t="s">
        <v>93</v>
      </c>
      <c r="D878" s="35">
        <v>0</v>
      </c>
      <c r="E878" s="35">
        <v>0</v>
      </c>
      <c r="F878" s="35">
        <v>0</v>
      </c>
      <c r="G878" s="35">
        <v>0</v>
      </c>
      <c r="H878" s="35">
        <v>0</v>
      </c>
      <c r="I878" s="35">
        <v>229.93626972541728</v>
      </c>
      <c r="J878" s="35">
        <v>448.81934783510877</v>
      </c>
      <c r="K878" s="35">
        <v>646.12737709152168</v>
      </c>
      <c r="L878" s="35">
        <v>812.37562741141721</v>
      </c>
      <c r="M878" s="35">
        <v>939.57243323999035</v>
      </c>
      <c r="N878" s="35">
        <v>1021.6033583057894</v>
      </c>
      <c r="O878" s="35">
        <v>1054.5251206974815</v>
      </c>
      <c r="P878" s="35">
        <v>1036.7551490857268</v>
      </c>
      <c r="Q878" s="35">
        <v>969.14765799468614</v>
      </c>
      <c r="R878" s="35">
        <v>854.95258513353474</v>
      </c>
      <c r="S878" s="35">
        <v>699.65936469816256</v>
      </c>
      <c r="T878" s="35">
        <v>510.73304656584634</v>
      </c>
      <c r="U878" s="35">
        <v>297.25544631124018</v>
      </c>
      <c r="V878" s="35">
        <v>69.488576204514885</v>
      </c>
      <c r="W878" s="35">
        <v>0</v>
      </c>
      <c r="X878" s="35">
        <v>0</v>
      </c>
      <c r="Y878" s="35">
        <v>0</v>
      </c>
      <c r="Z878" s="35">
        <v>0</v>
      </c>
      <c r="AA878" s="35">
        <v>0</v>
      </c>
    </row>
    <row r="879" spans="1:27">
      <c r="A879" s="239" t="s">
        <v>795</v>
      </c>
      <c r="B879" s="35" t="s">
        <v>339</v>
      </c>
      <c r="C879" s="35" t="s">
        <v>82</v>
      </c>
      <c r="D879" s="35">
        <v>0</v>
      </c>
      <c r="E879" s="35">
        <v>0</v>
      </c>
      <c r="F879" s="35">
        <v>0</v>
      </c>
      <c r="G879" s="35">
        <v>0</v>
      </c>
      <c r="H879" s="35">
        <v>0</v>
      </c>
      <c r="I879" s="35">
        <v>123.43280593705808</v>
      </c>
      <c r="J879" s="35">
        <v>240.76329545065866</v>
      </c>
      <c r="K879" s="35">
        <v>346.19084067938661</v>
      </c>
      <c r="L879" s="35">
        <v>434.50327589590552</v>
      </c>
      <c r="M879" s="35">
        <v>501.33457847174117</v>
      </c>
      <c r="N879" s="35">
        <v>543.38071790857077</v>
      </c>
      <c r="O879" s="35">
        <v>558.56300171228406</v>
      </c>
      <c r="P879" s="35">
        <v>546.13084255645947</v>
      </c>
      <c r="Q879" s="35">
        <v>506.69886609446121</v>
      </c>
      <c r="R879" s="35">
        <v>442.21652487050295</v>
      </c>
      <c r="S879" s="35">
        <v>355.87172056831218</v>
      </c>
      <c r="T879" s="35">
        <v>251.93319935608449</v>
      </c>
      <c r="U879" s="35">
        <v>135.53951204458858</v>
      </c>
      <c r="V879" s="35">
        <v>12.444972523681869</v>
      </c>
      <c r="W879" s="35">
        <v>0</v>
      </c>
      <c r="X879" s="35">
        <v>0</v>
      </c>
      <c r="Y879" s="35">
        <v>0</v>
      </c>
      <c r="Z879" s="35">
        <v>0</v>
      </c>
      <c r="AA879" s="35">
        <v>0</v>
      </c>
    </row>
    <row r="880" spans="1:27">
      <c r="A880" s="239" t="s">
        <v>795</v>
      </c>
      <c r="B880" s="35" t="s">
        <v>339</v>
      </c>
      <c r="C880" s="35" t="s">
        <v>83</v>
      </c>
      <c r="D880" s="35">
        <v>0</v>
      </c>
      <c r="E880" s="35">
        <v>0</v>
      </c>
      <c r="F880" s="35">
        <v>0</v>
      </c>
      <c r="G880" s="35">
        <v>0</v>
      </c>
      <c r="H880" s="35">
        <v>0</v>
      </c>
      <c r="I880" s="35">
        <v>125.12439687592936</v>
      </c>
      <c r="J880" s="35">
        <v>243.29985910975452</v>
      </c>
      <c r="K880" s="35">
        <v>347.96336954521632</v>
      </c>
      <c r="L880" s="35">
        <v>433.30231360363757</v>
      </c>
      <c r="M880" s="35">
        <v>494.57728986136004</v>
      </c>
      <c r="N880" s="35">
        <v>528.38531843722103</v>
      </c>
      <c r="O880" s="35">
        <v>532.84882959408139</v>
      </c>
      <c r="P880" s="35">
        <v>507.71993684395193</v>
      </c>
      <c r="Q880" s="35">
        <v>454.39420362377166</v>
      </c>
      <c r="R880" s="35">
        <v>375.83313899285514</v>
      </c>
      <c r="S880" s="35">
        <v>276.39972664714531</v>
      </c>
      <c r="T880" s="35">
        <v>161.61612134529253</v>
      </c>
      <c r="U880" s="35">
        <v>37.856969368458167</v>
      </c>
      <c r="V880" s="35">
        <v>0</v>
      </c>
      <c r="W880" s="35">
        <v>0</v>
      </c>
      <c r="X880" s="35">
        <v>0</v>
      </c>
      <c r="Y880" s="35">
        <v>0</v>
      </c>
      <c r="Z880" s="35">
        <v>0</v>
      </c>
      <c r="AA880" s="35">
        <v>0</v>
      </c>
    </row>
    <row r="881" spans="1:27">
      <c r="A881" s="239" t="s">
        <v>795</v>
      </c>
      <c r="B881" s="35" t="s">
        <v>339</v>
      </c>
      <c r="C881" s="35" t="s">
        <v>84</v>
      </c>
      <c r="D881" s="35">
        <v>0</v>
      </c>
      <c r="E881" s="35">
        <v>0</v>
      </c>
      <c r="F881" s="35">
        <v>0</v>
      </c>
      <c r="G881" s="35">
        <v>0</v>
      </c>
      <c r="H881" s="35">
        <v>0</v>
      </c>
      <c r="I881" s="35">
        <v>0</v>
      </c>
      <c r="J881" s="35">
        <v>123.02540380777543</v>
      </c>
      <c r="K881" s="35">
        <v>238.06861772098318</v>
      </c>
      <c r="L881" s="35">
        <v>337.66535590016036</v>
      </c>
      <c r="M881" s="35">
        <v>415.35353773090054</v>
      </c>
      <c r="N881" s="35">
        <v>466.09256346109419</v>
      </c>
      <c r="O881" s="35">
        <v>486.59036067392088</v>
      </c>
      <c r="P881" s="35">
        <v>475.51698201941082</v>
      </c>
      <c r="Q881" s="35">
        <v>433.59089545994397</v>
      </c>
      <c r="R881" s="35">
        <v>363.53236830695016</v>
      </c>
      <c r="S881" s="35">
        <v>269.88696960682478</v>
      </c>
      <c r="T881" s="35">
        <v>158.73064247408803</v>
      </c>
      <c r="U881" s="35">
        <v>37.275482002063029</v>
      </c>
      <c r="V881" s="35">
        <v>0</v>
      </c>
      <c r="W881" s="35">
        <v>0</v>
      </c>
      <c r="X881" s="35">
        <v>0</v>
      </c>
      <c r="Y881" s="35">
        <v>0</v>
      </c>
      <c r="Z881" s="35">
        <v>0</v>
      </c>
      <c r="AA881" s="35">
        <v>0</v>
      </c>
    </row>
    <row r="882" spans="1:27">
      <c r="A882" s="239" t="s">
        <v>795</v>
      </c>
      <c r="B882" s="35" t="s">
        <v>339</v>
      </c>
      <c r="C882" s="35" t="s">
        <v>85</v>
      </c>
      <c r="D882" s="35">
        <v>0</v>
      </c>
      <c r="E882" s="35">
        <v>0</v>
      </c>
      <c r="F882" s="35">
        <v>0</v>
      </c>
      <c r="G882" s="35">
        <v>0</v>
      </c>
      <c r="H882" s="35">
        <v>0</v>
      </c>
      <c r="I882" s="35">
        <v>0</v>
      </c>
      <c r="J882" s="35">
        <v>119.57953065082853</v>
      </c>
      <c r="K882" s="35">
        <v>229.64404280299414</v>
      </c>
      <c r="L882" s="35">
        <v>321.43563396704684</v>
      </c>
      <c r="M882" s="35">
        <v>387.65038947469799</v>
      </c>
      <c r="N882" s="35">
        <v>423.01955956492492</v>
      </c>
      <c r="O882" s="35">
        <v>424.72879711778825</v>
      </c>
      <c r="P882" s="35">
        <v>392.64209702567831</v>
      </c>
      <c r="Q882" s="35">
        <v>329.31261820530744</v>
      </c>
      <c r="R882" s="35">
        <v>239.77952713614675</v>
      </c>
      <c r="S882" s="35">
        <v>131.16702821278506</v>
      </c>
      <c r="T882" s="35">
        <v>12.117486318385261</v>
      </c>
      <c r="U882" s="35">
        <v>0</v>
      </c>
      <c r="V882" s="35">
        <v>0</v>
      </c>
      <c r="W882" s="35">
        <v>0</v>
      </c>
      <c r="X882" s="35">
        <v>0</v>
      </c>
      <c r="Y882" s="35">
        <v>0</v>
      </c>
      <c r="Z882" s="35">
        <v>0</v>
      </c>
      <c r="AA882" s="35">
        <v>0</v>
      </c>
    </row>
    <row r="883" spans="1:27">
      <c r="A883" s="239" t="s">
        <v>795</v>
      </c>
      <c r="B883" s="35" t="s">
        <v>339</v>
      </c>
      <c r="C883" s="35" t="s">
        <v>86</v>
      </c>
      <c r="D883" s="35">
        <v>0</v>
      </c>
      <c r="E883" s="35">
        <v>0</v>
      </c>
      <c r="F883" s="35">
        <v>0</v>
      </c>
      <c r="G883" s="35">
        <v>0</v>
      </c>
      <c r="H883" s="35">
        <v>0</v>
      </c>
      <c r="I883" s="35">
        <v>0</v>
      </c>
      <c r="J883" s="35">
        <v>0</v>
      </c>
      <c r="K883" s="35">
        <v>104.57374645562452</v>
      </c>
      <c r="L883" s="35">
        <v>199.30543027917017</v>
      </c>
      <c r="M883" s="35">
        <v>275.27928439683069</v>
      </c>
      <c r="N883" s="35">
        <v>325.34495361937383</v>
      </c>
      <c r="O883" s="35">
        <v>344.79045746502243</v>
      </c>
      <c r="P883" s="35">
        <v>331.78566291045195</v>
      </c>
      <c r="Q883" s="35">
        <v>287.55452918885027</v>
      </c>
      <c r="R883" s="35">
        <v>216.25991364377231</v>
      </c>
      <c r="S883" s="35">
        <v>124.61178025095079</v>
      </c>
      <c r="T883" s="35">
        <v>21.235684654488239</v>
      </c>
      <c r="U883" s="35">
        <v>0</v>
      </c>
      <c r="V883" s="35">
        <v>0</v>
      </c>
      <c r="W883" s="35">
        <v>0</v>
      </c>
      <c r="X883" s="35">
        <v>0</v>
      </c>
      <c r="Y883" s="35">
        <v>0</v>
      </c>
      <c r="Z883" s="35">
        <v>0</v>
      </c>
      <c r="AA883" s="35">
        <v>0</v>
      </c>
    </row>
    <row r="884" spans="1:27">
      <c r="A884" s="239" t="s">
        <v>795</v>
      </c>
      <c r="B884" s="35" t="s">
        <v>339</v>
      </c>
      <c r="C884" s="35" t="s">
        <v>87</v>
      </c>
      <c r="D884" s="35">
        <v>0</v>
      </c>
      <c r="E884" s="35">
        <v>0</v>
      </c>
      <c r="F884" s="35">
        <v>0</v>
      </c>
      <c r="G884" s="35">
        <v>0</v>
      </c>
      <c r="H884" s="35">
        <v>0</v>
      </c>
      <c r="I884" s="35">
        <v>0</v>
      </c>
      <c r="J884" s="35">
        <v>0</v>
      </c>
      <c r="K884" s="35">
        <v>97.701586034553614</v>
      </c>
      <c r="L884" s="35">
        <v>185.24400091408833</v>
      </c>
      <c r="M884" s="35">
        <v>253.52444076221337</v>
      </c>
      <c r="N884" s="35">
        <v>295.44299345762767</v>
      </c>
      <c r="O884" s="35">
        <v>306.64089914096934</v>
      </c>
      <c r="P884" s="35">
        <v>285.95378121373989</v>
      </c>
      <c r="Q884" s="35">
        <v>235.53272012669532</v>
      </c>
      <c r="R884" s="35">
        <v>160.62058050661651</v>
      </c>
      <c r="S884" s="35">
        <v>69.006849493659942</v>
      </c>
      <c r="T884" s="35">
        <v>0</v>
      </c>
      <c r="U884" s="35">
        <v>0</v>
      </c>
      <c r="V884" s="35">
        <v>0</v>
      </c>
      <c r="W884" s="35">
        <v>0</v>
      </c>
      <c r="X884" s="35">
        <v>0</v>
      </c>
      <c r="Y884" s="35">
        <v>0</v>
      </c>
      <c r="Z884" s="35">
        <v>0</v>
      </c>
      <c r="AA884" s="35">
        <v>0</v>
      </c>
    </row>
    <row r="885" spans="1:27">
      <c r="A885" s="239" t="s">
        <v>795</v>
      </c>
      <c r="B885" s="35" t="s">
        <v>339</v>
      </c>
      <c r="C885" s="35" t="s">
        <v>88</v>
      </c>
      <c r="D885" s="35">
        <v>0</v>
      </c>
      <c r="E885" s="35">
        <v>0</v>
      </c>
      <c r="F885" s="35">
        <v>0</v>
      </c>
      <c r="G885" s="35">
        <v>0</v>
      </c>
      <c r="H885" s="35">
        <v>0</v>
      </c>
      <c r="I885" s="35">
        <v>0</v>
      </c>
      <c r="J885" s="35">
        <v>0</v>
      </c>
      <c r="K885" s="35">
        <v>99.812228209173071</v>
      </c>
      <c r="L885" s="35">
        <v>189.65743043780671</v>
      </c>
      <c r="M885" s="35">
        <v>260.56386563867221</v>
      </c>
      <c r="N885" s="35">
        <v>305.4509757026629</v>
      </c>
      <c r="O885" s="35">
        <v>319.83643416311043</v>
      </c>
      <c r="P885" s="35">
        <v>302.2837412965863</v>
      </c>
      <c r="Q885" s="35">
        <v>254.54566977401461</v>
      </c>
      <c r="R885" s="35">
        <v>181.38923670004493</v>
      </c>
      <c r="S885" s="35">
        <v>90.119679941562694</v>
      </c>
      <c r="T885" s="35">
        <v>0</v>
      </c>
      <c r="U885" s="35">
        <v>0</v>
      </c>
      <c r="V885" s="35">
        <v>0</v>
      </c>
      <c r="W885" s="35">
        <v>0</v>
      </c>
      <c r="X885" s="35">
        <v>0</v>
      </c>
      <c r="Y885" s="35">
        <v>0</v>
      </c>
      <c r="Z885" s="35">
        <v>0</v>
      </c>
      <c r="AA885" s="35">
        <v>0</v>
      </c>
    </row>
    <row r="886" spans="1:27">
      <c r="A886" s="239" t="s">
        <v>795</v>
      </c>
      <c r="B886" s="35" t="s">
        <v>339</v>
      </c>
      <c r="C886" s="35" t="s">
        <v>89</v>
      </c>
      <c r="D886" s="35">
        <v>0</v>
      </c>
      <c r="E886" s="35">
        <v>0</v>
      </c>
      <c r="F886" s="35">
        <v>0</v>
      </c>
      <c r="G886" s="35">
        <v>0</v>
      </c>
      <c r="H886" s="35">
        <v>0</v>
      </c>
      <c r="I886" s="35">
        <v>0</v>
      </c>
      <c r="J886" s="35">
        <v>0</v>
      </c>
      <c r="K886" s="35">
        <v>109.41075307260998</v>
      </c>
      <c r="L886" s="35">
        <v>209.45731884141637</v>
      </c>
      <c r="M886" s="35">
        <v>291.57696691062654</v>
      </c>
      <c r="N886" s="35">
        <v>348.74128604782538</v>
      </c>
      <c r="O886" s="35">
        <v>376.05772797542386</v>
      </c>
      <c r="P886" s="35">
        <v>371.18834809931286</v>
      </c>
      <c r="Q886" s="35">
        <v>334.54990422375516</v>
      </c>
      <c r="R886" s="35">
        <v>269.27818731385753</v>
      </c>
      <c r="S886" s="35">
        <v>180.95963714468934</v>
      </c>
      <c r="T886" s="35">
        <v>77.153213169126374</v>
      </c>
      <c r="U886" s="35">
        <v>0</v>
      </c>
      <c r="V886" s="35">
        <v>0</v>
      </c>
      <c r="W886" s="35">
        <v>0</v>
      </c>
      <c r="X886" s="35">
        <v>0</v>
      </c>
      <c r="Y886" s="35">
        <v>0</v>
      </c>
      <c r="Z886" s="35">
        <v>0</v>
      </c>
      <c r="AA886" s="35">
        <v>0</v>
      </c>
    </row>
    <row r="887" spans="1:27">
      <c r="A887" s="239" t="s">
        <v>795</v>
      </c>
      <c r="B887" s="35" t="s">
        <v>339</v>
      </c>
      <c r="C887" s="35" t="s">
        <v>90</v>
      </c>
      <c r="D887" s="35">
        <v>0</v>
      </c>
      <c r="E887" s="35">
        <v>0</v>
      </c>
      <c r="F887" s="35">
        <v>0</v>
      </c>
      <c r="G887" s="35">
        <v>0</v>
      </c>
      <c r="H887" s="35">
        <v>0</v>
      </c>
      <c r="I887" s="35">
        <v>0</v>
      </c>
      <c r="J887" s="35">
        <v>119.19245612962695</v>
      </c>
      <c r="K887" s="35">
        <v>229.98610375789573</v>
      </c>
      <c r="L887" s="35">
        <v>324.57395022929148</v>
      </c>
      <c r="M887" s="35">
        <v>396.29093271294892</v>
      </c>
      <c r="N887" s="35">
        <v>440.08356693868541</v>
      </c>
      <c r="O887" s="35">
        <v>452.86603723850288</v>
      </c>
      <c r="P887" s="35">
        <v>433.73763627144592</v>
      </c>
      <c r="Q887" s="35">
        <v>384.0462327019942</v>
      </c>
      <c r="R887" s="35">
        <v>307.29329462884738</v>
      </c>
      <c r="S887" s="35">
        <v>208.88716121813428</v>
      </c>
      <c r="T887" s="35">
        <v>95.761948073419831</v>
      </c>
      <c r="U887" s="35">
        <v>0</v>
      </c>
      <c r="V887" s="35">
        <v>0</v>
      </c>
      <c r="W887" s="35">
        <v>0</v>
      </c>
      <c r="X887" s="35">
        <v>0</v>
      </c>
      <c r="Y887" s="35">
        <v>0</v>
      </c>
      <c r="Z887" s="35">
        <v>0</v>
      </c>
      <c r="AA887" s="35">
        <v>0</v>
      </c>
    </row>
    <row r="888" spans="1:27">
      <c r="A888" s="239" t="s">
        <v>795</v>
      </c>
      <c r="B888" s="35" t="s">
        <v>339</v>
      </c>
      <c r="C888" s="35" t="s">
        <v>91</v>
      </c>
      <c r="D888" s="35">
        <v>0</v>
      </c>
      <c r="E888" s="35">
        <v>0</v>
      </c>
      <c r="F888" s="35">
        <v>0</v>
      </c>
      <c r="G888" s="35">
        <v>0</v>
      </c>
      <c r="H888" s="35">
        <v>0</v>
      </c>
      <c r="I888" s="35">
        <v>0</v>
      </c>
      <c r="J888" s="35">
        <v>124.1695743494269</v>
      </c>
      <c r="K888" s="35">
        <v>241.0111059802733</v>
      </c>
      <c r="L888" s="35">
        <v>343.62902695988504</v>
      </c>
      <c r="M888" s="35">
        <v>425.96719581745128</v>
      </c>
      <c r="N888" s="35">
        <v>483.16630928226903</v>
      </c>
      <c r="O888" s="35">
        <v>511.85068092607094</v>
      </c>
      <c r="P888" s="35">
        <v>510.32746206299538</v>
      </c>
      <c r="Q888" s="35">
        <v>478.68654760455212</v>
      </c>
      <c r="R888" s="35">
        <v>418.79527078451673</v>
      </c>
      <c r="S888" s="35">
        <v>334.18819985205198</v>
      </c>
      <c r="T888" s="35">
        <v>229.85854053678625</v>
      </c>
      <c r="U888" s="35">
        <v>111.96345496384454</v>
      </c>
      <c r="V888" s="35">
        <v>0</v>
      </c>
      <c r="W888" s="35">
        <v>0</v>
      </c>
      <c r="X888" s="35">
        <v>0</v>
      </c>
      <c r="Y888" s="35">
        <v>0</v>
      </c>
      <c r="Z888" s="35">
        <v>0</v>
      </c>
      <c r="AA888" s="35">
        <v>0</v>
      </c>
    </row>
    <row r="889" spans="1:27">
      <c r="A889" s="239" t="s">
        <v>795</v>
      </c>
      <c r="B889" s="35" t="s">
        <v>339</v>
      </c>
      <c r="C889" s="35" t="s">
        <v>92</v>
      </c>
      <c r="D889" s="35">
        <v>0</v>
      </c>
      <c r="E889" s="35">
        <v>0</v>
      </c>
      <c r="F889" s="35">
        <v>0</v>
      </c>
      <c r="G889" s="35">
        <v>0</v>
      </c>
      <c r="H889" s="35">
        <v>0</v>
      </c>
      <c r="I889" s="35">
        <v>123.26722460711163</v>
      </c>
      <c r="J889" s="35">
        <v>240.26443902933539</v>
      </c>
      <c r="K889" s="35">
        <v>345.04055830983077</v>
      </c>
      <c r="L889" s="35">
        <v>432.26612575712443</v>
      </c>
      <c r="M889" s="35">
        <v>497.50439674570612</v>
      </c>
      <c r="N889" s="35">
        <v>537.43701455223254</v>
      </c>
      <c r="O889" s="35">
        <v>550.03279918417775</v>
      </c>
      <c r="P889" s="35">
        <v>534.65106372593505</v>
      </c>
      <c r="Q889" s="35">
        <v>492.0742029973099</v>
      </c>
      <c r="R889" s="35">
        <v>424.46789689626326</v>
      </c>
      <c r="S889" s="35">
        <v>335.27095269023607</v>
      </c>
      <c r="T889" s="35">
        <v>229.02038944828897</v>
      </c>
      <c r="U889" s="35">
        <v>111.12066172677643</v>
      </c>
      <c r="V889" s="35">
        <v>0</v>
      </c>
      <c r="W889" s="35">
        <v>0</v>
      </c>
      <c r="X889" s="35">
        <v>0</v>
      </c>
      <c r="Y889" s="35">
        <v>0</v>
      </c>
      <c r="Z889" s="35">
        <v>0</v>
      </c>
      <c r="AA889" s="35">
        <v>0</v>
      </c>
    </row>
    <row r="890" spans="1:27">
      <c r="A890" s="239" t="s">
        <v>795</v>
      </c>
      <c r="B890" s="35" t="s">
        <v>339</v>
      </c>
      <c r="C890" s="35" t="s">
        <v>93</v>
      </c>
      <c r="D890" s="35">
        <v>0</v>
      </c>
      <c r="E890" s="35">
        <v>0</v>
      </c>
      <c r="F890" s="35">
        <v>0</v>
      </c>
      <c r="G890" s="35">
        <v>0</v>
      </c>
      <c r="H890" s="35">
        <v>0</v>
      </c>
      <c r="I890" s="35">
        <v>122.6326771868892</v>
      </c>
      <c r="J890" s="35">
        <v>239.37031884539135</v>
      </c>
      <c r="K890" s="35">
        <v>344.60126778214487</v>
      </c>
      <c r="L890" s="35">
        <v>433.26700128608911</v>
      </c>
      <c r="M890" s="35">
        <v>501.10529772799487</v>
      </c>
      <c r="N890" s="35">
        <v>544.85512442975426</v>
      </c>
      <c r="O890" s="35">
        <v>562.4133977053234</v>
      </c>
      <c r="P890" s="35">
        <v>552.93607951238766</v>
      </c>
      <c r="Q890" s="35">
        <v>516.87875093049922</v>
      </c>
      <c r="R890" s="35">
        <v>455.97471207121851</v>
      </c>
      <c r="S890" s="35">
        <v>373.15166117235333</v>
      </c>
      <c r="T890" s="35">
        <v>272.39095816845139</v>
      </c>
      <c r="U890" s="35">
        <v>158.5362380326614</v>
      </c>
      <c r="V890" s="35">
        <v>37.060573975741271</v>
      </c>
      <c r="W890" s="35">
        <v>0</v>
      </c>
      <c r="X890" s="35">
        <v>0</v>
      </c>
      <c r="Y890" s="35">
        <v>0</v>
      </c>
      <c r="Z890" s="35">
        <v>0</v>
      </c>
      <c r="AA890" s="35">
        <v>0</v>
      </c>
    </row>
    <row r="891" spans="1:27">
      <c r="A891" s="239" t="s">
        <v>795</v>
      </c>
      <c r="B891" s="35" t="s">
        <v>338</v>
      </c>
      <c r="C891" s="35" t="s">
        <v>82</v>
      </c>
      <c r="D891" s="35">
        <v>0</v>
      </c>
      <c r="E891" s="35">
        <v>0</v>
      </c>
      <c r="F891" s="35">
        <v>0</v>
      </c>
      <c r="G891" s="35">
        <v>0</v>
      </c>
      <c r="H891" s="35">
        <v>0</v>
      </c>
      <c r="I891" s="35">
        <v>77.145503710661302</v>
      </c>
      <c r="J891" s="35">
        <v>150.47705965666168</v>
      </c>
      <c r="K891" s="35">
        <v>216.36927542461663</v>
      </c>
      <c r="L891" s="35">
        <v>271.56454743494095</v>
      </c>
      <c r="M891" s="35">
        <v>313.33411154483827</v>
      </c>
      <c r="N891" s="35">
        <v>339.61294869285678</v>
      </c>
      <c r="O891" s="35">
        <v>349.10187607017758</v>
      </c>
      <c r="P891" s="35">
        <v>341.33177659778721</v>
      </c>
      <c r="Q891" s="35">
        <v>316.68679130903826</v>
      </c>
      <c r="R891" s="35">
        <v>276.38532804406435</v>
      </c>
      <c r="S891" s="35">
        <v>222.41982535519512</v>
      </c>
      <c r="T891" s="35">
        <v>157.45824959755282</v>
      </c>
      <c r="U891" s="35">
        <v>84.712195027867864</v>
      </c>
      <c r="V891" s="35">
        <v>7.7781078273011692</v>
      </c>
      <c r="W891" s="35">
        <v>0</v>
      </c>
      <c r="X891" s="35">
        <v>0</v>
      </c>
      <c r="Y891" s="35">
        <v>0</v>
      </c>
      <c r="Z891" s="35">
        <v>0</v>
      </c>
      <c r="AA891" s="35">
        <v>0</v>
      </c>
    </row>
    <row r="892" spans="1:27">
      <c r="A892" s="239" t="s">
        <v>795</v>
      </c>
      <c r="B892" s="35" t="s">
        <v>338</v>
      </c>
      <c r="C892" s="35" t="s">
        <v>83</v>
      </c>
      <c r="D892" s="35">
        <v>0</v>
      </c>
      <c r="E892" s="35">
        <v>0</v>
      </c>
      <c r="F892" s="35">
        <v>0</v>
      </c>
      <c r="G892" s="35">
        <v>0</v>
      </c>
      <c r="H892" s="35">
        <v>0</v>
      </c>
      <c r="I892" s="35">
        <v>78.202748047455856</v>
      </c>
      <c r="J892" s="35">
        <v>152.06241194359657</v>
      </c>
      <c r="K892" s="35">
        <v>217.47710596576019</v>
      </c>
      <c r="L892" s="35">
        <v>270.81394600227344</v>
      </c>
      <c r="M892" s="35">
        <v>309.11080616334999</v>
      </c>
      <c r="N892" s="35">
        <v>330.24082402326314</v>
      </c>
      <c r="O892" s="35">
        <v>333.03051849630083</v>
      </c>
      <c r="P892" s="35">
        <v>317.3249605274699</v>
      </c>
      <c r="Q892" s="35">
        <v>283.99637726485724</v>
      </c>
      <c r="R892" s="35">
        <v>234.89571187053443</v>
      </c>
      <c r="S892" s="35">
        <v>172.7498291544658</v>
      </c>
      <c r="T892" s="35">
        <v>101.01007584080781</v>
      </c>
      <c r="U892" s="35">
        <v>23.660605855286352</v>
      </c>
      <c r="V892" s="35">
        <v>0</v>
      </c>
      <c r="W892" s="35">
        <v>0</v>
      </c>
      <c r="X892" s="35">
        <v>0</v>
      </c>
      <c r="Y892" s="35">
        <v>0</v>
      </c>
      <c r="Z892" s="35">
        <v>0</v>
      </c>
      <c r="AA892" s="35">
        <v>0</v>
      </c>
    </row>
    <row r="893" spans="1:27">
      <c r="A893" s="239" t="s">
        <v>795</v>
      </c>
      <c r="B893" s="35" t="s">
        <v>338</v>
      </c>
      <c r="C893" s="35" t="s">
        <v>84</v>
      </c>
      <c r="D893" s="35">
        <v>0</v>
      </c>
      <c r="E893" s="35">
        <v>0</v>
      </c>
      <c r="F893" s="35">
        <v>0</v>
      </c>
      <c r="G893" s="35">
        <v>0</v>
      </c>
      <c r="H893" s="35">
        <v>0</v>
      </c>
      <c r="I893" s="35">
        <v>0</v>
      </c>
      <c r="J893" s="35">
        <v>76.890877379859646</v>
      </c>
      <c r="K893" s="35">
        <v>148.79288607561446</v>
      </c>
      <c r="L893" s="35">
        <v>211.04084743760021</v>
      </c>
      <c r="M893" s="35">
        <v>259.59596108181285</v>
      </c>
      <c r="N893" s="35">
        <v>291.3078521631839</v>
      </c>
      <c r="O893" s="35">
        <v>304.11897542120056</v>
      </c>
      <c r="P893" s="35">
        <v>297.19811376213175</v>
      </c>
      <c r="Q893" s="35">
        <v>270.99430966246496</v>
      </c>
      <c r="R893" s="35">
        <v>227.20773019184384</v>
      </c>
      <c r="S893" s="35">
        <v>168.67935600426546</v>
      </c>
      <c r="T893" s="35">
        <v>99.206651546305011</v>
      </c>
      <c r="U893" s="35">
        <v>23.29717625128939</v>
      </c>
      <c r="V893" s="35">
        <v>0</v>
      </c>
      <c r="W893" s="35">
        <v>0</v>
      </c>
      <c r="X893" s="35">
        <v>0</v>
      </c>
      <c r="Y893" s="35">
        <v>0</v>
      </c>
      <c r="Z893" s="35">
        <v>0</v>
      </c>
      <c r="AA893" s="35">
        <v>0</v>
      </c>
    </row>
    <row r="894" spans="1:27">
      <c r="A894" s="239" t="s">
        <v>795</v>
      </c>
      <c r="B894" s="35" t="s">
        <v>338</v>
      </c>
      <c r="C894" s="35" t="s">
        <v>85</v>
      </c>
      <c r="D894" s="35">
        <v>0</v>
      </c>
      <c r="E894" s="35">
        <v>0</v>
      </c>
      <c r="F894" s="35">
        <v>0</v>
      </c>
      <c r="G894" s="35">
        <v>0</v>
      </c>
      <c r="H894" s="35">
        <v>0</v>
      </c>
      <c r="I894" s="35">
        <v>0</v>
      </c>
      <c r="J894" s="35">
        <v>74.737206656767825</v>
      </c>
      <c r="K894" s="35">
        <v>143.52752675187133</v>
      </c>
      <c r="L894" s="35">
        <v>200.89727122940425</v>
      </c>
      <c r="M894" s="35">
        <v>242.28149342168621</v>
      </c>
      <c r="N894" s="35">
        <v>264.38722472807802</v>
      </c>
      <c r="O894" s="35">
        <v>265.45549819861765</v>
      </c>
      <c r="P894" s="35">
        <v>245.40131064104889</v>
      </c>
      <c r="Q894" s="35">
        <v>205.82038637831712</v>
      </c>
      <c r="R894" s="35">
        <v>149.8622044600917</v>
      </c>
      <c r="S894" s="35">
        <v>81.979392632990653</v>
      </c>
      <c r="T894" s="35">
        <v>7.5734289489907871</v>
      </c>
      <c r="U894" s="35">
        <v>0</v>
      </c>
      <c r="V894" s="35">
        <v>0</v>
      </c>
      <c r="W894" s="35">
        <v>0</v>
      </c>
      <c r="X894" s="35">
        <v>0</v>
      </c>
      <c r="Y894" s="35">
        <v>0</v>
      </c>
      <c r="Z894" s="35">
        <v>0</v>
      </c>
      <c r="AA894" s="35">
        <v>0</v>
      </c>
    </row>
    <row r="895" spans="1:27">
      <c r="A895" s="239" t="s">
        <v>795</v>
      </c>
      <c r="B895" s="35" t="s">
        <v>338</v>
      </c>
      <c r="C895" s="35" t="s">
        <v>86</v>
      </c>
      <c r="D895" s="35">
        <v>0</v>
      </c>
      <c r="E895" s="35">
        <v>0</v>
      </c>
      <c r="F895" s="35">
        <v>0</v>
      </c>
      <c r="G895" s="35">
        <v>0</v>
      </c>
      <c r="H895" s="35">
        <v>0</v>
      </c>
      <c r="I895" s="35">
        <v>0</v>
      </c>
      <c r="J895" s="35">
        <v>0</v>
      </c>
      <c r="K895" s="35">
        <v>65.35859153476531</v>
      </c>
      <c r="L895" s="35">
        <v>124.56589392448134</v>
      </c>
      <c r="M895" s="35">
        <v>172.04955274801918</v>
      </c>
      <c r="N895" s="35">
        <v>203.34059601210862</v>
      </c>
      <c r="O895" s="35">
        <v>215.49403591563899</v>
      </c>
      <c r="P895" s="35">
        <v>207.36603931903244</v>
      </c>
      <c r="Q895" s="35">
        <v>179.72158074303138</v>
      </c>
      <c r="R895" s="35">
        <v>135.16244602735767</v>
      </c>
      <c r="S895" s="35">
        <v>77.882362656844236</v>
      </c>
      <c r="T895" s="35">
        <v>13.272302909055149</v>
      </c>
      <c r="U895" s="35">
        <v>0</v>
      </c>
      <c r="V895" s="35">
        <v>0</v>
      </c>
      <c r="W895" s="35">
        <v>0</v>
      </c>
      <c r="X895" s="35">
        <v>0</v>
      </c>
      <c r="Y895" s="35">
        <v>0</v>
      </c>
      <c r="Z895" s="35">
        <v>0</v>
      </c>
      <c r="AA895" s="35">
        <v>0</v>
      </c>
    </row>
    <row r="896" spans="1:27">
      <c r="A896" s="239" t="s">
        <v>795</v>
      </c>
      <c r="B896" s="35" t="s">
        <v>338</v>
      </c>
      <c r="C896" s="35" t="s">
        <v>87</v>
      </c>
      <c r="D896" s="35">
        <v>0</v>
      </c>
      <c r="E896" s="35">
        <v>0</v>
      </c>
      <c r="F896" s="35">
        <v>0</v>
      </c>
      <c r="G896" s="35">
        <v>0</v>
      </c>
      <c r="H896" s="35">
        <v>0</v>
      </c>
      <c r="I896" s="35">
        <v>0</v>
      </c>
      <c r="J896" s="35">
        <v>0</v>
      </c>
      <c r="K896" s="35">
        <v>61.063491271596</v>
      </c>
      <c r="L896" s="35">
        <v>115.77750057130521</v>
      </c>
      <c r="M896" s="35">
        <v>158.45277547638335</v>
      </c>
      <c r="N896" s="35">
        <v>184.65187091101728</v>
      </c>
      <c r="O896" s="35">
        <v>191.65056196310582</v>
      </c>
      <c r="P896" s="35">
        <v>178.72111325858742</v>
      </c>
      <c r="Q896" s="35">
        <v>147.20795007918457</v>
      </c>
      <c r="R896" s="35">
        <v>100.38786281663532</v>
      </c>
      <c r="S896" s="35">
        <v>43.129280933537466</v>
      </c>
      <c r="T896" s="35">
        <v>0</v>
      </c>
      <c r="U896" s="35">
        <v>0</v>
      </c>
      <c r="V896" s="35">
        <v>0</v>
      </c>
      <c r="W896" s="35">
        <v>0</v>
      </c>
      <c r="X896" s="35">
        <v>0</v>
      </c>
      <c r="Y896" s="35">
        <v>0</v>
      </c>
      <c r="Z896" s="35">
        <v>0</v>
      </c>
      <c r="AA896" s="35">
        <v>0</v>
      </c>
    </row>
    <row r="897" spans="1:27">
      <c r="A897" s="239" t="s">
        <v>795</v>
      </c>
      <c r="B897" s="35" t="s">
        <v>338</v>
      </c>
      <c r="C897" s="35" t="s">
        <v>88</v>
      </c>
      <c r="D897" s="35">
        <v>0</v>
      </c>
      <c r="E897" s="35">
        <v>0</v>
      </c>
      <c r="F897" s="35">
        <v>0</v>
      </c>
      <c r="G897" s="35">
        <v>0</v>
      </c>
      <c r="H897" s="35">
        <v>0</v>
      </c>
      <c r="I897" s="35">
        <v>0</v>
      </c>
      <c r="J897" s="35">
        <v>0</v>
      </c>
      <c r="K897" s="35">
        <v>62.382642630733166</v>
      </c>
      <c r="L897" s="35">
        <v>118.5358940236292</v>
      </c>
      <c r="M897" s="35">
        <v>162.85241602417011</v>
      </c>
      <c r="N897" s="35">
        <v>190.90685981416431</v>
      </c>
      <c r="O897" s="35">
        <v>199.89777135194399</v>
      </c>
      <c r="P897" s="35">
        <v>188.92733831036642</v>
      </c>
      <c r="Q897" s="35">
        <v>159.09104360875912</v>
      </c>
      <c r="R897" s="35">
        <v>113.36827293752808</v>
      </c>
      <c r="S897" s="35">
        <v>56.324799963476678</v>
      </c>
      <c r="T897" s="35">
        <v>0</v>
      </c>
      <c r="U897" s="35">
        <v>0</v>
      </c>
      <c r="V897" s="35">
        <v>0</v>
      </c>
      <c r="W897" s="35">
        <v>0</v>
      </c>
      <c r="X897" s="35">
        <v>0</v>
      </c>
      <c r="Y897" s="35">
        <v>0</v>
      </c>
      <c r="Z897" s="35">
        <v>0</v>
      </c>
      <c r="AA897" s="35">
        <v>0</v>
      </c>
    </row>
    <row r="898" spans="1:27">
      <c r="A898" s="239" t="s">
        <v>795</v>
      </c>
      <c r="B898" s="35" t="s">
        <v>338</v>
      </c>
      <c r="C898" s="35" t="s">
        <v>89</v>
      </c>
      <c r="D898" s="35">
        <v>0</v>
      </c>
      <c r="E898" s="35">
        <v>0</v>
      </c>
      <c r="F898" s="35">
        <v>0</v>
      </c>
      <c r="G898" s="35">
        <v>0</v>
      </c>
      <c r="H898" s="35">
        <v>0</v>
      </c>
      <c r="I898" s="35">
        <v>0</v>
      </c>
      <c r="J898" s="35">
        <v>0</v>
      </c>
      <c r="K898" s="35">
        <v>68.381720670381227</v>
      </c>
      <c r="L898" s="35">
        <v>130.91082427588523</v>
      </c>
      <c r="M898" s="35">
        <v>182.23560431914154</v>
      </c>
      <c r="N898" s="35">
        <v>217.96330377989085</v>
      </c>
      <c r="O898" s="35">
        <v>235.03607998463988</v>
      </c>
      <c r="P898" s="35">
        <v>231.99271756207051</v>
      </c>
      <c r="Q898" s="35">
        <v>209.09369013984696</v>
      </c>
      <c r="R898" s="35">
        <v>168.29886707116094</v>
      </c>
      <c r="S898" s="35">
        <v>113.09977321543083</v>
      </c>
      <c r="T898" s="35">
        <v>48.220758230703979</v>
      </c>
      <c r="U898" s="35">
        <v>0</v>
      </c>
      <c r="V898" s="35">
        <v>0</v>
      </c>
      <c r="W898" s="35">
        <v>0</v>
      </c>
      <c r="X898" s="35">
        <v>0</v>
      </c>
      <c r="Y898" s="35">
        <v>0</v>
      </c>
      <c r="Z898" s="35">
        <v>0</v>
      </c>
      <c r="AA898" s="35">
        <v>0</v>
      </c>
    </row>
    <row r="899" spans="1:27">
      <c r="A899" s="239" t="s">
        <v>795</v>
      </c>
      <c r="B899" s="35" t="s">
        <v>338</v>
      </c>
      <c r="C899" s="35" t="s">
        <v>90</v>
      </c>
      <c r="D899" s="35">
        <v>0</v>
      </c>
      <c r="E899" s="35">
        <v>0</v>
      </c>
      <c r="F899" s="35">
        <v>0</v>
      </c>
      <c r="G899" s="35">
        <v>0</v>
      </c>
      <c r="H899" s="35">
        <v>0</v>
      </c>
      <c r="I899" s="35">
        <v>0</v>
      </c>
      <c r="J899" s="35">
        <v>74.495285081016831</v>
      </c>
      <c r="K899" s="35">
        <v>143.74131484868482</v>
      </c>
      <c r="L899" s="35">
        <v>202.85871889330716</v>
      </c>
      <c r="M899" s="35">
        <v>247.68183294559304</v>
      </c>
      <c r="N899" s="35">
        <v>275.05222933667835</v>
      </c>
      <c r="O899" s="35">
        <v>283.04127327406428</v>
      </c>
      <c r="P899" s="35">
        <v>271.08602266965369</v>
      </c>
      <c r="Q899" s="35">
        <v>240.02889543874636</v>
      </c>
      <c r="R899" s="35">
        <v>192.05830914302959</v>
      </c>
      <c r="S899" s="35">
        <v>130.55447576133392</v>
      </c>
      <c r="T899" s="35">
        <v>59.851217545887387</v>
      </c>
      <c r="U899" s="35">
        <v>0</v>
      </c>
      <c r="V899" s="35">
        <v>0</v>
      </c>
      <c r="W899" s="35">
        <v>0</v>
      </c>
      <c r="X899" s="35">
        <v>0</v>
      </c>
      <c r="Y899" s="35">
        <v>0</v>
      </c>
      <c r="Z899" s="35">
        <v>0</v>
      </c>
      <c r="AA899" s="35">
        <v>0</v>
      </c>
    </row>
    <row r="900" spans="1:27">
      <c r="A900" s="239" t="s">
        <v>795</v>
      </c>
      <c r="B900" s="35" t="s">
        <v>338</v>
      </c>
      <c r="C900" s="35" t="s">
        <v>91</v>
      </c>
      <c r="D900" s="35">
        <v>0</v>
      </c>
      <c r="E900" s="35">
        <v>0</v>
      </c>
      <c r="F900" s="35">
        <v>0</v>
      </c>
      <c r="G900" s="35">
        <v>0</v>
      </c>
      <c r="H900" s="35">
        <v>0</v>
      </c>
      <c r="I900" s="35">
        <v>0</v>
      </c>
      <c r="J900" s="35">
        <v>77.605983968391811</v>
      </c>
      <c r="K900" s="35">
        <v>150.63194123767082</v>
      </c>
      <c r="L900" s="35">
        <v>214.76814184992816</v>
      </c>
      <c r="M900" s="35">
        <v>266.22949738590705</v>
      </c>
      <c r="N900" s="35">
        <v>301.97894330141816</v>
      </c>
      <c r="O900" s="35">
        <v>319.90667557879431</v>
      </c>
      <c r="P900" s="35">
        <v>318.95466378937209</v>
      </c>
      <c r="Q900" s="35">
        <v>299.17909225284507</v>
      </c>
      <c r="R900" s="35">
        <v>261.74704424032296</v>
      </c>
      <c r="S900" s="35">
        <v>208.8676249075325</v>
      </c>
      <c r="T900" s="35">
        <v>143.66158783549139</v>
      </c>
      <c r="U900" s="35">
        <v>69.977159352402836</v>
      </c>
      <c r="V900" s="35">
        <v>0</v>
      </c>
      <c r="W900" s="35">
        <v>0</v>
      </c>
      <c r="X900" s="35">
        <v>0</v>
      </c>
      <c r="Y900" s="35">
        <v>0</v>
      </c>
      <c r="Z900" s="35">
        <v>0</v>
      </c>
      <c r="AA900" s="35">
        <v>0</v>
      </c>
    </row>
    <row r="901" spans="1:27">
      <c r="A901" s="239" t="s">
        <v>795</v>
      </c>
      <c r="B901" s="35" t="s">
        <v>338</v>
      </c>
      <c r="C901" s="35" t="s">
        <v>92</v>
      </c>
      <c r="D901" s="35">
        <v>0</v>
      </c>
      <c r="E901" s="35">
        <v>0</v>
      </c>
      <c r="F901" s="35">
        <v>0</v>
      </c>
      <c r="G901" s="35">
        <v>0</v>
      </c>
      <c r="H901" s="35">
        <v>0</v>
      </c>
      <c r="I901" s="35">
        <v>77.042015379444763</v>
      </c>
      <c r="J901" s="35">
        <v>150.16527439333461</v>
      </c>
      <c r="K901" s="35">
        <v>215.65034894364422</v>
      </c>
      <c r="L901" s="35">
        <v>270.16632859820277</v>
      </c>
      <c r="M901" s="35">
        <v>310.94024796606629</v>
      </c>
      <c r="N901" s="35">
        <v>335.89813409514534</v>
      </c>
      <c r="O901" s="35">
        <v>343.77049949011109</v>
      </c>
      <c r="P901" s="35">
        <v>334.15691482870938</v>
      </c>
      <c r="Q901" s="35">
        <v>307.54637687331871</v>
      </c>
      <c r="R901" s="35">
        <v>265.29243556016451</v>
      </c>
      <c r="S901" s="35">
        <v>209.54434543139752</v>
      </c>
      <c r="T901" s="35">
        <v>143.1377434051806</v>
      </c>
      <c r="U901" s="35">
        <v>69.45041357923526</v>
      </c>
      <c r="V901" s="35">
        <v>0</v>
      </c>
      <c r="W901" s="35">
        <v>0</v>
      </c>
      <c r="X901" s="35">
        <v>0</v>
      </c>
      <c r="Y901" s="35">
        <v>0</v>
      </c>
      <c r="Z901" s="35">
        <v>0</v>
      </c>
      <c r="AA901" s="35">
        <v>0</v>
      </c>
    </row>
    <row r="902" spans="1:27">
      <c r="A902" s="239" t="s">
        <v>795</v>
      </c>
      <c r="B902" s="35" t="s">
        <v>338</v>
      </c>
      <c r="C902" s="35" t="s">
        <v>93</v>
      </c>
      <c r="D902" s="35">
        <v>0</v>
      </c>
      <c r="E902" s="35">
        <v>0</v>
      </c>
      <c r="F902" s="35">
        <v>0</v>
      </c>
      <c r="G902" s="35">
        <v>0</v>
      </c>
      <c r="H902" s="35">
        <v>0</v>
      </c>
      <c r="I902" s="35">
        <v>76.645423241805744</v>
      </c>
      <c r="J902" s="35">
        <v>149.60644927836958</v>
      </c>
      <c r="K902" s="35">
        <v>215.37579236384053</v>
      </c>
      <c r="L902" s="35">
        <v>270.79187580380574</v>
      </c>
      <c r="M902" s="35">
        <v>313.19081107999676</v>
      </c>
      <c r="N902" s="35">
        <v>340.53445276859645</v>
      </c>
      <c r="O902" s="35">
        <v>351.50837356582713</v>
      </c>
      <c r="P902" s="35">
        <v>345.58504969524228</v>
      </c>
      <c r="Q902" s="35">
        <v>323.04921933156203</v>
      </c>
      <c r="R902" s="35">
        <v>284.98419504451152</v>
      </c>
      <c r="S902" s="35">
        <v>233.21978823272084</v>
      </c>
      <c r="T902" s="35">
        <v>170.24434885528211</v>
      </c>
      <c r="U902" s="35">
        <v>99.085148770413383</v>
      </c>
      <c r="V902" s="35">
        <v>23.162858734838295</v>
      </c>
      <c r="W902" s="35">
        <v>0</v>
      </c>
      <c r="X902" s="35">
        <v>0</v>
      </c>
      <c r="Y902" s="35">
        <v>0</v>
      </c>
      <c r="Z902" s="35">
        <v>0</v>
      </c>
      <c r="AA902" s="35">
        <v>0</v>
      </c>
    </row>
    <row r="903" spans="1:27">
      <c r="A903" s="239" t="s">
        <v>767</v>
      </c>
      <c r="B903" s="35" t="s">
        <v>79</v>
      </c>
      <c r="C903" s="35" t="s">
        <v>82</v>
      </c>
      <c r="D903" s="35">
        <v>0</v>
      </c>
      <c r="E903" s="35">
        <v>0</v>
      </c>
      <c r="F903" s="35">
        <v>0</v>
      </c>
      <c r="G903" s="35">
        <v>0</v>
      </c>
      <c r="H903" s="35">
        <v>0</v>
      </c>
      <c r="I903" s="35">
        <v>0</v>
      </c>
      <c r="J903" s="35">
        <v>0</v>
      </c>
      <c r="K903" s="35">
        <v>204.12639331304308</v>
      </c>
      <c r="L903" s="35">
        <v>389.76745420218538</v>
      </c>
      <c r="M903" s="35">
        <v>540.11184991243761</v>
      </c>
      <c r="N903" s="35">
        <v>641.54465251768647</v>
      </c>
      <c r="O903" s="35">
        <v>684.88028319878129</v>
      </c>
      <c r="P903" s="35">
        <v>666.19434234263076</v>
      </c>
      <c r="Q903" s="35">
        <v>587.17899637011305</v>
      </c>
      <c r="R903" s="35">
        <v>454.98973807755419</v>
      </c>
      <c r="S903" s="35">
        <v>281.59739760968444</v>
      </c>
      <c r="T903" s="35">
        <v>82.704084827384335</v>
      </c>
      <c r="U903" s="35">
        <v>0</v>
      </c>
      <c r="V903" s="35">
        <v>0</v>
      </c>
      <c r="W903" s="35">
        <v>0</v>
      </c>
      <c r="X903" s="35">
        <v>0</v>
      </c>
      <c r="Y903" s="35">
        <v>0</v>
      </c>
      <c r="Z903" s="35">
        <v>0</v>
      </c>
      <c r="AA903" s="35">
        <v>0</v>
      </c>
    </row>
    <row r="904" spans="1:27">
      <c r="A904" s="239" t="s">
        <v>767</v>
      </c>
      <c r="B904" s="35" t="s">
        <v>79</v>
      </c>
      <c r="C904" s="35" t="s">
        <v>83</v>
      </c>
      <c r="D904" s="35">
        <v>0</v>
      </c>
      <c r="E904" s="35">
        <v>0</v>
      </c>
      <c r="F904" s="35">
        <v>0</v>
      </c>
      <c r="G904" s="35">
        <v>0</v>
      </c>
      <c r="H904" s="35">
        <v>0</v>
      </c>
      <c r="I904" s="35">
        <v>0</v>
      </c>
      <c r="J904" s="35">
        <v>220.5193508761545</v>
      </c>
      <c r="K904" s="35">
        <v>423.49183824247791</v>
      </c>
      <c r="L904" s="35">
        <v>592.76681355988615</v>
      </c>
      <c r="M904" s="35">
        <v>714.87496052700533</v>
      </c>
      <c r="N904" s="35">
        <v>780.10005705376693</v>
      </c>
      <c r="O904" s="35">
        <v>783.25210116699554</v>
      </c>
      <c r="P904" s="35">
        <v>724.08028273319474</v>
      </c>
      <c r="Q904" s="35">
        <v>607.29294057869038</v>
      </c>
      <c r="R904" s="35">
        <v>442.18291700652361</v>
      </c>
      <c r="S904" s="35">
        <v>241.88812048692543</v>
      </c>
      <c r="T904" s="35">
        <v>22.346134013384223</v>
      </c>
      <c r="U904" s="35">
        <v>0</v>
      </c>
      <c r="V904" s="35">
        <v>0</v>
      </c>
      <c r="W904" s="35">
        <v>0</v>
      </c>
      <c r="X904" s="35">
        <v>0</v>
      </c>
      <c r="Y904" s="35">
        <v>0</v>
      </c>
      <c r="Z904" s="35">
        <v>0</v>
      </c>
      <c r="AA904" s="35">
        <v>0</v>
      </c>
    </row>
    <row r="905" spans="1:27">
      <c r="A905" s="239" t="s">
        <v>767</v>
      </c>
      <c r="B905" s="35" t="s">
        <v>79</v>
      </c>
      <c r="C905" s="35" t="s">
        <v>84</v>
      </c>
      <c r="D905" s="35">
        <v>0</v>
      </c>
      <c r="E905" s="35">
        <v>0</v>
      </c>
      <c r="F905" s="35">
        <v>0</v>
      </c>
      <c r="G905" s="35">
        <v>0</v>
      </c>
      <c r="H905" s="35">
        <v>0</v>
      </c>
      <c r="I905" s="35">
        <v>0</v>
      </c>
      <c r="J905" s="35">
        <v>234.25595494845078</v>
      </c>
      <c r="K905" s="35">
        <v>452.27988780114947</v>
      </c>
      <c r="L905" s="35">
        <v>638.96452285939927</v>
      </c>
      <c r="M905" s="35">
        <v>781.37414149069048</v>
      </c>
      <c r="N905" s="35">
        <v>869.64092165063016</v>
      </c>
      <c r="O905" s="35">
        <v>897.64869725843562</v>
      </c>
      <c r="P905" s="35">
        <v>863.45675849258362</v>
      </c>
      <c r="Q905" s="35">
        <v>769.43432711166736</v>
      </c>
      <c r="R905" s="35">
        <v>622.09638876037286</v>
      </c>
      <c r="S905" s="35">
        <v>431.65225773932087</v>
      </c>
      <c r="T905" s="35">
        <v>211.29815500870149</v>
      </c>
      <c r="U905" s="35">
        <v>0</v>
      </c>
      <c r="V905" s="35">
        <v>0</v>
      </c>
      <c r="W905" s="35">
        <v>0</v>
      </c>
      <c r="X905" s="35">
        <v>0</v>
      </c>
      <c r="Y905" s="35">
        <v>0</v>
      </c>
      <c r="Z905" s="35">
        <v>0</v>
      </c>
      <c r="AA905" s="35">
        <v>0</v>
      </c>
    </row>
    <row r="906" spans="1:27">
      <c r="A906" s="239" t="s">
        <v>767</v>
      </c>
      <c r="B906" s="35" t="s">
        <v>79</v>
      </c>
      <c r="C906" s="35" t="s">
        <v>85</v>
      </c>
      <c r="D906" s="35">
        <v>0</v>
      </c>
      <c r="E906" s="35">
        <v>0</v>
      </c>
      <c r="F906" s="35">
        <v>0</v>
      </c>
      <c r="G906" s="35">
        <v>0</v>
      </c>
      <c r="H906" s="35">
        <v>0</v>
      </c>
      <c r="I906" s="35">
        <v>0</v>
      </c>
      <c r="J906" s="35">
        <v>232.77858929580927</v>
      </c>
      <c r="K906" s="35">
        <v>451.81942153423944</v>
      </c>
      <c r="L906" s="35">
        <v>644.19549278404077</v>
      </c>
      <c r="M906" s="35">
        <v>798.55345762595584</v>
      </c>
      <c r="N906" s="35">
        <v>905.78366285998607</v>
      </c>
      <c r="O906" s="35">
        <v>959.55776654895249</v>
      </c>
      <c r="P906" s="35">
        <v>956.7022140515453</v>
      </c>
      <c r="Q906" s="35">
        <v>897.38552982953979</v>
      </c>
      <c r="R906" s="35">
        <v>785.10837173878258</v>
      </c>
      <c r="S906" s="35">
        <v>626.49693476400068</v>
      </c>
      <c r="T906" s="35">
        <v>430.91189676767743</v>
      </c>
      <c r="U906" s="35">
        <v>209.89598487166674</v>
      </c>
      <c r="V906" s="35">
        <v>0</v>
      </c>
      <c r="W906" s="35">
        <v>0</v>
      </c>
      <c r="X906" s="35">
        <v>0</v>
      </c>
      <c r="Y906" s="35">
        <v>0</v>
      </c>
      <c r="Z906" s="35">
        <v>0</v>
      </c>
      <c r="AA906" s="35">
        <v>0</v>
      </c>
    </row>
    <row r="907" spans="1:27">
      <c r="A907" s="239" t="s">
        <v>767</v>
      </c>
      <c r="B907" s="35" t="s">
        <v>79</v>
      </c>
      <c r="C907" s="35" t="s">
        <v>86</v>
      </c>
      <c r="D907" s="35">
        <v>0</v>
      </c>
      <c r="E907" s="35">
        <v>0</v>
      </c>
      <c r="F907" s="35">
        <v>0</v>
      </c>
      <c r="G907" s="35">
        <v>0</v>
      </c>
      <c r="H907" s="35">
        <v>0</v>
      </c>
      <c r="I907" s="35">
        <v>204.18857353865866</v>
      </c>
      <c r="J907" s="35">
        <v>397.52985549631427</v>
      </c>
      <c r="K907" s="35">
        <v>569.75280463058039</v>
      </c>
      <c r="L907" s="35">
        <v>711.70826771596592</v>
      </c>
      <c r="M907" s="35">
        <v>815.85501816511771</v>
      </c>
      <c r="N907" s="35">
        <v>876.66037533015367</v>
      </c>
      <c r="O907" s="35">
        <v>890.89412202788128</v>
      </c>
      <c r="P907" s="35">
        <v>857.80010624624322</v>
      </c>
      <c r="Q907" s="35">
        <v>779.13641088159591</v>
      </c>
      <c r="R907" s="35">
        <v>659.08195753406483</v>
      </c>
      <c r="S907" s="35">
        <v>504.01450593079795</v>
      </c>
      <c r="T907" s="35">
        <v>322.17184251161859</v>
      </c>
      <c r="U907" s="35">
        <v>123.21415715782101</v>
      </c>
      <c r="V907" s="35">
        <v>0</v>
      </c>
      <c r="W907" s="35">
        <v>0</v>
      </c>
      <c r="X907" s="35">
        <v>0</v>
      </c>
      <c r="Y907" s="35">
        <v>0</v>
      </c>
      <c r="Z907" s="35">
        <v>0</v>
      </c>
      <c r="AA907" s="35">
        <v>0</v>
      </c>
    </row>
    <row r="908" spans="1:27">
      <c r="A908" s="239" t="s">
        <v>767</v>
      </c>
      <c r="B908" s="35" t="s">
        <v>79</v>
      </c>
      <c r="C908" s="35" t="s">
        <v>87</v>
      </c>
      <c r="D908" s="35">
        <v>0</v>
      </c>
      <c r="E908" s="35">
        <v>0</v>
      </c>
      <c r="F908" s="35">
        <v>0</v>
      </c>
      <c r="G908" s="35">
        <v>0</v>
      </c>
      <c r="H908" s="35">
        <v>0</v>
      </c>
      <c r="I908" s="35">
        <v>222.45737383994629</v>
      </c>
      <c r="J908" s="35">
        <v>433.91681827533091</v>
      </c>
      <c r="K908" s="35">
        <v>623.9241235774108</v>
      </c>
      <c r="L908" s="35">
        <v>783.0856387559212</v>
      </c>
      <c r="M908" s="35">
        <v>903.53267832905055</v>
      </c>
      <c r="N908" s="35">
        <v>979.31053728815857</v>
      </c>
      <c r="O908" s="35">
        <v>1006.6728819924427</v>
      </c>
      <c r="P908" s="35">
        <v>984.26696278831116</v>
      </c>
      <c r="Q908" s="35">
        <v>913.20049174391329</v>
      </c>
      <c r="R908" s="35">
        <v>796.98687917281302</v>
      </c>
      <c r="S908" s="35">
        <v>641.37153636367213</v>
      </c>
      <c r="T908" s="35">
        <v>454.0478318254294</v>
      </c>
      <c r="U908" s="35">
        <v>244.27674370752126</v>
      </c>
      <c r="V908" s="35">
        <v>22.429012158568952</v>
      </c>
      <c r="W908" s="35">
        <v>0</v>
      </c>
      <c r="X908" s="35">
        <v>0</v>
      </c>
      <c r="Y908" s="35">
        <v>0</v>
      </c>
      <c r="Z908" s="35">
        <v>0</v>
      </c>
      <c r="AA908" s="35">
        <v>0</v>
      </c>
    </row>
    <row r="909" spans="1:27">
      <c r="A909" s="239" t="s">
        <v>767</v>
      </c>
      <c r="B909" s="35" t="s">
        <v>79</v>
      </c>
      <c r="C909" s="35" t="s">
        <v>88</v>
      </c>
      <c r="D909" s="35">
        <v>0</v>
      </c>
      <c r="E909" s="35">
        <v>0</v>
      </c>
      <c r="F909" s="35">
        <v>0</v>
      </c>
      <c r="G909" s="35">
        <v>0</v>
      </c>
      <c r="H909" s="35">
        <v>0</v>
      </c>
      <c r="I909" s="35">
        <v>223.43730561481397</v>
      </c>
      <c r="J909" s="35">
        <v>435.50943134215959</v>
      </c>
      <c r="K909" s="35">
        <v>625.42928927217747</v>
      </c>
      <c r="L909" s="35">
        <v>783.53657069483495</v>
      </c>
      <c r="M909" s="35">
        <v>901.78911948968153</v>
      </c>
      <c r="N909" s="35">
        <v>974.17199788476819</v>
      </c>
      <c r="O909" s="35">
        <v>997.00343737922049</v>
      </c>
      <c r="P909" s="35">
        <v>969.12211257918659</v>
      </c>
      <c r="Q909" s="35">
        <v>891.94621222884859</v>
      </c>
      <c r="R909" s="35">
        <v>769.40130277757567</v>
      </c>
      <c r="S909" s="35">
        <v>607.72065371622091</v>
      </c>
      <c r="T909" s="35">
        <v>415.12818117127318</v>
      </c>
      <c r="U909" s="35">
        <v>201.42013688960498</v>
      </c>
      <c r="V909" s="35">
        <v>0</v>
      </c>
      <c r="W909" s="35">
        <v>0</v>
      </c>
      <c r="X909" s="35">
        <v>0</v>
      </c>
      <c r="Y909" s="35">
        <v>0</v>
      </c>
      <c r="Z909" s="35">
        <v>0</v>
      </c>
      <c r="AA909" s="35">
        <v>0</v>
      </c>
    </row>
    <row r="910" spans="1:27">
      <c r="A910" s="239" t="s">
        <v>767</v>
      </c>
      <c r="B910" s="35" t="s">
        <v>79</v>
      </c>
      <c r="C910" s="35" t="s">
        <v>89</v>
      </c>
      <c r="D910" s="35">
        <v>0</v>
      </c>
      <c r="E910" s="35">
        <v>0</v>
      </c>
      <c r="F910" s="35">
        <v>0</v>
      </c>
      <c r="G910" s="35">
        <v>0</v>
      </c>
      <c r="H910" s="35">
        <v>0</v>
      </c>
      <c r="I910" s="35">
        <v>228.83317883568154</v>
      </c>
      <c r="J910" s="35">
        <v>444.95783045064167</v>
      </c>
      <c r="K910" s="35">
        <v>636.3712110465699</v>
      </c>
      <c r="L910" s="35">
        <v>792.44294713439979</v>
      </c>
      <c r="M910" s="35">
        <v>904.50540617697334</v>
      </c>
      <c r="N910" s="35">
        <v>966.3350640402042</v>
      </c>
      <c r="O910" s="35">
        <v>974.49813592941916</v>
      </c>
      <c r="P910" s="35">
        <v>928.54127577899681</v>
      </c>
      <c r="Q910" s="35">
        <v>831.01675337416725</v>
      </c>
      <c r="R910" s="35">
        <v>687.34071096307753</v>
      </c>
      <c r="S910" s="35">
        <v>505.49237124952094</v>
      </c>
      <c r="T910" s="35">
        <v>295.57090161408087</v>
      </c>
      <c r="U910" s="35">
        <v>69.234544644872727</v>
      </c>
      <c r="V910" s="35">
        <v>0</v>
      </c>
      <c r="W910" s="35">
        <v>0</v>
      </c>
      <c r="X910" s="35">
        <v>0</v>
      </c>
      <c r="Y910" s="35">
        <v>0</v>
      </c>
      <c r="Z910" s="35">
        <v>0</v>
      </c>
      <c r="AA910" s="35">
        <v>0</v>
      </c>
    </row>
    <row r="911" spans="1:27">
      <c r="A911" s="239" t="s">
        <v>767</v>
      </c>
      <c r="B911" s="35" t="s">
        <v>79</v>
      </c>
      <c r="C911" s="35" t="s">
        <v>90</v>
      </c>
      <c r="D911" s="35">
        <v>0</v>
      </c>
      <c r="E911" s="35">
        <v>0</v>
      </c>
      <c r="F911" s="35">
        <v>0</v>
      </c>
      <c r="G911" s="35">
        <v>0</v>
      </c>
      <c r="H911" s="35">
        <v>0</v>
      </c>
      <c r="I911" s="35">
        <v>0</v>
      </c>
      <c r="J911" s="35">
        <v>231.71620614121397</v>
      </c>
      <c r="K911" s="35">
        <v>448.63831447158782</v>
      </c>
      <c r="L911" s="35">
        <v>636.91676763207568</v>
      </c>
      <c r="M911" s="35">
        <v>784.53078426208344</v>
      </c>
      <c r="N911" s="35">
        <v>882.05583494848702</v>
      </c>
      <c r="O911" s="35">
        <v>923.26535849002778</v>
      </c>
      <c r="P911" s="35">
        <v>905.52830144351174</v>
      </c>
      <c r="Q911" s="35">
        <v>829.97709973645726</v>
      </c>
      <c r="R911" s="35">
        <v>701.43537743208412</v>
      </c>
      <c r="S911" s="35">
        <v>528.10997877410375</v>
      </c>
      <c r="T911" s="35">
        <v>321.06699596016949</v>
      </c>
      <c r="U911" s="35">
        <v>93.525246050192166</v>
      </c>
      <c r="V911" s="35">
        <v>0</v>
      </c>
      <c r="W911" s="35">
        <v>0</v>
      </c>
      <c r="X911" s="35">
        <v>0</v>
      </c>
      <c r="Y911" s="35">
        <v>0</v>
      </c>
      <c r="Z911" s="35">
        <v>0</v>
      </c>
      <c r="AA911" s="35">
        <v>0</v>
      </c>
    </row>
    <row r="912" spans="1:27">
      <c r="A912" s="239" t="s">
        <v>767</v>
      </c>
      <c r="B912" s="35" t="s">
        <v>79</v>
      </c>
      <c r="C912" s="35" t="s">
        <v>91</v>
      </c>
      <c r="D912" s="35">
        <v>0</v>
      </c>
      <c r="E912" s="35">
        <v>0</v>
      </c>
      <c r="F912" s="35">
        <v>0</v>
      </c>
      <c r="G912" s="35">
        <v>0</v>
      </c>
      <c r="H912" s="35">
        <v>0</v>
      </c>
      <c r="I912" s="35">
        <v>0</v>
      </c>
      <c r="J912" s="35">
        <v>223.05078287034897</v>
      </c>
      <c r="K912" s="35">
        <v>429.55890956463878</v>
      </c>
      <c r="L912" s="35">
        <v>604.20861703777223</v>
      </c>
      <c r="M912" s="35">
        <v>734.04693545571524</v>
      </c>
      <c r="N912" s="35">
        <v>809.44435071219254</v>
      </c>
      <c r="O912" s="35">
        <v>824.80898143785498</v>
      </c>
      <c r="P912" s="35">
        <v>779.00130326028886</v>
      </c>
      <c r="Q912" s="35">
        <v>675.41866211374054</v>
      </c>
      <c r="R912" s="35">
        <v>521.74330863299679</v>
      </c>
      <c r="S912" s="35">
        <v>329.37264076776103</v>
      </c>
      <c r="T912" s="35">
        <v>112.57391091635108</v>
      </c>
      <c r="U912" s="35">
        <v>0</v>
      </c>
      <c r="V912" s="35">
        <v>0</v>
      </c>
      <c r="W912" s="35">
        <v>0</v>
      </c>
      <c r="X912" s="35">
        <v>0</v>
      </c>
      <c r="Y912" s="35">
        <v>0</v>
      </c>
      <c r="Z912" s="35">
        <v>0</v>
      </c>
      <c r="AA912" s="35">
        <v>0</v>
      </c>
    </row>
    <row r="913" spans="1:27">
      <c r="A913" s="239" t="s">
        <v>767</v>
      </c>
      <c r="B913" s="35" t="s">
        <v>79</v>
      </c>
      <c r="C913" s="35" t="s">
        <v>92</v>
      </c>
      <c r="D913" s="35">
        <v>0</v>
      </c>
      <c r="E913" s="35">
        <v>0</v>
      </c>
      <c r="F913" s="35">
        <v>0</v>
      </c>
      <c r="G913" s="35">
        <v>0</v>
      </c>
      <c r="H913" s="35">
        <v>0</v>
      </c>
      <c r="I913" s="35">
        <v>0</v>
      </c>
      <c r="J913" s="35">
        <v>0</v>
      </c>
      <c r="K913" s="35">
        <v>208.99396838323472</v>
      </c>
      <c r="L913" s="35">
        <v>400.10067605081548</v>
      </c>
      <c r="M913" s="35">
        <v>556.96378731035543</v>
      </c>
      <c r="N913" s="35">
        <v>666.15778854787823</v>
      </c>
      <c r="O913" s="35">
        <v>718.33704369632096</v>
      </c>
      <c r="P913" s="35">
        <v>709.03566339050656</v>
      </c>
      <c r="Q913" s="35">
        <v>639.04972904767692</v>
      </c>
      <c r="R913" s="35">
        <v>514.36915828939379</v>
      </c>
      <c r="S913" s="35">
        <v>345.66504316956946</v>
      </c>
      <c r="T913" s="35">
        <v>147.37633862214963</v>
      </c>
      <c r="U913" s="35">
        <v>0</v>
      </c>
      <c r="V913" s="35">
        <v>0</v>
      </c>
      <c r="W913" s="35">
        <v>0</v>
      </c>
      <c r="X913" s="35">
        <v>0</v>
      </c>
      <c r="Y913" s="35">
        <v>0</v>
      </c>
      <c r="Z913" s="35">
        <v>0</v>
      </c>
      <c r="AA913" s="35">
        <v>0</v>
      </c>
    </row>
    <row r="914" spans="1:27">
      <c r="A914" s="239" t="s">
        <v>767</v>
      </c>
      <c r="B914" s="35" t="s">
        <v>79</v>
      </c>
      <c r="C914" s="35" t="s">
        <v>93</v>
      </c>
      <c r="D914" s="35">
        <v>0</v>
      </c>
      <c r="E914" s="35">
        <v>0</v>
      </c>
      <c r="F914" s="35">
        <v>0</v>
      </c>
      <c r="G914" s="35">
        <v>0</v>
      </c>
      <c r="H914" s="35">
        <v>0</v>
      </c>
      <c r="I914" s="35">
        <v>0</v>
      </c>
      <c r="J914" s="35">
        <v>0</v>
      </c>
      <c r="K914" s="35">
        <v>199.88165217249306</v>
      </c>
      <c r="L914" s="35">
        <v>380.9512429398813</v>
      </c>
      <c r="M914" s="35">
        <v>526.16722685219122</v>
      </c>
      <c r="N914" s="35">
        <v>621.86245649159196</v>
      </c>
      <c r="O914" s="35">
        <v>659.03047970709531</v>
      </c>
      <c r="P914" s="35">
        <v>634.17319085750398</v>
      </c>
      <c r="Q914" s="35">
        <v>549.63005851895036</v>
      </c>
      <c r="R914" s="35">
        <v>413.35794406238324</v>
      </c>
      <c r="S914" s="35">
        <v>238.18223369557805</v>
      </c>
      <c r="T914" s="35">
        <v>40.589764425762041</v>
      </c>
      <c r="U914" s="35">
        <v>0</v>
      </c>
      <c r="V914" s="35">
        <v>0</v>
      </c>
      <c r="W914" s="35">
        <v>0</v>
      </c>
      <c r="X914" s="35">
        <v>0</v>
      </c>
      <c r="Y914" s="35">
        <v>0</v>
      </c>
      <c r="Z914" s="35">
        <v>0</v>
      </c>
      <c r="AA914" s="35">
        <v>0</v>
      </c>
    </row>
    <row r="915" spans="1:27">
      <c r="A915" s="239" t="s">
        <v>767</v>
      </c>
      <c r="B915" s="35" t="s">
        <v>339</v>
      </c>
      <c r="C915" s="35" t="s">
        <v>82</v>
      </c>
      <c r="D915" s="35">
        <v>0</v>
      </c>
      <c r="E915" s="35">
        <v>0</v>
      </c>
      <c r="F915" s="35">
        <v>0</v>
      </c>
      <c r="G915" s="35">
        <v>0</v>
      </c>
      <c r="H915" s="35">
        <v>0</v>
      </c>
      <c r="I915" s="35">
        <v>0</v>
      </c>
      <c r="J915" s="35">
        <v>0</v>
      </c>
      <c r="K915" s="35">
        <v>108.86740976695631</v>
      </c>
      <c r="L915" s="35">
        <v>207.87597557449888</v>
      </c>
      <c r="M915" s="35">
        <v>288.05965328663342</v>
      </c>
      <c r="N915" s="35">
        <v>342.15714800943277</v>
      </c>
      <c r="O915" s="35">
        <v>365.26948437268339</v>
      </c>
      <c r="P915" s="35">
        <v>355.30364924940307</v>
      </c>
      <c r="Q915" s="35">
        <v>313.16213139739364</v>
      </c>
      <c r="R915" s="35">
        <v>242.66119364136225</v>
      </c>
      <c r="S915" s="35">
        <v>150.18527872516503</v>
      </c>
      <c r="T915" s="35">
        <v>44.108845241271645</v>
      </c>
      <c r="U915" s="35">
        <v>0</v>
      </c>
      <c r="V915" s="35">
        <v>0</v>
      </c>
      <c r="W915" s="35">
        <v>0</v>
      </c>
      <c r="X915" s="35">
        <v>0</v>
      </c>
      <c r="Y915" s="35">
        <v>0</v>
      </c>
      <c r="Z915" s="35">
        <v>0</v>
      </c>
      <c r="AA915" s="35">
        <v>0</v>
      </c>
    </row>
    <row r="916" spans="1:27">
      <c r="A916" s="239" t="s">
        <v>767</v>
      </c>
      <c r="B916" s="35" t="s">
        <v>339</v>
      </c>
      <c r="C916" s="35" t="s">
        <v>83</v>
      </c>
      <c r="D916" s="35">
        <v>0</v>
      </c>
      <c r="E916" s="35">
        <v>0</v>
      </c>
      <c r="F916" s="35">
        <v>0</v>
      </c>
      <c r="G916" s="35">
        <v>0</v>
      </c>
      <c r="H916" s="35">
        <v>0</v>
      </c>
      <c r="I916" s="35">
        <v>0</v>
      </c>
      <c r="J916" s="35">
        <v>117.61032046728242</v>
      </c>
      <c r="K916" s="35">
        <v>225.86231372932161</v>
      </c>
      <c r="L916" s="35">
        <v>316.14230056527265</v>
      </c>
      <c r="M916" s="35">
        <v>381.26664561440288</v>
      </c>
      <c r="N916" s="35">
        <v>416.0533637620091</v>
      </c>
      <c r="O916" s="35">
        <v>417.734453955731</v>
      </c>
      <c r="P916" s="35">
        <v>386.17615079103729</v>
      </c>
      <c r="Q916" s="35">
        <v>323.88956830863492</v>
      </c>
      <c r="R916" s="35">
        <v>235.83088907014596</v>
      </c>
      <c r="S916" s="35">
        <v>129.00699759302691</v>
      </c>
      <c r="T916" s="35">
        <v>11.917938140471588</v>
      </c>
      <c r="U916" s="35">
        <v>0</v>
      </c>
      <c r="V916" s="35">
        <v>0</v>
      </c>
      <c r="W916" s="35">
        <v>0</v>
      </c>
      <c r="X916" s="35">
        <v>0</v>
      </c>
      <c r="Y916" s="35">
        <v>0</v>
      </c>
      <c r="Z916" s="35">
        <v>0</v>
      </c>
      <c r="AA916" s="35">
        <v>0</v>
      </c>
    </row>
    <row r="917" spans="1:27">
      <c r="A917" s="239" t="s">
        <v>767</v>
      </c>
      <c r="B917" s="35" t="s">
        <v>339</v>
      </c>
      <c r="C917" s="35" t="s">
        <v>84</v>
      </c>
      <c r="D917" s="35">
        <v>0</v>
      </c>
      <c r="E917" s="35">
        <v>0</v>
      </c>
      <c r="F917" s="35">
        <v>0</v>
      </c>
      <c r="G917" s="35">
        <v>0</v>
      </c>
      <c r="H917" s="35">
        <v>0</v>
      </c>
      <c r="I917" s="35">
        <v>0</v>
      </c>
      <c r="J917" s="35">
        <v>124.93650930584043</v>
      </c>
      <c r="K917" s="35">
        <v>241.21594016061306</v>
      </c>
      <c r="L917" s="35">
        <v>340.78107885834629</v>
      </c>
      <c r="M917" s="35">
        <v>416.73287546170161</v>
      </c>
      <c r="N917" s="35">
        <v>463.8084915470028</v>
      </c>
      <c r="O917" s="35">
        <v>478.74597187116569</v>
      </c>
      <c r="P917" s="35">
        <v>460.51027119604464</v>
      </c>
      <c r="Q917" s="35">
        <v>410.36497445955592</v>
      </c>
      <c r="R917" s="35">
        <v>331.78474067219889</v>
      </c>
      <c r="S917" s="35">
        <v>230.21453746097114</v>
      </c>
      <c r="T917" s="35">
        <v>112.69234933797414</v>
      </c>
      <c r="U917" s="35">
        <v>0</v>
      </c>
      <c r="V917" s="35">
        <v>0</v>
      </c>
      <c r="W917" s="35">
        <v>0</v>
      </c>
      <c r="X917" s="35">
        <v>0</v>
      </c>
      <c r="Y917" s="35">
        <v>0</v>
      </c>
      <c r="Z917" s="35">
        <v>0</v>
      </c>
      <c r="AA917" s="35">
        <v>0</v>
      </c>
    </row>
    <row r="918" spans="1:27">
      <c r="A918" s="239" t="s">
        <v>767</v>
      </c>
      <c r="B918" s="35" t="s">
        <v>339</v>
      </c>
      <c r="C918" s="35" t="s">
        <v>85</v>
      </c>
      <c r="D918" s="35">
        <v>0</v>
      </c>
      <c r="E918" s="35">
        <v>0</v>
      </c>
      <c r="F918" s="35">
        <v>0</v>
      </c>
      <c r="G918" s="35">
        <v>0</v>
      </c>
      <c r="H918" s="35">
        <v>0</v>
      </c>
      <c r="I918" s="35">
        <v>0</v>
      </c>
      <c r="J918" s="35">
        <v>124.14858095776496</v>
      </c>
      <c r="K918" s="35">
        <v>240.97035815159441</v>
      </c>
      <c r="L918" s="35">
        <v>343.57092948482182</v>
      </c>
      <c r="M918" s="35">
        <v>425.89517740050985</v>
      </c>
      <c r="N918" s="35">
        <v>483.0846201919926</v>
      </c>
      <c r="O918" s="35">
        <v>511.76414215944141</v>
      </c>
      <c r="P918" s="35">
        <v>510.24118082749089</v>
      </c>
      <c r="Q918" s="35">
        <v>478.60561590908799</v>
      </c>
      <c r="R918" s="35">
        <v>418.72446492735077</v>
      </c>
      <c r="S918" s="35">
        <v>334.13169854080041</v>
      </c>
      <c r="T918" s="35">
        <v>229.81967827609466</v>
      </c>
      <c r="U918" s="35">
        <v>111.94452526488894</v>
      </c>
      <c r="V918" s="35">
        <v>0</v>
      </c>
      <c r="W918" s="35">
        <v>0</v>
      </c>
      <c r="X918" s="35">
        <v>0</v>
      </c>
      <c r="Y918" s="35">
        <v>0</v>
      </c>
      <c r="Z918" s="35">
        <v>0</v>
      </c>
      <c r="AA918" s="35">
        <v>0</v>
      </c>
    </row>
    <row r="919" spans="1:27">
      <c r="A919" s="239" t="s">
        <v>767</v>
      </c>
      <c r="B919" s="35" t="s">
        <v>339</v>
      </c>
      <c r="C919" s="35" t="s">
        <v>86</v>
      </c>
      <c r="D919" s="35">
        <v>0</v>
      </c>
      <c r="E919" s="35">
        <v>0</v>
      </c>
      <c r="F919" s="35">
        <v>0</v>
      </c>
      <c r="G919" s="35">
        <v>0</v>
      </c>
      <c r="H919" s="35">
        <v>0</v>
      </c>
      <c r="I919" s="35">
        <v>108.90057255395129</v>
      </c>
      <c r="J919" s="35">
        <v>212.01592293136761</v>
      </c>
      <c r="K919" s="35">
        <v>303.86816246964287</v>
      </c>
      <c r="L919" s="35">
        <v>379.57774278184854</v>
      </c>
      <c r="M919" s="35">
        <v>435.12267635472944</v>
      </c>
      <c r="N919" s="35">
        <v>467.55220017608195</v>
      </c>
      <c r="O919" s="35">
        <v>475.14353174820337</v>
      </c>
      <c r="P919" s="35">
        <v>457.49338999799642</v>
      </c>
      <c r="Q919" s="35">
        <v>415.53941913685122</v>
      </c>
      <c r="R919" s="35">
        <v>351.51037735150129</v>
      </c>
      <c r="S919" s="35">
        <v>268.8077364964256</v>
      </c>
      <c r="T919" s="35">
        <v>171.82498267286326</v>
      </c>
      <c r="U919" s="35">
        <v>65.714217150837882</v>
      </c>
      <c r="V919" s="35">
        <v>0</v>
      </c>
      <c r="W919" s="35">
        <v>0</v>
      </c>
      <c r="X919" s="35">
        <v>0</v>
      </c>
      <c r="Y919" s="35">
        <v>0</v>
      </c>
      <c r="Z919" s="35">
        <v>0</v>
      </c>
      <c r="AA919" s="35">
        <v>0</v>
      </c>
    </row>
    <row r="920" spans="1:27">
      <c r="A920" s="239" t="s">
        <v>767</v>
      </c>
      <c r="B920" s="35" t="s">
        <v>339</v>
      </c>
      <c r="C920" s="35" t="s">
        <v>87</v>
      </c>
      <c r="D920" s="35">
        <v>0</v>
      </c>
      <c r="E920" s="35">
        <v>0</v>
      </c>
      <c r="F920" s="35">
        <v>0</v>
      </c>
      <c r="G920" s="35">
        <v>0</v>
      </c>
      <c r="H920" s="35">
        <v>0</v>
      </c>
      <c r="I920" s="35">
        <v>118.64393271463804</v>
      </c>
      <c r="J920" s="35">
        <v>231.4223030801765</v>
      </c>
      <c r="K920" s="35">
        <v>332.75953257461913</v>
      </c>
      <c r="L920" s="35">
        <v>417.64567400315798</v>
      </c>
      <c r="M920" s="35">
        <v>481.88409510882701</v>
      </c>
      <c r="N920" s="35">
        <v>522.29895322035122</v>
      </c>
      <c r="O920" s="35">
        <v>536.89220372930288</v>
      </c>
      <c r="P920" s="35">
        <v>524.94238015376595</v>
      </c>
      <c r="Q920" s="35">
        <v>487.04026226342046</v>
      </c>
      <c r="R920" s="35">
        <v>425.059668892167</v>
      </c>
      <c r="S920" s="35">
        <v>342.06481939395849</v>
      </c>
      <c r="T920" s="35">
        <v>242.15884364022904</v>
      </c>
      <c r="U920" s="35">
        <v>130.2809299773447</v>
      </c>
      <c r="V920" s="35">
        <v>11.962139817903443</v>
      </c>
      <c r="W920" s="35">
        <v>0</v>
      </c>
      <c r="X920" s="35">
        <v>0</v>
      </c>
      <c r="Y920" s="35">
        <v>0</v>
      </c>
      <c r="Z920" s="35">
        <v>0</v>
      </c>
      <c r="AA920" s="35">
        <v>0</v>
      </c>
    </row>
    <row r="921" spans="1:27">
      <c r="A921" s="239" t="s">
        <v>767</v>
      </c>
      <c r="B921" s="35" t="s">
        <v>339</v>
      </c>
      <c r="C921" s="35" t="s">
        <v>88</v>
      </c>
      <c r="D921" s="35">
        <v>0</v>
      </c>
      <c r="E921" s="35">
        <v>0</v>
      </c>
      <c r="F921" s="35">
        <v>0</v>
      </c>
      <c r="G921" s="35">
        <v>0</v>
      </c>
      <c r="H921" s="35">
        <v>0</v>
      </c>
      <c r="I921" s="35">
        <v>119.16656299456746</v>
      </c>
      <c r="J921" s="35">
        <v>232.27169671581845</v>
      </c>
      <c r="K921" s="35">
        <v>333.56228761182803</v>
      </c>
      <c r="L921" s="35">
        <v>417.88617103724528</v>
      </c>
      <c r="M921" s="35">
        <v>480.95419706116348</v>
      </c>
      <c r="N921" s="35">
        <v>519.55839887187642</v>
      </c>
      <c r="O921" s="35">
        <v>531.73516660225096</v>
      </c>
      <c r="P921" s="35">
        <v>516.86512670889954</v>
      </c>
      <c r="Q921" s="35">
        <v>475.7046465220526</v>
      </c>
      <c r="R921" s="35">
        <v>410.3473614813737</v>
      </c>
      <c r="S921" s="35">
        <v>324.11768198198445</v>
      </c>
      <c r="T921" s="35">
        <v>221.40169662467903</v>
      </c>
      <c r="U921" s="35">
        <v>107.42407300778932</v>
      </c>
      <c r="V921" s="35">
        <v>0</v>
      </c>
      <c r="W921" s="35">
        <v>0</v>
      </c>
      <c r="X921" s="35">
        <v>0</v>
      </c>
      <c r="Y921" s="35">
        <v>0</v>
      </c>
      <c r="Z921" s="35">
        <v>0</v>
      </c>
      <c r="AA921" s="35">
        <v>0</v>
      </c>
    </row>
    <row r="922" spans="1:27">
      <c r="A922" s="239" t="s">
        <v>767</v>
      </c>
      <c r="B922" s="35" t="s">
        <v>339</v>
      </c>
      <c r="C922" s="35" t="s">
        <v>89</v>
      </c>
      <c r="D922" s="35">
        <v>0</v>
      </c>
      <c r="E922" s="35">
        <v>0</v>
      </c>
      <c r="F922" s="35">
        <v>0</v>
      </c>
      <c r="G922" s="35">
        <v>0</v>
      </c>
      <c r="H922" s="35">
        <v>0</v>
      </c>
      <c r="I922" s="35">
        <v>122.04436204569681</v>
      </c>
      <c r="J922" s="35">
        <v>237.31084290700889</v>
      </c>
      <c r="K922" s="35">
        <v>339.39797922483734</v>
      </c>
      <c r="L922" s="35">
        <v>422.63623847167992</v>
      </c>
      <c r="M922" s="35">
        <v>482.40288329438579</v>
      </c>
      <c r="N922" s="35">
        <v>515.37870082144229</v>
      </c>
      <c r="O922" s="35">
        <v>519.73233916235699</v>
      </c>
      <c r="P922" s="35">
        <v>495.2220137487983</v>
      </c>
      <c r="Q922" s="35">
        <v>443.20893513288922</v>
      </c>
      <c r="R922" s="35">
        <v>366.58171251364138</v>
      </c>
      <c r="S922" s="35">
        <v>269.59593133307789</v>
      </c>
      <c r="T922" s="35">
        <v>157.63781419417649</v>
      </c>
      <c r="U922" s="35">
        <v>36.925090477265456</v>
      </c>
      <c r="V922" s="35">
        <v>0</v>
      </c>
      <c r="W922" s="35">
        <v>0</v>
      </c>
      <c r="X922" s="35">
        <v>0</v>
      </c>
      <c r="Y922" s="35">
        <v>0</v>
      </c>
      <c r="Z922" s="35">
        <v>0</v>
      </c>
      <c r="AA922" s="35">
        <v>0</v>
      </c>
    </row>
    <row r="923" spans="1:27">
      <c r="A923" s="239" t="s">
        <v>767</v>
      </c>
      <c r="B923" s="35" t="s">
        <v>339</v>
      </c>
      <c r="C923" s="35" t="s">
        <v>90</v>
      </c>
      <c r="D923" s="35">
        <v>0</v>
      </c>
      <c r="E923" s="35">
        <v>0</v>
      </c>
      <c r="F923" s="35">
        <v>0</v>
      </c>
      <c r="G923" s="35">
        <v>0</v>
      </c>
      <c r="H923" s="35">
        <v>0</v>
      </c>
      <c r="I923" s="35">
        <v>0</v>
      </c>
      <c r="J923" s="35">
        <v>123.58197660864745</v>
      </c>
      <c r="K923" s="35">
        <v>239.27376771818018</v>
      </c>
      <c r="L923" s="35">
        <v>339.68894273710703</v>
      </c>
      <c r="M923" s="35">
        <v>418.41641827311116</v>
      </c>
      <c r="N923" s="35">
        <v>470.4297786391931</v>
      </c>
      <c r="O923" s="35">
        <v>492.40819119468148</v>
      </c>
      <c r="P923" s="35">
        <v>482.94842743653959</v>
      </c>
      <c r="Q923" s="35">
        <v>442.65445319277717</v>
      </c>
      <c r="R923" s="35">
        <v>374.09886796377822</v>
      </c>
      <c r="S923" s="35">
        <v>281.65865534618865</v>
      </c>
      <c r="T923" s="35">
        <v>171.23573117875708</v>
      </c>
      <c r="U923" s="35">
        <v>49.880131226769159</v>
      </c>
      <c r="V923" s="35">
        <v>0</v>
      </c>
      <c r="W923" s="35">
        <v>0</v>
      </c>
      <c r="X923" s="35">
        <v>0</v>
      </c>
      <c r="Y923" s="35">
        <v>0</v>
      </c>
      <c r="Z923" s="35">
        <v>0</v>
      </c>
      <c r="AA923" s="35">
        <v>0</v>
      </c>
    </row>
    <row r="924" spans="1:27">
      <c r="A924" s="239" t="s">
        <v>767</v>
      </c>
      <c r="B924" s="35" t="s">
        <v>339</v>
      </c>
      <c r="C924" s="35" t="s">
        <v>91</v>
      </c>
      <c r="D924" s="35">
        <v>0</v>
      </c>
      <c r="E924" s="35">
        <v>0</v>
      </c>
      <c r="F924" s="35">
        <v>0</v>
      </c>
      <c r="G924" s="35">
        <v>0</v>
      </c>
      <c r="H924" s="35">
        <v>0</v>
      </c>
      <c r="I924" s="35">
        <v>0</v>
      </c>
      <c r="J924" s="35">
        <v>118.96041753085279</v>
      </c>
      <c r="K924" s="35">
        <v>229.0980851011407</v>
      </c>
      <c r="L924" s="35">
        <v>322.24459575347856</v>
      </c>
      <c r="M924" s="35">
        <v>391.49169890971484</v>
      </c>
      <c r="N924" s="35">
        <v>431.70365371316939</v>
      </c>
      <c r="O924" s="35">
        <v>439.8981234335227</v>
      </c>
      <c r="P924" s="35">
        <v>415.46736173882078</v>
      </c>
      <c r="Q924" s="35">
        <v>360.22328646066165</v>
      </c>
      <c r="R924" s="35">
        <v>278.26309793759833</v>
      </c>
      <c r="S924" s="35">
        <v>175.66540840947255</v>
      </c>
      <c r="T924" s="35">
        <v>60.03941915538725</v>
      </c>
      <c r="U924" s="35">
        <v>0</v>
      </c>
      <c r="V924" s="35">
        <v>0</v>
      </c>
      <c r="W924" s="35">
        <v>0</v>
      </c>
      <c r="X924" s="35">
        <v>0</v>
      </c>
      <c r="Y924" s="35">
        <v>0</v>
      </c>
      <c r="Z924" s="35">
        <v>0</v>
      </c>
      <c r="AA924" s="35">
        <v>0</v>
      </c>
    </row>
    <row r="925" spans="1:27">
      <c r="A925" s="239" t="s">
        <v>767</v>
      </c>
      <c r="B925" s="35" t="s">
        <v>339</v>
      </c>
      <c r="C925" s="35" t="s">
        <v>92</v>
      </c>
      <c r="D925" s="35">
        <v>0</v>
      </c>
      <c r="E925" s="35">
        <v>0</v>
      </c>
      <c r="F925" s="35">
        <v>0</v>
      </c>
      <c r="G925" s="35">
        <v>0</v>
      </c>
      <c r="H925" s="35">
        <v>0</v>
      </c>
      <c r="I925" s="35">
        <v>0</v>
      </c>
      <c r="J925" s="35">
        <v>0</v>
      </c>
      <c r="K925" s="35">
        <v>111.46344980439186</v>
      </c>
      <c r="L925" s="35">
        <v>213.38702722710161</v>
      </c>
      <c r="M925" s="35">
        <v>297.04735323218955</v>
      </c>
      <c r="N925" s="35">
        <v>355.2841538922018</v>
      </c>
      <c r="O925" s="35">
        <v>383.11308997137121</v>
      </c>
      <c r="P925" s="35">
        <v>378.15235380827022</v>
      </c>
      <c r="Q925" s="35">
        <v>340.82652215876107</v>
      </c>
      <c r="R925" s="35">
        <v>274.33021775434338</v>
      </c>
      <c r="S925" s="35">
        <v>184.35468969043706</v>
      </c>
      <c r="T925" s="35">
        <v>78.600713931813146</v>
      </c>
      <c r="U925" s="35">
        <v>0</v>
      </c>
      <c r="V925" s="35">
        <v>0</v>
      </c>
      <c r="W925" s="35">
        <v>0</v>
      </c>
      <c r="X925" s="35">
        <v>0</v>
      </c>
      <c r="Y925" s="35">
        <v>0</v>
      </c>
      <c r="Z925" s="35">
        <v>0</v>
      </c>
      <c r="AA925" s="35">
        <v>0</v>
      </c>
    </row>
    <row r="926" spans="1:27">
      <c r="A926" s="239" t="s">
        <v>767</v>
      </c>
      <c r="B926" s="35" t="s">
        <v>339</v>
      </c>
      <c r="C926" s="35" t="s">
        <v>93</v>
      </c>
      <c r="D926" s="35">
        <v>0</v>
      </c>
      <c r="E926" s="35">
        <v>0</v>
      </c>
      <c r="F926" s="35">
        <v>0</v>
      </c>
      <c r="G926" s="35">
        <v>0</v>
      </c>
      <c r="H926" s="35">
        <v>0</v>
      </c>
      <c r="I926" s="35">
        <v>0</v>
      </c>
      <c r="J926" s="35">
        <v>0</v>
      </c>
      <c r="K926" s="35">
        <v>106.60354782532966</v>
      </c>
      <c r="L926" s="35">
        <v>203.17399623460338</v>
      </c>
      <c r="M926" s="35">
        <v>280.6225209878354</v>
      </c>
      <c r="N926" s="35">
        <v>331.65997679551577</v>
      </c>
      <c r="O926" s="35">
        <v>351.48292251045086</v>
      </c>
      <c r="P926" s="35">
        <v>338.22570179066884</v>
      </c>
      <c r="Q926" s="35">
        <v>293.13603121010686</v>
      </c>
      <c r="R926" s="35">
        <v>220.45757016660446</v>
      </c>
      <c r="S926" s="35">
        <v>127.03052463764166</v>
      </c>
      <c r="T926" s="35">
        <v>21.647874360406426</v>
      </c>
      <c r="U926" s="35">
        <v>0</v>
      </c>
      <c r="V926" s="35">
        <v>0</v>
      </c>
      <c r="W926" s="35">
        <v>0</v>
      </c>
      <c r="X926" s="35">
        <v>0</v>
      </c>
      <c r="Y926" s="35">
        <v>0</v>
      </c>
      <c r="Z926" s="35">
        <v>0</v>
      </c>
      <c r="AA926" s="35">
        <v>0</v>
      </c>
    </row>
    <row r="927" spans="1:27">
      <c r="A927" s="239" t="s">
        <v>767</v>
      </c>
      <c r="B927" s="35" t="s">
        <v>338</v>
      </c>
      <c r="C927" s="35" t="s">
        <v>82</v>
      </c>
      <c r="D927" s="35">
        <v>0</v>
      </c>
      <c r="E927" s="35">
        <v>0</v>
      </c>
      <c r="F927" s="35">
        <v>0</v>
      </c>
      <c r="G927" s="35">
        <v>0</v>
      </c>
      <c r="H927" s="35">
        <v>0</v>
      </c>
      <c r="I927" s="35">
        <v>0</v>
      </c>
      <c r="J927" s="35">
        <v>0</v>
      </c>
      <c r="K927" s="35">
        <v>68.042131104347703</v>
      </c>
      <c r="L927" s="35">
        <v>129.92248473406178</v>
      </c>
      <c r="M927" s="35">
        <v>180.03728330414589</v>
      </c>
      <c r="N927" s="35">
        <v>213.84821750589549</v>
      </c>
      <c r="O927" s="35">
        <v>228.29342773292711</v>
      </c>
      <c r="P927" s="35">
        <v>222.06478078087693</v>
      </c>
      <c r="Q927" s="35">
        <v>195.72633212337104</v>
      </c>
      <c r="R927" s="35">
        <v>151.66324602585141</v>
      </c>
      <c r="S927" s="35">
        <v>93.86579920322815</v>
      </c>
      <c r="T927" s="35">
        <v>27.568028275794781</v>
      </c>
      <c r="U927" s="35">
        <v>0</v>
      </c>
      <c r="V927" s="35">
        <v>0</v>
      </c>
      <c r="W927" s="35">
        <v>0</v>
      </c>
      <c r="X927" s="35">
        <v>0</v>
      </c>
      <c r="Y927" s="35">
        <v>0</v>
      </c>
      <c r="Z927" s="35">
        <v>0</v>
      </c>
      <c r="AA927" s="35">
        <v>0</v>
      </c>
    </row>
    <row r="928" spans="1:27">
      <c r="A928" s="239" t="s">
        <v>767</v>
      </c>
      <c r="B928" s="35" t="s">
        <v>338</v>
      </c>
      <c r="C928" s="35" t="s">
        <v>83</v>
      </c>
      <c r="D928" s="35">
        <v>0</v>
      </c>
      <c r="E928" s="35">
        <v>0</v>
      </c>
      <c r="F928" s="35">
        <v>0</v>
      </c>
      <c r="G928" s="35">
        <v>0</v>
      </c>
      <c r="H928" s="35">
        <v>0</v>
      </c>
      <c r="I928" s="35">
        <v>0</v>
      </c>
      <c r="J928" s="35">
        <v>73.506450292051497</v>
      </c>
      <c r="K928" s="35">
        <v>141.16394608082598</v>
      </c>
      <c r="L928" s="35">
        <v>197.58893785329539</v>
      </c>
      <c r="M928" s="35">
        <v>238.29165350900178</v>
      </c>
      <c r="N928" s="35">
        <v>260.03335235125564</v>
      </c>
      <c r="O928" s="35">
        <v>261.08403372233187</v>
      </c>
      <c r="P928" s="35">
        <v>241.36009424439825</v>
      </c>
      <c r="Q928" s="35">
        <v>202.43098019289681</v>
      </c>
      <c r="R928" s="35">
        <v>147.39430566884121</v>
      </c>
      <c r="S928" s="35">
        <v>80.629373495641815</v>
      </c>
      <c r="T928" s="35">
        <v>7.4487113377947418</v>
      </c>
      <c r="U928" s="35">
        <v>0</v>
      </c>
      <c r="V928" s="35">
        <v>0</v>
      </c>
      <c r="W928" s="35">
        <v>0</v>
      </c>
      <c r="X928" s="35">
        <v>0</v>
      </c>
      <c r="Y928" s="35">
        <v>0</v>
      </c>
      <c r="Z928" s="35">
        <v>0</v>
      </c>
      <c r="AA928" s="35">
        <v>0</v>
      </c>
    </row>
    <row r="929" spans="1:27">
      <c r="A929" s="239" t="s">
        <v>767</v>
      </c>
      <c r="B929" s="35" t="s">
        <v>338</v>
      </c>
      <c r="C929" s="35" t="s">
        <v>84</v>
      </c>
      <c r="D929" s="35">
        <v>0</v>
      </c>
      <c r="E929" s="35">
        <v>0</v>
      </c>
      <c r="F929" s="35">
        <v>0</v>
      </c>
      <c r="G929" s="35">
        <v>0</v>
      </c>
      <c r="H929" s="35">
        <v>0</v>
      </c>
      <c r="I929" s="35">
        <v>0</v>
      </c>
      <c r="J929" s="35">
        <v>78.085318316150264</v>
      </c>
      <c r="K929" s="35">
        <v>150.75996260038315</v>
      </c>
      <c r="L929" s="35">
        <v>212.9881742864664</v>
      </c>
      <c r="M929" s="35">
        <v>260.45804716356349</v>
      </c>
      <c r="N929" s="35">
        <v>289.8803072168767</v>
      </c>
      <c r="O929" s="35">
        <v>299.2162324194785</v>
      </c>
      <c r="P929" s="35">
        <v>287.81891949752787</v>
      </c>
      <c r="Q929" s="35">
        <v>256.47810903722245</v>
      </c>
      <c r="R929" s="35">
        <v>207.36546292012432</v>
      </c>
      <c r="S929" s="35">
        <v>143.88408591310696</v>
      </c>
      <c r="T929" s="35">
        <v>70.432718336233833</v>
      </c>
      <c r="U929" s="35">
        <v>0</v>
      </c>
      <c r="V929" s="35">
        <v>0</v>
      </c>
      <c r="W929" s="35">
        <v>0</v>
      </c>
      <c r="X929" s="35">
        <v>0</v>
      </c>
      <c r="Y929" s="35">
        <v>0</v>
      </c>
      <c r="Z929" s="35">
        <v>0</v>
      </c>
      <c r="AA929" s="35">
        <v>0</v>
      </c>
    </row>
    <row r="930" spans="1:27">
      <c r="A930" s="239" t="s">
        <v>767</v>
      </c>
      <c r="B930" s="35" t="s">
        <v>338</v>
      </c>
      <c r="C930" s="35" t="s">
        <v>85</v>
      </c>
      <c r="D930" s="35">
        <v>0</v>
      </c>
      <c r="E930" s="35">
        <v>0</v>
      </c>
      <c r="F930" s="35">
        <v>0</v>
      </c>
      <c r="G930" s="35">
        <v>0</v>
      </c>
      <c r="H930" s="35">
        <v>0</v>
      </c>
      <c r="I930" s="35">
        <v>0</v>
      </c>
      <c r="J930" s="35">
        <v>77.59286309860309</v>
      </c>
      <c r="K930" s="35">
        <v>150.60647384474649</v>
      </c>
      <c r="L930" s="35">
        <v>214.73183092801361</v>
      </c>
      <c r="M930" s="35">
        <v>266.18448587531861</v>
      </c>
      <c r="N930" s="35">
        <v>301.92788761999537</v>
      </c>
      <c r="O930" s="35">
        <v>319.85258884965083</v>
      </c>
      <c r="P930" s="35">
        <v>318.90073801718177</v>
      </c>
      <c r="Q930" s="35">
        <v>299.12850994317995</v>
      </c>
      <c r="R930" s="35">
        <v>261.70279057959419</v>
      </c>
      <c r="S930" s="35">
        <v>208.83231158800024</v>
      </c>
      <c r="T930" s="35">
        <v>143.63729892255915</v>
      </c>
      <c r="U930" s="35">
        <v>69.965328290555576</v>
      </c>
      <c r="V930" s="35">
        <v>0</v>
      </c>
      <c r="W930" s="35">
        <v>0</v>
      </c>
      <c r="X930" s="35">
        <v>0</v>
      </c>
      <c r="Y930" s="35">
        <v>0</v>
      </c>
      <c r="Z930" s="35">
        <v>0</v>
      </c>
      <c r="AA930" s="35">
        <v>0</v>
      </c>
    </row>
    <row r="931" spans="1:27">
      <c r="A931" s="239" t="s">
        <v>767</v>
      </c>
      <c r="B931" s="35" t="s">
        <v>338</v>
      </c>
      <c r="C931" s="35" t="s">
        <v>86</v>
      </c>
      <c r="D931" s="35">
        <v>0</v>
      </c>
      <c r="E931" s="35">
        <v>0</v>
      </c>
      <c r="F931" s="35">
        <v>0</v>
      </c>
      <c r="G931" s="35">
        <v>0</v>
      </c>
      <c r="H931" s="35">
        <v>0</v>
      </c>
      <c r="I931" s="35">
        <v>68.062857846219558</v>
      </c>
      <c r="J931" s="35">
        <v>132.50995183210475</v>
      </c>
      <c r="K931" s="35">
        <v>189.91760154352679</v>
      </c>
      <c r="L931" s="35">
        <v>237.23608923865532</v>
      </c>
      <c r="M931" s="35">
        <v>271.9516727217059</v>
      </c>
      <c r="N931" s="35">
        <v>292.22012511005124</v>
      </c>
      <c r="O931" s="35">
        <v>296.96470734262709</v>
      </c>
      <c r="P931" s="35">
        <v>285.93336874874774</v>
      </c>
      <c r="Q931" s="35">
        <v>259.71213696053201</v>
      </c>
      <c r="R931" s="35">
        <v>219.69398584468829</v>
      </c>
      <c r="S931" s="35">
        <v>168.00483531026597</v>
      </c>
      <c r="T931" s="35">
        <v>107.39061417053954</v>
      </c>
      <c r="U931" s="35">
        <v>41.071385719273671</v>
      </c>
      <c r="V931" s="35">
        <v>0</v>
      </c>
      <c r="W931" s="35">
        <v>0</v>
      </c>
      <c r="X931" s="35">
        <v>0</v>
      </c>
      <c r="Y931" s="35">
        <v>0</v>
      </c>
      <c r="Z931" s="35">
        <v>0</v>
      </c>
      <c r="AA931" s="35">
        <v>0</v>
      </c>
    </row>
    <row r="932" spans="1:27">
      <c r="A932" s="239" t="s">
        <v>767</v>
      </c>
      <c r="B932" s="35" t="s">
        <v>338</v>
      </c>
      <c r="C932" s="35" t="s">
        <v>87</v>
      </c>
      <c r="D932" s="35">
        <v>0</v>
      </c>
      <c r="E932" s="35">
        <v>0</v>
      </c>
      <c r="F932" s="35">
        <v>0</v>
      </c>
      <c r="G932" s="35">
        <v>0</v>
      </c>
      <c r="H932" s="35">
        <v>0</v>
      </c>
      <c r="I932" s="35">
        <v>74.152457946648767</v>
      </c>
      <c r="J932" s="35">
        <v>144.63893942511032</v>
      </c>
      <c r="K932" s="35">
        <v>207.97470785913694</v>
      </c>
      <c r="L932" s="35">
        <v>261.02854625197375</v>
      </c>
      <c r="M932" s="35">
        <v>301.17755944301689</v>
      </c>
      <c r="N932" s="35">
        <v>326.43684576271954</v>
      </c>
      <c r="O932" s="35">
        <v>335.55762733081428</v>
      </c>
      <c r="P932" s="35">
        <v>328.08898759610372</v>
      </c>
      <c r="Q932" s="35">
        <v>304.4001639146378</v>
      </c>
      <c r="R932" s="35">
        <v>265.66229305760436</v>
      </c>
      <c r="S932" s="35">
        <v>213.79051212122405</v>
      </c>
      <c r="T932" s="35">
        <v>151.34927727514315</v>
      </c>
      <c r="U932" s="35">
        <v>81.425581235840426</v>
      </c>
      <c r="V932" s="35">
        <v>7.4763373861896518</v>
      </c>
      <c r="W932" s="35">
        <v>0</v>
      </c>
      <c r="X932" s="35">
        <v>0</v>
      </c>
      <c r="Y932" s="35">
        <v>0</v>
      </c>
      <c r="Z932" s="35">
        <v>0</v>
      </c>
      <c r="AA932" s="35">
        <v>0</v>
      </c>
    </row>
    <row r="933" spans="1:27">
      <c r="A933" s="239" t="s">
        <v>767</v>
      </c>
      <c r="B933" s="35" t="s">
        <v>338</v>
      </c>
      <c r="C933" s="35" t="s">
        <v>88</v>
      </c>
      <c r="D933" s="35">
        <v>0</v>
      </c>
      <c r="E933" s="35">
        <v>0</v>
      </c>
      <c r="F933" s="35">
        <v>0</v>
      </c>
      <c r="G933" s="35">
        <v>0</v>
      </c>
      <c r="H933" s="35">
        <v>0</v>
      </c>
      <c r="I933" s="35">
        <v>74.479101871604655</v>
      </c>
      <c r="J933" s="35">
        <v>145.16981044738654</v>
      </c>
      <c r="K933" s="35">
        <v>208.47642975739251</v>
      </c>
      <c r="L933" s="35">
        <v>261.1788568982783</v>
      </c>
      <c r="M933" s="35">
        <v>300.59637316322716</v>
      </c>
      <c r="N933" s="35">
        <v>324.72399929492275</v>
      </c>
      <c r="O933" s="35">
        <v>332.33447912640685</v>
      </c>
      <c r="P933" s="35">
        <v>323.0407041930622</v>
      </c>
      <c r="Q933" s="35">
        <v>297.3154040762829</v>
      </c>
      <c r="R933" s="35">
        <v>256.46710092585857</v>
      </c>
      <c r="S933" s="35">
        <v>202.57355123874029</v>
      </c>
      <c r="T933" s="35">
        <v>138.37606039042439</v>
      </c>
      <c r="U933" s="35">
        <v>67.140045629868325</v>
      </c>
      <c r="V933" s="35">
        <v>0</v>
      </c>
      <c r="W933" s="35">
        <v>0</v>
      </c>
      <c r="X933" s="35">
        <v>0</v>
      </c>
      <c r="Y933" s="35">
        <v>0</v>
      </c>
      <c r="Z933" s="35">
        <v>0</v>
      </c>
      <c r="AA933" s="35">
        <v>0</v>
      </c>
    </row>
    <row r="934" spans="1:27">
      <c r="A934" s="239" t="s">
        <v>767</v>
      </c>
      <c r="B934" s="35" t="s">
        <v>338</v>
      </c>
      <c r="C934" s="35" t="s">
        <v>89</v>
      </c>
      <c r="D934" s="35">
        <v>0</v>
      </c>
      <c r="E934" s="35">
        <v>0</v>
      </c>
      <c r="F934" s="35">
        <v>0</v>
      </c>
      <c r="G934" s="35">
        <v>0</v>
      </c>
      <c r="H934" s="35">
        <v>0</v>
      </c>
      <c r="I934" s="35">
        <v>76.277726278560507</v>
      </c>
      <c r="J934" s="35">
        <v>148.31927681688055</v>
      </c>
      <c r="K934" s="35">
        <v>212.12373701552332</v>
      </c>
      <c r="L934" s="35">
        <v>264.14764904479995</v>
      </c>
      <c r="M934" s="35">
        <v>301.50180205899113</v>
      </c>
      <c r="N934" s="35">
        <v>322.11168801340142</v>
      </c>
      <c r="O934" s="35">
        <v>324.83271197647309</v>
      </c>
      <c r="P934" s="35">
        <v>309.51375859299895</v>
      </c>
      <c r="Q934" s="35">
        <v>277.00558445805575</v>
      </c>
      <c r="R934" s="35">
        <v>229.11357032102583</v>
      </c>
      <c r="S934" s="35">
        <v>168.49745708317366</v>
      </c>
      <c r="T934" s="35">
        <v>98.523633871360289</v>
      </c>
      <c r="U934" s="35">
        <v>23.078181548290907</v>
      </c>
      <c r="V934" s="35">
        <v>0</v>
      </c>
      <c r="W934" s="35">
        <v>0</v>
      </c>
      <c r="X934" s="35">
        <v>0</v>
      </c>
      <c r="Y934" s="35">
        <v>0</v>
      </c>
      <c r="Z934" s="35">
        <v>0</v>
      </c>
      <c r="AA934" s="35">
        <v>0</v>
      </c>
    </row>
    <row r="935" spans="1:27">
      <c r="A935" s="239" t="s">
        <v>767</v>
      </c>
      <c r="B935" s="35" t="s">
        <v>338</v>
      </c>
      <c r="C935" s="35" t="s">
        <v>90</v>
      </c>
      <c r="D935" s="35">
        <v>0</v>
      </c>
      <c r="E935" s="35">
        <v>0</v>
      </c>
      <c r="F935" s="35">
        <v>0</v>
      </c>
      <c r="G935" s="35">
        <v>0</v>
      </c>
      <c r="H935" s="35">
        <v>0</v>
      </c>
      <c r="I935" s="35">
        <v>0</v>
      </c>
      <c r="J935" s="35">
        <v>77.238735380404663</v>
      </c>
      <c r="K935" s="35">
        <v>149.54610482386261</v>
      </c>
      <c r="L935" s="35">
        <v>212.30558921069189</v>
      </c>
      <c r="M935" s="35">
        <v>261.51026142069446</v>
      </c>
      <c r="N935" s="35">
        <v>294.01861164949571</v>
      </c>
      <c r="O935" s="35">
        <v>307.75511949667595</v>
      </c>
      <c r="P935" s="35">
        <v>301.84276714783721</v>
      </c>
      <c r="Q935" s="35">
        <v>276.65903324548572</v>
      </c>
      <c r="R935" s="35">
        <v>233.81179247736137</v>
      </c>
      <c r="S935" s="35">
        <v>176.03665959136791</v>
      </c>
      <c r="T935" s="35">
        <v>107.02233198672316</v>
      </c>
      <c r="U935" s="35">
        <v>31.175082016730723</v>
      </c>
      <c r="V935" s="35">
        <v>0</v>
      </c>
      <c r="W935" s="35">
        <v>0</v>
      </c>
      <c r="X935" s="35">
        <v>0</v>
      </c>
      <c r="Y935" s="35">
        <v>0</v>
      </c>
      <c r="Z935" s="35">
        <v>0</v>
      </c>
      <c r="AA935" s="35">
        <v>0</v>
      </c>
    </row>
    <row r="936" spans="1:27">
      <c r="A936" s="239" t="s">
        <v>767</v>
      </c>
      <c r="B936" s="35" t="s">
        <v>338</v>
      </c>
      <c r="C936" s="35" t="s">
        <v>91</v>
      </c>
      <c r="D936" s="35">
        <v>0</v>
      </c>
      <c r="E936" s="35">
        <v>0</v>
      </c>
      <c r="F936" s="35">
        <v>0</v>
      </c>
      <c r="G936" s="35">
        <v>0</v>
      </c>
      <c r="H936" s="35">
        <v>0</v>
      </c>
      <c r="I936" s="35">
        <v>0</v>
      </c>
      <c r="J936" s="35">
        <v>74.350260956782989</v>
      </c>
      <c r="K936" s="35">
        <v>143.18630318821292</v>
      </c>
      <c r="L936" s="35">
        <v>201.4028723459241</v>
      </c>
      <c r="M936" s="35">
        <v>244.68231181857175</v>
      </c>
      <c r="N936" s="35">
        <v>269.81478357073087</v>
      </c>
      <c r="O936" s="35">
        <v>274.93632714595168</v>
      </c>
      <c r="P936" s="35">
        <v>259.66710108676295</v>
      </c>
      <c r="Q936" s="35">
        <v>225.13955403791351</v>
      </c>
      <c r="R936" s="35">
        <v>173.91443621099893</v>
      </c>
      <c r="S936" s="35">
        <v>109.79088025592034</v>
      </c>
      <c r="T936" s="35">
        <v>37.52463697211703</v>
      </c>
      <c r="U936" s="35">
        <v>0</v>
      </c>
      <c r="V936" s="35">
        <v>0</v>
      </c>
      <c r="W936" s="35">
        <v>0</v>
      </c>
      <c r="X936" s="35">
        <v>0</v>
      </c>
      <c r="Y936" s="35">
        <v>0</v>
      </c>
      <c r="Z936" s="35">
        <v>0</v>
      </c>
      <c r="AA936" s="35">
        <v>0</v>
      </c>
    </row>
    <row r="937" spans="1:27">
      <c r="A937" s="239" t="s">
        <v>767</v>
      </c>
      <c r="B937" s="35" t="s">
        <v>338</v>
      </c>
      <c r="C937" s="35" t="s">
        <v>92</v>
      </c>
      <c r="D937" s="35">
        <v>0</v>
      </c>
      <c r="E937" s="35">
        <v>0</v>
      </c>
      <c r="F937" s="35">
        <v>0</v>
      </c>
      <c r="G937" s="35">
        <v>0</v>
      </c>
      <c r="H937" s="35">
        <v>0</v>
      </c>
      <c r="I937" s="35">
        <v>0</v>
      </c>
      <c r="J937" s="35">
        <v>0</v>
      </c>
      <c r="K937" s="35">
        <v>69.664656127744905</v>
      </c>
      <c r="L937" s="35">
        <v>133.36689201693849</v>
      </c>
      <c r="M937" s="35">
        <v>185.65459577011848</v>
      </c>
      <c r="N937" s="35">
        <v>222.0525961826261</v>
      </c>
      <c r="O937" s="35">
        <v>239.44568123210698</v>
      </c>
      <c r="P937" s="35">
        <v>236.34522113016885</v>
      </c>
      <c r="Q937" s="35">
        <v>213.01657634922566</v>
      </c>
      <c r="R937" s="35">
        <v>171.4563860964646</v>
      </c>
      <c r="S937" s="35">
        <v>115.22168105652315</v>
      </c>
      <c r="T937" s="35">
        <v>49.125446207383213</v>
      </c>
      <c r="U937" s="35">
        <v>0</v>
      </c>
      <c r="V937" s="35">
        <v>0</v>
      </c>
      <c r="W937" s="35">
        <v>0</v>
      </c>
      <c r="X937" s="35">
        <v>0</v>
      </c>
      <c r="Y937" s="35">
        <v>0</v>
      </c>
      <c r="Z937" s="35">
        <v>0</v>
      </c>
      <c r="AA937" s="35">
        <v>0</v>
      </c>
    </row>
    <row r="938" spans="1:27">
      <c r="A938" s="239" t="s">
        <v>767</v>
      </c>
      <c r="B938" s="35" t="s">
        <v>338</v>
      </c>
      <c r="C938" s="35" t="s">
        <v>93</v>
      </c>
      <c r="D938" s="35">
        <v>0</v>
      </c>
      <c r="E938" s="35">
        <v>0</v>
      </c>
      <c r="F938" s="35">
        <v>0</v>
      </c>
      <c r="G938" s="35">
        <v>0</v>
      </c>
      <c r="H938" s="35">
        <v>0</v>
      </c>
      <c r="I938" s="35">
        <v>0</v>
      </c>
      <c r="J938" s="35">
        <v>0</v>
      </c>
      <c r="K938" s="35">
        <v>66.627217390831021</v>
      </c>
      <c r="L938" s="35">
        <v>126.98374764662709</v>
      </c>
      <c r="M938" s="35">
        <v>175.38907561739708</v>
      </c>
      <c r="N938" s="35">
        <v>207.28748549719734</v>
      </c>
      <c r="O938" s="35">
        <v>219.67682656903176</v>
      </c>
      <c r="P938" s="35">
        <v>211.39106361916799</v>
      </c>
      <c r="Q938" s="35">
        <v>183.21001950631677</v>
      </c>
      <c r="R938" s="35">
        <v>137.78598135412776</v>
      </c>
      <c r="S938" s="35">
        <v>79.394077898526021</v>
      </c>
      <c r="T938" s="35">
        <v>13.529921475254014</v>
      </c>
      <c r="U938" s="35">
        <v>0</v>
      </c>
      <c r="V938" s="35">
        <v>0</v>
      </c>
      <c r="W938" s="35">
        <v>0</v>
      </c>
      <c r="X938" s="35">
        <v>0</v>
      </c>
      <c r="Y938" s="35">
        <v>0</v>
      </c>
      <c r="Z938" s="35">
        <v>0</v>
      </c>
      <c r="AA938" s="35">
        <v>0</v>
      </c>
    </row>
    <row r="939" spans="1:27">
      <c r="A939" s="239" t="s">
        <v>781</v>
      </c>
      <c r="B939" s="35" t="s">
        <v>79</v>
      </c>
      <c r="C939" s="35" t="s">
        <v>82</v>
      </c>
      <c r="D939" s="35">
        <v>0</v>
      </c>
      <c r="E939" s="35">
        <v>0</v>
      </c>
      <c r="F939" s="35">
        <v>0</v>
      </c>
      <c r="G939" s="35">
        <v>0</v>
      </c>
      <c r="H939" s="35">
        <v>0</v>
      </c>
      <c r="I939" s="35">
        <v>0</v>
      </c>
      <c r="J939" s="35">
        <v>0</v>
      </c>
      <c r="K939" s="35">
        <v>186.63855196316817</v>
      </c>
      <c r="L939" s="35">
        <v>355.36469567972915</v>
      </c>
      <c r="M939" s="35">
        <v>489.98514451979554</v>
      </c>
      <c r="N939" s="35">
        <v>577.57986447859946</v>
      </c>
      <c r="O939" s="35">
        <v>609.74205874141342</v>
      </c>
      <c r="P939" s="35">
        <v>583.38499979303515</v>
      </c>
      <c r="Q939" s="35">
        <v>501.03827434048333</v>
      </c>
      <c r="R939" s="35">
        <v>370.60500930240471</v>
      </c>
      <c r="S939" s="35">
        <v>204.60337880587403</v>
      </c>
      <c r="T939" s="35">
        <v>18.965187634947892</v>
      </c>
      <c r="U939" s="35">
        <v>0</v>
      </c>
      <c r="V939" s="35">
        <v>0</v>
      </c>
      <c r="W939" s="35">
        <v>0</v>
      </c>
      <c r="X939" s="35">
        <v>0</v>
      </c>
      <c r="Y939" s="35">
        <v>0</v>
      </c>
      <c r="Z939" s="35">
        <v>0</v>
      </c>
      <c r="AA939" s="35">
        <v>0</v>
      </c>
    </row>
    <row r="940" spans="1:27">
      <c r="A940" s="239" t="s">
        <v>781</v>
      </c>
      <c r="B940" s="35" t="s">
        <v>79</v>
      </c>
      <c r="C940" s="35" t="s">
        <v>83</v>
      </c>
      <c r="D940" s="35">
        <v>0</v>
      </c>
      <c r="E940" s="35">
        <v>0</v>
      </c>
      <c r="F940" s="35">
        <v>0</v>
      </c>
      <c r="G940" s="35">
        <v>0</v>
      </c>
      <c r="H940" s="35">
        <v>0</v>
      </c>
      <c r="I940" s="35">
        <v>0</v>
      </c>
      <c r="J940" s="35">
        <v>0</v>
      </c>
      <c r="K940" s="35">
        <v>203.61074441471081</v>
      </c>
      <c r="L940" s="35">
        <v>390.72615723666456</v>
      </c>
      <c r="M940" s="35">
        <v>546.18726053723515</v>
      </c>
      <c r="N940" s="35">
        <v>657.39952028979133</v>
      </c>
      <c r="O940" s="35">
        <v>715.35318061395685</v>
      </c>
      <c r="P940" s="35">
        <v>715.35318061395697</v>
      </c>
      <c r="Q940" s="35">
        <v>657.39952028979144</v>
      </c>
      <c r="R940" s="35">
        <v>546.18726053723515</v>
      </c>
      <c r="S940" s="35">
        <v>390.72615723666473</v>
      </c>
      <c r="T940" s="35">
        <v>203.61074441471081</v>
      </c>
      <c r="U940" s="35">
        <v>0</v>
      </c>
      <c r="V940" s="35">
        <v>0</v>
      </c>
      <c r="W940" s="35">
        <v>0</v>
      </c>
      <c r="X940" s="35">
        <v>0</v>
      </c>
      <c r="Y940" s="35">
        <v>0</v>
      </c>
      <c r="Z940" s="35">
        <v>0</v>
      </c>
      <c r="AA940" s="35">
        <v>0</v>
      </c>
    </row>
    <row r="941" spans="1:27">
      <c r="A941" s="239" t="s">
        <v>781</v>
      </c>
      <c r="B941" s="35" t="s">
        <v>79</v>
      </c>
      <c r="C941" s="35" t="s">
        <v>84</v>
      </c>
      <c r="D941" s="35">
        <v>0</v>
      </c>
      <c r="E941" s="35">
        <v>0</v>
      </c>
      <c r="F941" s="35">
        <v>0</v>
      </c>
      <c r="G941" s="35">
        <v>0</v>
      </c>
      <c r="H941" s="35">
        <v>0</v>
      </c>
      <c r="I941" s="35">
        <v>0</v>
      </c>
      <c r="J941" s="35">
        <v>220.64397798236988</v>
      </c>
      <c r="K941" s="35">
        <v>425.9991325634623</v>
      </c>
      <c r="L941" s="35">
        <v>601.83603078235058</v>
      </c>
      <c r="M941" s="35">
        <v>735.97061346425016</v>
      </c>
      <c r="N941" s="35">
        <v>819.10845088857559</v>
      </c>
      <c r="O941" s="35">
        <v>845.48877076519796</v>
      </c>
      <c r="P941" s="35">
        <v>813.2836326465648</v>
      </c>
      <c r="Q941" s="35">
        <v>724.72458925308979</v>
      </c>
      <c r="R941" s="35">
        <v>585.94805811771437</v>
      </c>
      <c r="S941" s="35">
        <v>406.57011803022607</v>
      </c>
      <c r="T941" s="35">
        <v>199.02019341072733</v>
      </c>
      <c r="U941" s="35">
        <v>0</v>
      </c>
      <c r="V941" s="35">
        <v>0</v>
      </c>
      <c r="W941" s="35">
        <v>0</v>
      </c>
      <c r="X941" s="35">
        <v>0</v>
      </c>
      <c r="Y941" s="35">
        <v>0</v>
      </c>
      <c r="Z941" s="35">
        <v>0</v>
      </c>
      <c r="AA941" s="35">
        <v>0</v>
      </c>
    </row>
    <row r="942" spans="1:27">
      <c r="A942" s="239" t="s">
        <v>781</v>
      </c>
      <c r="B942" s="35" t="s">
        <v>79</v>
      </c>
      <c r="C942" s="35" t="s">
        <v>85</v>
      </c>
      <c r="D942" s="35">
        <v>0</v>
      </c>
      <c r="E942" s="35">
        <v>0</v>
      </c>
      <c r="F942" s="35">
        <v>0</v>
      </c>
      <c r="G942" s="35">
        <v>0</v>
      </c>
      <c r="H942" s="35">
        <v>0</v>
      </c>
      <c r="I942" s="35">
        <v>0</v>
      </c>
      <c r="J942" s="35">
        <v>222.08519916136063</v>
      </c>
      <c r="K942" s="35">
        <v>431.26361379431648</v>
      </c>
      <c r="L942" s="35">
        <v>615.37855477300059</v>
      </c>
      <c r="M942" s="35">
        <v>763.72993095831259</v>
      </c>
      <c r="N942" s="35">
        <v>867.69609960167395</v>
      </c>
      <c r="O942" s="35">
        <v>921.23492488317925</v>
      </c>
      <c r="P942" s="35">
        <v>921.23492488317925</v>
      </c>
      <c r="Q942" s="35">
        <v>867.69609960167395</v>
      </c>
      <c r="R942" s="35">
        <v>763.72993095831271</v>
      </c>
      <c r="S942" s="35">
        <v>615.37855477300059</v>
      </c>
      <c r="T942" s="35">
        <v>431.263613794317</v>
      </c>
      <c r="U942" s="35">
        <v>222.08519916136058</v>
      </c>
      <c r="V942" s="35">
        <v>0</v>
      </c>
      <c r="W942" s="35">
        <v>0</v>
      </c>
      <c r="X942" s="35">
        <v>0</v>
      </c>
      <c r="Y942" s="35">
        <v>0</v>
      </c>
      <c r="Z942" s="35">
        <v>0</v>
      </c>
      <c r="AA942" s="35">
        <v>0</v>
      </c>
    </row>
    <row r="943" spans="1:27">
      <c r="A943" s="239" t="s">
        <v>781</v>
      </c>
      <c r="B943" s="35" t="s">
        <v>79</v>
      </c>
      <c r="C943" s="35" t="s">
        <v>86</v>
      </c>
      <c r="D943" s="35">
        <v>0</v>
      </c>
      <c r="E943" s="35">
        <v>0</v>
      </c>
      <c r="F943" s="35">
        <v>0</v>
      </c>
      <c r="G943" s="35">
        <v>0</v>
      </c>
      <c r="H943" s="35">
        <v>0</v>
      </c>
      <c r="I943" s="35">
        <v>195.96962978409985</v>
      </c>
      <c r="J943" s="35">
        <v>381.97122809356125</v>
      </c>
      <c r="K943" s="35">
        <v>548.54378921885461</v>
      </c>
      <c r="L943" s="35">
        <v>687.21456902132286</v>
      </c>
      <c r="M943" s="35">
        <v>790.93005263130715</v>
      </c>
      <c r="N943" s="35">
        <v>854.41473278693911</v>
      </c>
      <c r="O943" s="35">
        <v>874.43944948701937</v>
      </c>
      <c r="P943" s="35">
        <v>849.98564181189386</v>
      </c>
      <c r="Q943" s="35">
        <v>782.29715721307321</v>
      </c>
      <c r="R943" s="35">
        <v>674.81698298249125</v>
      </c>
      <c r="S943" s="35">
        <v>533.0121180669255</v>
      </c>
      <c r="T943" s="35">
        <v>364.09549315513868</v>
      </c>
      <c r="U943" s="35">
        <v>176.65908362395496</v>
      </c>
      <c r="V943" s="35">
        <v>0</v>
      </c>
      <c r="W943" s="35">
        <v>0</v>
      </c>
      <c r="X943" s="35">
        <v>0</v>
      </c>
      <c r="Y943" s="35">
        <v>0</v>
      </c>
      <c r="Z943" s="35">
        <v>0</v>
      </c>
      <c r="AA943" s="35">
        <v>0</v>
      </c>
    </row>
    <row r="944" spans="1:27">
      <c r="A944" s="239" t="s">
        <v>781</v>
      </c>
      <c r="B944" s="35" t="s">
        <v>79</v>
      </c>
      <c r="C944" s="35" t="s">
        <v>87</v>
      </c>
      <c r="D944" s="35">
        <v>0</v>
      </c>
      <c r="E944" s="35">
        <v>0</v>
      </c>
      <c r="F944" s="35">
        <v>0</v>
      </c>
      <c r="G944" s="35">
        <v>0</v>
      </c>
      <c r="H944" s="35">
        <v>0</v>
      </c>
      <c r="I944" s="35">
        <v>215.24619472426355</v>
      </c>
      <c r="J944" s="35">
        <v>420.28800091411637</v>
      </c>
      <c r="K944" s="35">
        <v>605.40479954147781</v>
      </c>
      <c r="L944" s="35">
        <v>761.82057605306056</v>
      </c>
      <c r="M944" s="35">
        <v>882.11997354334324</v>
      </c>
      <c r="N944" s="35">
        <v>960.59983988915417</v>
      </c>
      <c r="O944" s="35">
        <v>993.53960270431367</v>
      </c>
      <c r="P944" s="35">
        <v>979.37765418233846</v>
      </c>
      <c r="Q944" s="35">
        <v>918.78538377709447</v>
      </c>
      <c r="R944" s="35">
        <v>814.63534898112744</v>
      </c>
      <c r="S944" s="35">
        <v>671.86509316096203</v>
      </c>
      <c r="T944" s="35">
        <v>497.24306657149037</v>
      </c>
      <c r="U944" s="35">
        <v>299.04774776267283</v>
      </c>
      <c r="V944" s="35">
        <v>86.675177586322988</v>
      </c>
      <c r="W944" s="35">
        <v>0</v>
      </c>
      <c r="X944" s="35">
        <v>0</v>
      </c>
      <c r="Y944" s="35">
        <v>0</v>
      </c>
      <c r="Z944" s="35">
        <v>0</v>
      </c>
      <c r="AA944" s="35">
        <v>0</v>
      </c>
    </row>
    <row r="945" spans="1:27">
      <c r="A945" s="239" t="s">
        <v>781</v>
      </c>
      <c r="B945" s="35" t="s">
        <v>79</v>
      </c>
      <c r="C945" s="35" t="s">
        <v>88</v>
      </c>
      <c r="D945" s="35">
        <v>0</v>
      </c>
      <c r="E945" s="35">
        <v>0</v>
      </c>
      <c r="F945" s="35">
        <v>0</v>
      </c>
      <c r="G945" s="35">
        <v>0</v>
      </c>
      <c r="H945" s="35">
        <v>0</v>
      </c>
      <c r="I945" s="35">
        <v>215.60740978020647</v>
      </c>
      <c r="J945" s="35">
        <v>420.70453251880184</v>
      </c>
      <c r="K945" s="35">
        <v>605.29342967745538</v>
      </c>
      <c r="L945" s="35">
        <v>760.37588409930027</v>
      </c>
      <c r="M945" s="35">
        <v>878.3920391321335</v>
      </c>
      <c r="N945" s="35">
        <v>953.58892150751842</v>
      </c>
      <c r="O945" s="35">
        <v>982.30088346684965</v>
      </c>
      <c r="P945" s="35">
        <v>963.12829332757974</v>
      </c>
      <c r="Q945" s="35">
        <v>897.00576380037683</v>
      </c>
      <c r="R945" s="35">
        <v>787.15659210845251</v>
      </c>
      <c r="S945" s="35">
        <v>638.93563283190815</v>
      </c>
      <c r="T945" s="35">
        <v>459.56826300749509</v>
      </c>
      <c r="U945" s="35">
        <v>257.79816424001194</v>
      </c>
      <c r="V945" s="35">
        <v>43.461091509412263</v>
      </c>
      <c r="W945" s="35">
        <v>0</v>
      </c>
      <c r="X945" s="35">
        <v>0</v>
      </c>
      <c r="Y945" s="35">
        <v>0</v>
      </c>
      <c r="Z945" s="35">
        <v>0</v>
      </c>
      <c r="AA945" s="35">
        <v>0</v>
      </c>
    </row>
    <row r="946" spans="1:27">
      <c r="A946" s="239" t="s">
        <v>781</v>
      </c>
      <c r="B946" s="35" t="s">
        <v>79</v>
      </c>
      <c r="C946" s="35" t="s">
        <v>89</v>
      </c>
      <c r="D946" s="35">
        <v>0</v>
      </c>
      <c r="E946" s="35">
        <v>0</v>
      </c>
      <c r="F946" s="35">
        <v>0</v>
      </c>
      <c r="G946" s="35">
        <v>0</v>
      </c>
      <c r="H946" s="35">
        <v>0</v>
      </c>
      <c r="I946" s="35">
        <v>219.54607374180708</v>
      </c>
      <c r="J946" s="35">
        <v>427.25636182081024</v>
      </c>
      <c r="K946" s="35">
        <v>611.93314884286622</v>
      </c>
      <c r="L946" s="35">
        <v>763.62046141781161</v>
      </c>
      <c r="M946" s="35">
        <v>874.14079726193347</v>
      </c>
      <c r="N946" s="35">
        <v>937.5359764627525</v>
      </c>
      <c r="O946" s="35">
        <v>950.38834850032208</v>
      </c>
      <c r="P946" s="35">
        <v>912.00503867138434</v>
      </c>
      <c r="Q946" s="35">
        <v>824.45530114396672</v>
      </c>
      <c r="R946" s="35">
        <v>692.45896492957741</v>
      </c>
      <c r="S946" s="35">
        <v>523.13198667951201</v>
      </c>
      <c r="T946" s="35">
        <v>325.60282761988628</v>
      </c>
      <c r="U946" s="35">
        <v>110.52033584412152</v>
      </c>
      <c r="V946" s="35">
        <v>0</v>
      </c>
      <c r="W946" s="35">
        <v>0</v>
      </c>
      <c r="X946" s="35">
        <v>0</v>
      </c>
      <c r="Y946" s="35">
        <v>0</v>
      </c>
      <c r="Z946" s="35">
        <v>0</v>
      </c>
      <c r="AA946" s="35">
        <v>0</v>
      </c>
    </row>
    <row r="947" spans="1:27">
      <c r="A947" s="239" t="s">
        <v>781</v>
      </c>
      <c r="B947" s="35" t="s">
        <v>79</v>
      </c>
      <c r="C947" s="35" t="s">
        <v>90</v>
      </c>
      <c r="D947" s="35">
        <v>0</v>
      </c>
      <c r="E947" s="35">
        <v>0</v>
      </c>
      <c r="F947" s="35">
        <v>0</v>
      </c>
      <c r="G947" s="35">
        <v>0</v>
      </c>
      <c r="H947" s="35">
        <v>0</v>
      </c>
      <c r="I947" s="35">
        <v>0</v>
      </c>
      <c r="J947" s="35">
        <v>221.06708092442116</v>
      </c>
      <c r="K947" s="35">
        <v>428.0199655549514</v>
      </c>
      <c r="L947" s="35">
        <v>607.64558921887738</v>
      </c>
      <c r="M947" s="35">
        <v>748.47561705058456</v>
      </c>
      <c r="N947" s="35">
        <v>841.51864857299142</v>
      </c>
      <c r="O947" s="35">
        <v>880.83428051486214</v>
      </c>
      <c r="P947" s="35">
        <v>863.91237638583618</v>
      </c>
      <c r="Q947" s="35">
        <v>791.83332805405007</v>
      </c>
      <c r="R947" s="35">
        <v>669.19907730376951</v>
      </c>
      <c r="S947" s="35">
        <v>503.83930135426084</v>
      </c>
      <c r="T947" s="35">
        <v>306.31152114941898</v>
      </c>
      <c r="U947" s="35">
        <v>89.227048385446665</v>
      </c>
      <c r="V947" s="35">
        <v>0</v>
      </c>
      <c r="W947" s="35">
        <v>0</v>
      </c>
      <c r="X947" s="35">
        <v>0</v>
      </c>
      <c r="Y947" s="35">
        <v>0</v>
      </c>
      <c r="Z947" s="35">
        <v>0</v>
      </c>
      <c r="AA947" s="35">
        <v>0</v>
      </c>
    </row>
    <row r="948" spans="1:27">
      <c r="A948" s="239" t="s">
        <v>781</v>
      </c>
      <c r="B948" s="35" t="s">
        <v>79</v>
      </c>
      <c r="C948" s="35" t="s">
        <v>91</v>
      </c>
      <c r="D948" s="35">
        <v>0</v>
      </c>
      <c r="E948" s="35">
        <v>0</v>
      </c>
      <c r="F948" s="35">
        <v>0</v>
      </c>
      <c r="G948" s="35">
        <v>0</v>
      </c>
      <c r="H948" s="35">
        <v>0</v>
      </c>
      <c r="I948" s="35">
        <v>0</v>
      </c>
      <c r="J948" s="35">
        <v>208.85893085400303</v>
      </c>
      <c r="K948" s="35">
        <v>401.95653147921905</v>
      </c>
      <c r="L948" s="35">
        <v>564.72088466149762</v>
      </c>
      <c r="M948" s="35">
        <v>684.86914135296138</v>
      </c>
      <c r="N948" s="35">
        <v>753.33443358495731</v>
      </c>
      <c r="O948" s="35">
        <v>764.95009658683603</v>
      </c>
      <c r="P948" s="35">
        <v>718.83956597300801</v>
      </c>
      <c r="Q948" s="35">
        <v>618.48252679719576</v>
      </c>
      <c r="R948" s="35">
        <v>471.45232260169189</v>
      </c>
      <c r="S948" s="35">
        <v>288.84444062496755</v>
      </c>
      <c r="T948" s="35">
        <v>84.439201959571534</v>
      </c>
      <c r="U948" s="35">
        <v>0</v>
      </c>
      <c r="V948" s="35">
        <v>0</v>
      </c>
      <c r="W948" s="35">
        <v>0</v>
      </c>
      <c r="X948" s="35">
        <v>0</v>
      </c>
      <c r="Y948" s="35">
        <v>0</v>
      </c>
      <c r="Z948" s="35">
        <v>0</v>
      </c>
      <c r="AA948" s="35">
        <v>0</v>
      </c>
    </row>
    <row r="949" spans="1:27">
      <c r="A949" s="239" t="s">
        <v>781</v>
      </c>
      <c r="B949" s="35" t="s">
        <v>79</v>
      </c>
      <c r="C949" s="35" t="s">
        <v>92</v>
      </c>
      <c r="D949" s="35">
        <v>0</v>
      </c>
      <c r="E949" s="35">
        <v>0</v>
      </c>
      <c r="F949" s="35">
        <v>0</v>
      </c>
      <c r="G949" s="35">
        <v>0</v>
      </c>
      <c r="H949" s="35">
        <v>0</v>
      </c>
      <c r="I949" s="35">
        <v>0</v>
      </c>
      <c r="J949" s="35">
        <v>0</v>
      </c>
      <c r="K949" s="35">
        <v>193.45179843670132</v>
      </c>
      <c r="L949" s="35">
        <v>369.384937262248</v>
      </c>
      <c r="M949" s="35">
        <v>511.86721631973512</v>
      </c>
      <c r="N949" s="35">
        <v>607.99568734194122</v>
      </c>
      <c r="O949" s="35">
        <v>649.06512258537884</v>
      </c>
      <c r="P949" s="35">
        <v>631.35634516843527</v>
      </c>
      <c r="Q949" s="35">
        <v>556.47303128437511</v>
      </c>
      <c r="R949" s="35">
        <v>431.19648406447601</v>
      </c>
      <c r="S949" s="35">
        <v>266.87153051857445</v>
      </c>
      <c r="T949" s="35">
        <v>78.379153661834167</v>
      </c>
      <c r="U949" s="35">
        <v>0</v>
      </c>
      <c r="V949" s="35">
        <v>0</v>
      </c>
      <c r="W949" s="35">
        <v>0</v>
      </c>
      <c r="X949" s="35">
        <v>0</v>
      </c>
      <c r="Y949" s="35">
        <v>0</v>
      </c>
      <c r="Z949" s="35">
        <v>0</v>
      </c>
      <c r="AA949" s="35">
        <v>0</v>
      </c>
    </row>
    <row r="950" spans="1:27">
      <c r="A950" s="239" t="s">
        <v>781</v>
      </c>
      <c r="B950" s="35" t="s">
        <v>79</v>
      </c>
      <c r="C950" s="35" t="s">
        <v>93</v>
      </c>
      <c r="D950" s="35">
        <v>0</v>
      </c>
      <c r="E950" s="35">
        <v>0</v>
      </c>
      <c r="F950" s="35">
        <v>0</v>
      </c>
      <c r="G950" s="35">
        <v>0</v>
      </c>
      <c r="H950" s="35">
        <v>0</v>
      </c>
      <c r="I950" s="35">
        <v>0</v>
      </c>
      <c r="J950" s="35">
        <v>0</v>
      </c>
      <c r="K950" s="35">
        <v>181.35306423962223</v>
      </c>
      <c r="L950" s="35">
        <v>344.59661689576666</v>
      </c>
      <c r="M950" s="35">
        <v>473.42952172819651</v>
      </c>
      <c r="N950" s="35">
        <v>554.98681286397118</v>
      </c>
      <c r="O950" s="35">
        <v>581.12436153011936</v>
      </c>
      <c r="P950" s="35">
        <v>549.2321305468563</v>
      </c>
      <c r="Q950" s="35">
        <v>462.49480680566592</v>
      </c>
      <c r="R950" s="35">
        <v>329.57378555562678</v>
      </c>
      <c r="S950" s="35">
        <v>163.74226283623224</v>
      </c>
      <c r="T950" s="35">
        <v>0</v>
      </c>
      <c r="U950" s="35">
        <v>0</v>
      </c>
      <c r="V950" s="35">
        <v>0</v>
      </c>
      <c r="W950" s="35">
        <v>0</v>
      </c>
      <c r="X950" s="35">
        <v>0</v>
      </c>
      <c r="Y950" s="35">
        <v>0</v>
      </c>
      <c r="Z950" s="35">
        <v>0</v>
      </c>
      <c r="AA950" s="35">
        <v>0</v>
      </c>
    </row>
    <row r="951" spans="1:27">
      <c r="A951" s="239" t="s">
        <v>781</v>
      </c>
      <c r="B951" s="35" t="s">
        <v>339</v>
      </c>
      <c r="C951" s="35" t="s">
        <v>82</v>
      </c>
      <c r="D951" s="35">
        <v>0</v>
      </c>
      <c r="E951" s="35">
        <v>0</v>
      </c>
      <c r="F951" s="35">
        <v>0</v>
      </c>
      <c r="G951" s="35">
        <v>0</v>
      </c>
      <c r="H951" s="35">
        <v>0</v>
      </c>
      <c r="I951" s="35">
        <v>0</v>
      </c>
      <c r="J951" s="35">
        <v>0</v>
      </c>
      <c r="K951" s="35">
        <v>99.540561047023033</v>
      </c>
      <c r="L951" s="35">
        <v>189.5278376958556</v>
      </c>
      <c r="M951" s="35">
        <v>261.32541041055765</v>
      </c>
      <c r="N951" s="35">
        <v>308.04259438858645</v>
      </c>
      <c r="O951" s="35">
        <v>325.19576466208719</v>
      </c>
      <c r="P951" s="35">
        <v>311.13866655628544</v>
      </c>
      <c r="Q951" s="35">
        <v>267.22041298159115</v>
      </c>
      <c r="R951" s="35">
        <v>197.65600496128258</v>
      </c>
      <c r="S951" s="35">
        <v>109.1218020297995</v>
      </c>
      <c r="T951" s="35">
        <v>10.114766738638876</v>
      </c>
      <c r="U951" s="35">
        <v>0</v>
      </c>
      <c r="V951" s="35">
        <v>0</v>
      </c>
      <c r="W951" s="35">
        <v>0</v>
      </c>
      <c r="X951" s="35">
        <v>0</v>
      </c>
      <c r="Y951" s="35">
        <v>0</v>
      </c>
      <c r="Z951" s="35">
        <v>0</v>
      </c>
      <c r="AA951" s="35">
        <v>0</v>
      </c>
    </row>
    <row r="952" spans="1:27">
      <c r="A952" s="239" t="s">
        <v>781</v>
      </c>
      <c r="B952" s="35" t="s">
        <v>339</v>
      </c>
      <c r="C952" s="35" t="s">
        <v>83</v>
      </c>
      <c r="D952" s="35">
        <v>0</v>
      </c>
      <c r="E952" s="35">
        <v>0</v>
      </c>
      <c r="F952" s="35">
        <v>0</v>
      </c>
      <c r="G952" s="35">
        <v>0</v>
      </c>
      <c r="H952" s="35">
        <v>0</v>
      </c>
      <c r="I952" s="35">
        <v>0</v>
      </c>
      <c r="J952" s="35">
        <v>0</v>
      </c>
      <c r="K952" s="35">
        <v>108.5923970211791</v>
      </c>
      <c r="L952" s="35">
        <v>208.38728385955446</v>
      </c>
      <c r="M952" s="35">
        <v>291.29987228652544</v>
      </c>
      <c r="N952" s="35">
        <v>350.61307748788875</v>
      </c>
      <c r="O952" s="35">
        <v>381.52169632744369</v>
      </c>
      <c r="P952" s="35">
        <v>381.52169632744369</v>
      </c>
      <c r="Q952" s="35">
        <v>350.61307748788875</v>
      </c>
      <c r="R952" s="35">
        <v>291.29987228652544</v>
      </c>
      <c r="S952" s="35">
        <v>208.38728385955454</v>
      </c>
      <c r="T952" s="35">
        <v>108.5923970211791</v>
      </c>
      <c r="U952" s="35">
        <v>0</v>
      </c>
      <c r="V952" s="35">
        <v>0</v>
      </c>
      <c r="W952" s="35">
        <v>0</v>
      </c>
      <c r="X952" s="35">
        <v>0</v>
      </c>
      <c r="Y952" s="35">
        <v>0</v>
      </c>
      <c r="Z952" s="35">
        <v>0</v>
      </c>
      <c r="AA952" s="35">
        <v>0</v>
      </c>
    </row>
    <row r="953" spans="1:27">
      <c r="A953" s="239" t="s">
        <v>781</v>
      </c>
      <c r="B953" s="35" t="s">
        <v>339</v>
      </c>
      <c r="C953" s="35" t="s">
        <v>84</v>
      </c>
      <c r="D953" s="35">
        <v>0</v>
      </c>
      <c r="E953" s="35">
        <v>0</v>
      </c>
      <c r="F953" s="35">
        <v>0</v>
      </c>
      <c r="G953" s="35">
        <v>0</v>
      </c>
      <c r="H953" s="35">
        <v>0</v>
      </c>
      <c r="I953" s="35">
        <v>0</v>
      </c>
      <c r="J953" s="35">
        <v>117.67678825726394</v>
      </c>
      <c r="K953" s="35">
        <v>227.19953736717991</v>
      </c>
      <c r="L953" s="35">
        <v>320.97921641725367</v>
      </c>
      <c r="M953" s="35">
        <v>392.51766051426677</v>
      </c>
      <c r="N953" s="35">
        <v>436.85784047390706</v>
      </c>
      <c r="O953" s="35">
        <v>450.92734440810563</v>
      </c>
      <c r="P953" s="35">
        <v>433.75127074483459</v>
      </c>
      <c r="Q953" s="35">
        <v>386.51978093498127</v>
      </c>
      <c r="R953" s="35">
        <v>312.50563099611441</v>
      </c>
      <c r="S953" s="35">
        <v>216.83739628278727</v>
      </c>
      <c r="T953" s="35">
        <v>106.14410315238793</v>
      </c>
      <c r="U953" s="35">
        <v>0</v>
      </c>
      <c r="V953" s="35">
        <v>0</v>
      </c>
      <c r="W953" s="35">
        <v>0</v>
      </c>
      <c r="X953" s="35">
        <v>0</v>
      </c>
      <c r="Y953" s="35">
        <v>0</v>
      </c>
      <c r="Z953" s="35">
        <v>0</v>
      </c>
      <c r="AA953" s="35">
        <v>0</v>
      </c>
    </row>
    <row r="954" spans="1:27">
      <c r="A954" s="239" t="s">
        <v>781</v>
      </c>
      <c r="B954" s="35" t="s">
        <v>339</v>
      </c>
      <c r="C954" s="35" t="s">
        <v>85</v>
      </c>
      <c r="D954" s="35">
        <v>0</v>
      </c>
      <c r="E954" s="35">
        <v>0</v>
      </c>
      <c r="F954" s="35">
        <v>0</v>
      </c>
      <c r="G954" s="35">
        <v>0</v>
      </c>
      <c r="H954" s="35">
        <v>0</v>
      </c>
      <c r="I954" s="35">
        <v>0</v>
      </c>
      <c r="J954" s="35">
        <v>118.44543955272569</v>
      </c>
      <c r="K954" s="35">
        <v>230.00726069030213</v>
      </c>
      <c r="L954" s="35">
        <v>328.20189587893373</v>
      </c>
      <c r="M954" s="35">
        <v>407.32262984443344</v>
      </c>
      <c r="N954" s="35">
        <v>462.77125312089282</v>
      </c>
      <c r="O954" s="35">
        <v>491.32529327102901</v>
      </c>
      <c r="P954" s="35">
        <v>491.32529327102901</v>
      </c>
      <c r="Q954" s="35">
        <v>462.77125312089282</v>
      </c>
      <c r="R954" s="35">
        <v>407.32262984443349</v>
      </c>
      <c r="S954" s="35">
        <v>328.20189587893373</v>
      </c>
      <c r="T954" s="35">
        <v>230.00726069030242</v>
      </c>
      <c r="U954" s="35">
        <v>118.44543955272566</v>
      </c>
      <c r="V954" s="35">
        <v>0</v>
      </c>
      <c r="W954" s="35">
        <v>0</v>
      </c>
      <c r="X954" s="35">
        <v>0</v>
      </c>
      <c r="Y954" s="35">
        <v>0</v>
      </c>
      <c r="Z954" s="35">
        <v>0</v>
      </c>
      <c r="AA954" s="35">
        <v>0</v>
      </c>
    </row>
    <row r="955" spans="1:27">
      <c r="A955" s="239" t="s">
        <v>781</v>
      </c>
      <c r="B955" s="35" t="s">
        <v>339</v>
      </c>
      <c r="C955" s="35" t="s">
        <v>86</v>
      </c>
      <c r="D955" s="35">
        <v>0</v>
      </c>
      <c r="E955" s="35">
        <v>0</v>
      </c>
      <c r="F955" s="35">
        <v>0</v>
      </c>
      <c r="G955" s="35">
        <v>0</v>
      </c>
      <c r="H955" s="35">
        <v>0</v>
      </c>
      <c r="I955" s="35">
        <v>104.51713588485326</v>
      </c>
      <c r="J955" s="35">
        <v>203.71798831656602</v>
      </c>
      <c r="K955" s="35">
        <v>292.55668758338913</v>
      </c>
      <c r="L955" s="35">
        <v>366.51443681137221</v>
      </c>
      <c r="M955" s="35">
        <v>421.82936140336381</v>
      </c>
      <c r="N955" s="35">
        <v>455.68785748636759</v>
      </c>
      <c r="O955" s="35">
        <v>466.36770639307701</v>
      </c>
      <c r="P955" s="35">
        <v>453.32567563301012</v>
      </c>
      <c r="Q955" s="35">
        <v>417.22515051363911</v>
      </c>
      <c r="R955" s="35">
        <v>359.90239092399537</v>
      </c>
      <c r="S955" s="35">
        <v>284.27312963569364</v>
      </c>
      <c r="T955" s="35">
        <v>194.184263016074</v>
      </c>
      <c r="U955" s="35">
        <v>94.218177932775973</v>
      </c>
      <c r="V955" s="35">
        <v>0</v>
      </c>
      <c r="W955" s="35">
        <v>0</v>
      </c>
      <c r="X955" s="35">
        <v>0</v>
      </c>
      <c r="Y955" s="35">
        <v>0</v>
      </c>
      <c r="Z955" s="35">
        <v>0</v>
      </c>
      <c r="AA955" s="35">
        <v>0</v>
      </c>
    </row>
    <row r="956" spans="1:27">
      <c r="A956" s="239" t="s">
        <v>781</v>
      </c>
      <c r="B956" s="35" t="s">
        <v>339</v>
      </c>
      <c r="C956" s="35" t="s">
        <v>87</v>
      </c>
      <c r="D956" s="35">
        <v>0</v>
      </c>
      <c r="E956" s="35">
        <v>0</v>
      </c>
      <c r="F956" s="35">
        <v>0</v>
      </c>
      <c r="G956" s="35">
        <v>0</v>
      </c>
      <c r="H956" s="35">
        <v>0</v>
      </c>
      <c r="I956" s="35">
        <v>114.79797051960723</v>
      </c>
      <c r="J956" s="35">
        <v>224.15360048752873</v>
      </c>
      <c r="K956" s="35">
        <v>322.88255975545491</v>
      </c>
      <c r="L956" s="35">
        <v>406.30430722829902</v>
      </c>
      <c r="M956" s="35">
        <v>470.46398588978309</v>
      </c>
      <c r="N956" s="35">
        <v>512.31991460754898</v>
      </c>
      <c r="O956" s="35">
        <v>529.88778810896736</v>
      </c>
      <c r="P956" s="35">
        <v>522.33474889724721</v>
      </c>
      <c r="Q956" s="35">
        <v>490.01887134778372</v>
      </c>
      <c r="R956" s="35">
        <v>434.47218612326805</v>
      </c>
      <c r="S956" s="35">
        <v>358.32804968584645</v>
      </c>
      <c r="T956" s="35">
        <v>265.19630217146153</v>
      </c>
      <c r="U956" s="35">
        <v>159.4921321400922</v>
      </c>
      <c r="V956" s="35">
        <v>46.22676137937227</v>
      </c>
      <c r="W956" s="35">
        <v>0</v>
      </c>
      <c r="X956" s="35">
        <v>0</v>
      </c>
      <c r="Y956" s="35">
        <v>0</v>
      </c>
      <c r="Z956" s="35">
        <v>0</v>
      </c>
      <c r="AA956" s="35">
        <v>0</v>
      </c>
    </row>
    <row r="957" spans="1:27">
      <c r="A957" s="239" t="s">
        <v>781</v>
      </c>
      <c r="B957" s="35" t="s">
        <v>339</v>
      </c>
      <c r="C957" s="35" t="s">
        <v>88</v>
      </c>
      <c r="D957" s="35">
        <v>0</v>
      </c>
      <c r="E957" s="35">
        <v>0</v>
      </c>
      <c r="F957" s="35">
        <v>0</v>
      </c>
      <c r="G957" s="35">
        <v>0</v>
      </c>
      <c r="H957" s="35">
        <v>0</v>
      </c>
      <c r="I957" s="35">
        <v>114.99061854944347</v>
      </c>
      <c r="J957" s="35">
        <v>224.37575067669434</v>
      </c>
      <c r="K957" s="35">
        <v>322.82316249464287</v>
      </c>
      <c r="L957" s="35">
        <v>405.5338048529602</v>
      </c>
      <c r="M957" s="35">
        <v>468.47575420380457</v>
      </c>
      <c r="N957" s="35">
        <v>508.58075813734325</v>
      </c>
      <c r="O957" s="35">
        <v>523.8938045156533</v>
      </c>
      <c r="P957" s="35">
        <v>513.66842310804259</v>
      </c>
      <c r="Q957" s="35">
        <v>478.40307402686773</v>
      </c>
      <c r="R957" s="35">
        <v>419.81684912450811</v>
      </c>
      <c r="S957" s="35">
        <v>340.7656708436844</v>
      </c>
      <c r="T957" s="35">
        <v>245.10307360399744</v>
      </c>
      <c r="U957" s="35">
        <v>137.49235426133973</v>
      </c>
      <c r="V957" s="35">
        <v>23.179248805019878</v>
      </c>
      <c r="W957" s="35">
        <v>0</v>
      </c>
      <c r="X957" s="35">
        <v>0</v>
      </c>
      <c r="Y957" s="35">
        <v>0</v>
      </c>
      <c r="Z957" s="35">
        <v>0</v>
      </c>
      <c r="AA957" s="35">
        <v>0</v>
      </c>
    </row>
    <row r="958" spans="1:27">
      <c r="A958" s="239" t="s">
        <v>781</v>
      </c>
      <c r="B958" s="35" t="s">
        <v>339</v>
      </c>
      <c r="C958" s="35" t="s">
        <v>89</v>
      </c>
      <c r="D958" s="35">
        <v>0</v>
      </c>
      <c r="E958" s="35">
        <v>0</v>
      </c>
      <c r="F958" s="35">
        <v>0</v>
      </c>
      <c r="G958" s="35">
        <v>0</v>
      </c>
      <c r="H958" s="35">
        <v>0</v>
      </c>
      <c r="I958" s="35">
        <v>117.09123932896377</v>
      </c>
      <c r="J958" s="35">
        <v>227.87005963776548</v>
      </c>
      <c r="K958" s="35">
        <v>326.36434604952871</v>
      </c>
      <c r="L958" s="35">
        <v>407.26424608949952</v>
      </c>
      <c r="M958" s="35">
        <v>466.2084252063645</v>
      </c>
      <c r="N958" s="35">
        <v>500.01918744680131</v>
      </c>
      <c r="O958" s="35">
        <v>506.87378586683843</v>
      </c>
      <c r="P958" s="35">
        <v>486.40268729140502</v>
      </c>
      <c r="Q958" s="35">
        <v>439.70949394344893</v>
      </c>
      <c r="R958" s="35">
        <v>369.31144796244126</v>
      </c>
      <c r="S958" s="35">
        <v>279.00372622907304</v>
      </c>
      <c r="T958" s="35">
        <v>173.65484139727269</v>
      </c>
      <c r="U958" s="35">
        <v>58.944179116864809</v>
      </c>
      <c r="V958" s="35">
        <v>0</v>
      </c>
      <c r="W958" s="35">
        <v>0</v>
      </c>
      <c r="X958" s="35">
        <v>0</v>
      </c>
      <c r="Y958" s="35">
        <v>0</v>
      </c>
      <c r="Z958" s="35">
        <v>0</v>
      </c>
      <c r="AA958" s="35">
        <v>0</v>
      </c>
    </row>
    <row r="959" spans="1:27">
      <c r="A959" s="239" t="s">
        <v>781</v>
      </c>
      <c r="B959" s="35" t="s">
        <v>339</v>
      </c>
      <c r="C959" s="35" t="s">
        <v>90</v>
      </c>
      <c r="D959" s="35">
        <v>0</v>
      </c>
      <c r="E959" s="35">
        <v>0</v>
      </c>
      <c r="F959" s="35">
        <v>0</v>
      </c>
      <c r="G959" s="35">
        <v>0</v>
      </c>
      <c r="H959" s="35">
        <v>0</v>
      </c>
      <c r="I959" s="35">
        <v>0</v>
      </c>
      <c r="J959" s="35">
        <v>117.90244315969129</v>
      </c>
      <c r="K959" s="35">
        <v>228.27731496264073</v>
      </c>
      <c r="L959" s="35">
        <v>324.0776475834013</v>
      </c>
      <c r="M959" s="35">
        <v>399.18699576031179</v>
      </c>
      <c r="N959" s="35">
        <v>448.80994590559538</v>
      </c>
      <c r="O959" s="35">
        <v>469.77828294125982</v>
      </c>
      <c r="P959" s="35">
        <v>460.7532674057793</v>
      </c>
      <c r="Q959" s="35">
        <v>422.31110829549334</v>
      </c>
      <c r="R959" s="35">
        <v>356.90617456201039</v>
      </c>
      <c r="S959" s="35">
        <v>268.71429405560582</v>
      </c>
      <c r="T959" s="35">
        <v>163.36614461302347</v>
      </c>
      <c r="U959" s="35">
        <v>47.587759138904893</v>
      </c>
      <c r="V959" s="35">
        <v>0</v>
      </c>
      <c r="W959" s="35">
        <v>0</v>
      </c>
      <c r="X959" s="35">
        <v>0</v>
      </c>
      <c r="Y959" s="35">
        <v>0</v>
      </c>
      <c r="Z959" s="35">
        <v>0</v>
      </c>
      <c r="AA959" s="35">
        <v>0</v>
      </c>
    </row>
    <row r="960" spans="1:27">
      <c r="A960" s="239" t="s">
        <v>781</v>
      </c>
      <c r="B960" s="35" t="s">
        <v>339</v>
      </c>
      <c r="C960" s="35" t="s">
        <v>91</v>
      </c>
      <c r="D960" s="35">
        <v>0</v>
      </c>
      <c r="E960" s="35">
        <v>0</v>
      </c>
      <c r="F960" s="35">
        <v>0</v>
      </c>
      <c r="G960" s="35">
        <v>0</v>
      </c>
      <c r="H960" s="35">
        <v>0</v>
      </c>
      <c r="I960" s="35">
        <v>0</v>
      </c>
      <c r="J960" s="35">
        <v>111.39142978880164</v>
      </c>
      <c r="K960" s="35">
        <v>214.37681678891684</v>
      </c>
      <c r="L960" s="35">
        <v>301.18447181946544</v>
      </c>
      <c r="M960" s="35">
        <v>365.26354205491276</v>
      </c>
      <c r="N960" s="35">
        <v>401.77836457864396</v>
      </c>
      <c r="O960" s="35">
        <v>407.97338484631263</v>
      </c>
      <c r="P960" s="35">
        <v>383.38110185227094</v>
      </c>
      <c r="Q960" s="35">
        <v>329.85734762517114</v>
      </c>
      <c r="R960" s="35">
        <v>251.44123872090236</v>
      </c>
      <c r="S960" s="35">
        <v>154.05036833331604</v>
      </c>
      <c r="T960" s="35">
        <v>45.034241045104821</v>
      </c>
      <c r="U960" s="35">
        <v>0</v>
      </c>
      <c r="V960" s="35">
        <v>0</v>
      </c>
      <c r="W960" s="35">
        <v>0</v>
      </c>
      <c r="X960" s="35">
        <v>0</v>
      </c>
      <c r="Y960" s="35">
        <v>0</v>
      </c>
      <c r="Z960" s="35">
        <v>0</v>
      </c>
      <c r="AA960" s="35">
        <v>0</v>
      </c>
    </row>
    <row r="961" spans="1:27">
      <c r="A961" s="239" t="s">
        <v>781</v>
      </c>
      <c r="B961" s="35" t="s">
        <v>339</v>
      </c>
      <c r="C961" s="35" t="s">
        <v>92</v>
      </c>
      <c r="D961" s="35">
        <v>0</v>
      </c>
      <c r="E961" s="35">
        <v>0</v>
      </c>
      <c r="F961" s="35">
        <v>0</v>
      </c>
      <c r="G961" s="35">
        <v>0</v>
      </c>
      <c r="H961" s="35">
        <v>0</v>
      </c>
      <c r="I961" s="35">
        <v>0</v>
      </c>
      <c r="J961" s="35">
        <v>0</v>
      </c>
      <c r="K961" s="35">
        <v>103.17429249957405</v>
      </c>
      <c r="L961" s="35">
        <v>197.00529987319896</v>
      </c>
      <c r="M961" s="35">
        <v>272.99584870385877</v>
      </c>
      <c r="N961" s="35">
        <v>324.26436658236872</v>
      </c>
      <c r="O961" s="35">
        <v>346.16806537886879</v>
      </c>
      <c r="P961" s="35">
        <v>336.72338408983217</v>
      </c>
      <c r="Q961" s="35">
        <v>296.78561668500009</v>
      </c>
      <c r="R961" s="35">
        <v>229.97145816772056</v>
      </c>
      <c r="S961" s="35">
        <v>142.33148294323973</v>
      </c>
      <c r="T961" s="35">
        <v>41.802215286311565</v>
      </c>
      <c r="U961" s="35">
        <v>0</v>
      </c>
      <c r="V961" s="35">
        <v>0</v>
      </c>
      <c r="W961" s="35">
        <v>0</v>
      </c>
      <c r="X961" s="35">
        <v>0</v>
      </c>
      <c r="Y961" s="35">
        <v>0</v>
      </c>
      <c r="Z961" s="35">
        <v>0</v>
      </c>
      <c r="AA961" s="35">
        <v>0</v>
      </c>
    </row>
    <row r="962" spans="1:27">
      <c r="A962" s="239" t="s">
        <v>781</v>
      </c>
      <c r="B962" s="35" t="s">
        <v>339</v>
      </c>
      <c r="C962" s="35" t="s">
        <v>93</v>
      </c>
      <c r="D962" s="35">
        <v>0</v>
      </c>
      <c r="E962" s="35">
        <v>0</v>
      </c>
      <c r="F962" s="35">
        <v>0</v>
      </c>
      <c r="G962" s="35">
        <v>0</v>
      </c>
      <c r="H962" s="35">
        <v>0</v>
      </c>
      <c r="I962" s="35">
        <v>0</v>
      </c>
      <c r="J962" s="35">
        <v>0</v>
      </c>
      <c r="K962" s="35">
        <v>96.721634261131868</v>
      </c>
      <c r="L962" s="35">
        <v>183.78486234440891</v>
      </c>
      <c r="M962" s="35">
        <v>252.49574492170484</v>
      </c>
      <c r="N962" s="35">
        <v>295.99296686078463</v>
      </c>
      <c r="O962" s="35">
        <v>309.93299281606369</v>
      </c>
      <c r="P962" s="35">
        <v>292.92380295832339</v>
      </c>
      <c r="Q962" s="35">
        <v>246.66389696302184</v>
      </c>
      <c r="R962" s="35">
        <v>175.77268562966765</v>
      </c>
      <c r="S962" s="35">
        <v>87.329206845990541</v>
      </c>
      <c r="T962" s="35">
        <v>0</v>
      </c>
      <c r="U962" s="35">
        <v>0</v>
      </c>
      <c r="V962" s="35">
        <v>0</v>
      </c>
      <c r="W962" s="35">
        <v>0</v>
      </c>
      <c r="X962" s="35">
        <v>0</v>
      </c>
      <c r="Y962" s="35">
        <v>0</v>
      </c>
      <c r="Z962" s="35">
        <v>0</v>
      </c>
      <c r="AA962" s="35">
        <v>0</v>
      </c>
    </row>
    <row r="963" spans="1:27">
      <c r="A963" s="239" t="s">
        <v>781</v>
      </c>
      <c r="B963" s="35" t="s">
        <v>338</v>
      </c>
      <c r="C963" s="35" t="s">
        <v>82</v>
      </c>
      <c r="D963" s="35">
        <v>0</v>
      </c>
      <c r="E963" s="35">
        <v>0</v>
      </c>
      <c r="F963" s="35">
        <v>0</v>
      </c>
      <c r="G963" s="35">
        <v>0</v>
      </c>
      <c r="H963" s="35">
        <v>0</v>
      </c>
      <c r="I963" s="35">
        <v>0</v>
      </c>
      <c r="J963" s="35">
        <v>0</v>
      </c>
      <c r="K963" s="35">
        <v>62.212850654389392</v>
      </c>
      <c r="L963" s="35">
        <v>118.45489855990972</v>
      </c>
      <c r="M963" s="35">
        <v>163.3283815065985</v>
      </c>
      <c r="N963" s="35">
        <v>192.5266214928665</v>
      </c>
      <c r="O963" s="35">
        <v>203.24735291380446</v>
      </c>
      <c r="P963" s="35">
        <v>194.46166659767837</v>
      </c>
      <c r="Q963" s="35">
        <v>167.01275811349447</v>
      </c>
      <c r="R963" s="35">
        <v>123.53500310080159</v>
      </c>
      <c r="S963" s="35">
        <v>68.201126268624677</v>
      </c>
      <c r="T963" s="35">
        <v>6.3217292116492967</v>
      </c>
      <c r="U963" s="35">
        <v>0</v>
      </c>
      <c r="V963" s="35">
        <v>0</v>
      </c>
      <c r="W963" s="35">
        <v>0</v>
      </c>
      <c r="X963" s="35">
        <v>0</v>
      </c>
      <c r="Y963" s="35">
        <v>0</v>
      </c>
      <c r="Z963" s="35">
        <v>0</v>
      </c>
      <c r="AA963" s="35">
        <v>0</v>
      </c>
    </row>
    <row r="964" spans="1:27">
      <c r="A964" s="239" t="s">
        <v>781</v>
      </c>
      <c r="B964" s="35" t="s">
        <v>338</v>
      </c>
      <c r="C964" s="35" t="s">
        <v>83</v>
      </c>
      <c r="D964" s="35">
        <v>0</v>
      </c>
      <c r="E964" s="35">
        <v>0</v>
      </c>
      <c r="F964" s="35">
        <v>0</v>
      </c>
      <c r="G964" s="35">
        <v>0</v>
      </c>
      <c r="H964" s="35">
        <v>0</v>
      </c>
      <c r="I964" s="35">
        <v>0</v>
      </c>
      <c r="J964" s="35">
        <v>0</v>
      </c>
      <c r="K964" s="35">
        <v>67.870248138236931</v>
      </c>
      <c r="L964" s="35">
        <v>130.24205241222154</v>
      </c>
      <c r="M964" s="35">
        <v>182.06242017907837</v>
      </c>
      <c r="N964" s="35">
        <v>219.13317342993045</v>
      </c>
      <c r="O964" s="35">
        <v>238.45106020465229</v>
      </c>
      <c r="P964" s="35">
        <v>238.45106020465232</v>
      </c>
      <c r="Q964" s="35">
        <v>219.13317342993048</v>
      </c>
      <c r="R964" s="35">
        <v>182.06242017907837</v>
      </c>
      <c r="S964" s="35">
        <v>130.2420524122216</v>
      </c>
      <c r="T964" s="35">
        <v>67.870248138236931</v>
      </c>
      <c r="U964" s="35">
        <v>0</v>
      </c>
      <c r="V964" s="35">
        <v>0</v>
      </c>
      <c r="W964" s="35">
        <v>0</v>
      </c>
      <c r="X964" s="35">
        <v>0</v>
      </c>
      <c r="Y964" s="35">
        <v>0</v>
      </c>
      <c r="Z964" s="35">
        <v>0</v>
      </c>
      <c r="AA964" s="35">
        <v>0</v>
      </c>
    </row>
    <row r="965" spans="1:27">
      <c r="A965" s="239" t="s">
        <v>781</v>
      </c>
      <c r="B965" s="35" t="s">
        <v>338</v>
      </c>
      <c r="C965" s="35" t="s">
        <v>84</v>
      </c>
      <c r="D965" s="35">
        <v>0</v>
      </c>
      <c r="E965" s="35">
        <v>0</v>
      </c>
      <c r="F965" s="35">
        <v>0</v>
      </c>
      <c r="G965" s="35">
        <v>0</v>
      </c>
      <c r="H965" s="35">
        <v>0</v>
      </c>
      <c r="I965" s="35">
        <v>0</v>
      </c>
      <c r="J965" s="35">
        <v>73.547992660789959</v>
      </c>
      <c r="K965" s="35">
        <v>141.99971085448743</v>
      </c>
      <c r="L965" s="35">
        <v>200.61201026078353</v>
      </c>
      <c r="M965" s="35">
        <v>245.32353782141672</v>
      </c>
      <c r="N965" s="35">
        <v>273.03615029619186</v>
      </c>
      <c r="O965" s="35">
        <v>281.82959025506602</v>
      </c>
      <c r="P965" s="35">
        <v>271.09454421552164</v>
      </c>
      <c r="Q965" s="35">
        <v>241.57486308436327</v>
      </c>
      <c r="R965" s="35">
        <v>195.31601937257147</v>
      </c>
      <c r="S965" s="35">
        <v>135.52337267674204</v>
      </c>
      <c r="T965" s="35">
        <v>66.340064470242453</v>
      </c>
      <c r="U965" s="35">
        <v>0</v>
      </c>
      <c r="V965" s="35">
        <v>0</v>
      </c>
      <c r="W965" s="35">
        <v>0</v>
      </c>
      <c r="X965" s="35">
        <v>0</v>
      </c>
      <c r="Y965" s="35">
        <v>0</v>
      </c>
      <c r="Z965" s="35">
        <v>0</v>
      </c>
      <c r="AA965" s="35">
        <v>0</v>
      </c>
    </row>
    <row r="966" spans="1:27">
      <c r="A966" s="239" t="s">
        <v>781</v>
      </c>
      <c r="B966" s="35" t="s">
        <v>338</v>
      </c>
      <c r="C966" s="35" t="s">
        <v>85</v>
      </c>
      <c r="D966" s="35">
        <v>0</v>
      </c>
      <c r="E966" s="35">
        <v>0</v>
      </c>
      <c r="F966" s="35">
        <v>0</v>
      </c>
      <c r="G966" s="35">
        <v>0</v>
      </c>
      <c r="H966" s="35">
        <v>0</v>
      </c>
      <c r="I966" s="35">
        <v>0</v>
      </c>
      <c r="J966" s="35">
        <v>74.02839972045355</v>
      </c>
      <c r="K966" s="35">
        <v>143.75453793143882</v>
      </c>
      <c r="L966" s="35">
        <v>205.12618492433356</v>
      </c>
      <c r="M966" s="35">
        <v>254.57664365277088</v>
      </c>
      <c r="N966" s="35">
        <v>289.23203320055802</v>
      </c>
      <c r="O966" s="35">
        <v>307.07830829439308</v>
      </c>
      <c r="P966" s="35">
        <v>307.07830829439308</v>
      </c>
      <c r="Q966" s="35">
        <v>289.23203320055802</v>
      </c>
      <c r="R966" s="35">
        <v>254.57664365277091</v>
      </c>
      <c r="S966" s="35">
        <v>205.12618492433356</v>
      </c>
      <c r="T966" s="35">
        <v>143.75453793143899</v>
      </c>
      <c r="U966" s="35">
        <v>74.028399720453535</v>
      </c>
      <c r="V966" s="35">
        <v>0</v>
      </c>
      <c r="W966" s="35">
        <v>0</v>
      </c>
      <c r="X966" s="35">
        <v>0</v>
      </c>
      <c r="Y966" s="35">
        <v>0</v>
      </c>
      <c r="Z966" s="35">
        <v>0</v>
      </c>
      <c r="AA966" s="35">
        <v>0</v>
      </c>
    </row>
    <row r="967" spans="1:27">
      <c r="A967" s="239" t="s">
        <v>781</v>
      </c>
      <c r="B967" s="35" t="s">
        <v>338</v>
      </c>
      <c r="C967" s="35" t="s">
        <v>86</v>
      </c>
      <c r="D967" s="35">
        <v>0</v>
      </c>
      <c r="E967" s="35">
        <v>0</v>
      </c>
      <c r="F967" s="35">
        <v>0</v>
      </c>
      <c r="G967" s="35">
        <v>0</v>
      </c>
      <c r="H967" s="35">
        <v>0</v>
      </c>
      <c r="I967" s="35">
        <v>65.323209928033279</v>
      </c>
      <c r="J967" s="35">
        <v>127.32374269785376</v>
      </c>
      <c r="K967" s="35">
        <v>182.84792973961822</v>
      </c>
      <c r="L967" s="35">
        <v>229.0715230071076</v>
      </c>
      <c r="M967" s="35">
        <v>263.64335087710236</v>
      </c>
      <c r="N967" s="35">
        <v>284.80491092897972</v>
      </c>
      <c r="O967" s="35">
        <v>291.47981649567311</v>
      </c>
      <c r="P967" s="35">
        <v>283.3285472706313</v>
      </c>
      <c r="Q967" s="35">
        <v>260.76571907102442</v>
      </c>
      <c r="R967" s="35">
        <v>224.93899432749708</v>
      </c>
      <c r="S967" s="35">
        <v>177.67070602230851</v>
      </c>
      <c r="T967" s="35">
        <v>121.36516438504623</v>
      </c>
      <c r="U967" s="35">
        <v>58.886361207984983</v>
      </c>
      <c r="V967" s="35">
        <v>0</v>
      </c>
      <c r="W967" s="35">
        <v>0</v>
      </c>
      <c r="X967" s="35">
        <v>0</v>
      </c>
      <c r="Y967" s="35">
        <v>0</v>
      </c>
      <c r="Z967" s="35">
        <v>0</v>
      </c>
      <c r="AA967" s="35">
        <v>0</v>
      </c>
    </row>
    <row r="968" spans="1:27">
      <c r="A968" s="239" t="s">
        <v>781</v>
      </c>
      <c r="B968" s="35" t="s">
        <v>338</v>
      </c>
      <c r="C968" s="35" t="s">
        <v>87</v>
      </c>
      <c r="D968" s="35">
        <v>0</v>
      </c>
      <c r="E968" s="35">
        <v>0</v>
      </c>
      <c r="F968" s="35">
        <v>0</v>
      </c>
      <c r="G968" s="35">
        <v>0</v>
      </c>
      <c r="H968" s="35">
        <v>0</v>
      </c>
      <c r="I968" s="35">
        <v>71.748731574754515</v>
      </c>
      <c r="J968" s="35">
        <v>140.09600030470546</v>
      </c>
      <c r="K968" s="35">
        <v>201.80159984715928</v>
      </c>
      <c r="L968" s="35">
        <v>253.94019201768685</v>
      </c>
      <c r="M968" s="35">
        <v>294.03999118111443</v>
      </c>
      <c r="N968" s="35">
        <v>320.19994662971806</v>
      </c>
      <c r="O968" s="35">
        <v>331.17986756810456</v>
      </c>
      <c r="P968" s="35">
        <v>326.45921806077951</v>
      </c>
      <c r="Q968" s="35">
        <v>306.26179459236477</v>
      </c>
      <c r="R968" s="35">
        <v>271.54511632704248</v>
      </c>
      <c r="S968" s="35">
        <v>223.95503105365398</v>
      </c>
      <c r="T968" s="35">
        <v>165.74768885716344</v>
      </c>
      <c r="U968" s="35">
        <v>99.682582587557604</v>
      </c>
      <c r="V968" s="35">
        <v>28.891725862107663</v>
      </c>
      <c r="W968" s="35">
        <v>0</v>
      </c>
      <c r="X968" s="35">
        <v>0</v>
      </c>
      <c r="Y968" s="35">
        <v>0</v>
      </c>
      <c r="Z968" s="35">
        <v>0</v>
      </c>
      <c r="AA968" s="35">
        <v>0</v>
      </c>
    </row>
    <row r="969" spans="1:27">
      <c r="A969" s="239" t="s">
        <v>781</v>
      </c>
      <c r="B969" s="35" t="s">
        <v>338</v>
      </c>
      <c r="C969" s="35" t="s">
        <v>88</v>
      </c>
      <c r="D969" s="35">
        <v>0</v>
      </c>
      <c r="E969" s="35">
        <v>0</v>
      </c>
      <c r="F969" s="35">
        <v>0</v>
      </c>
      <c r="G969" s="35">
        <v>0</v>
      </c>
      <c r="H969" s="35">
        <v>0</v>
      </c>
      <c r="I969" s="35">
        <v>71.86913659340216</v>
      </c>
      <c r="J969" s="35">
        <v>140.23484417293395</v>
      </c>
      <c r="K969" s="35">
        <v>201.7644765591518</v>
      </c>
      <c r="L969" s="35">
        <v>253.4586280331001</v>
      </c>
      <c r="M969" s="35">
        <v>292.79734637737783</v>
      </c>
      <c r="N969" s="35">
        <v>317.86297383583951</v>
      </c>
      <c r="O969" s="35">
        <v>327.43362782228326</v>
      </c>
      <c r="P969" s="35">
        <v>321.04276444252656</v>
      </c>
      <c r="Q969" s="35">
        <v>299.00192126679229</v>
      </c>
      <c r="R969" s="35">
        <v>262.3855307028175</v>
      </c>
      <c r="S969" s="35">
        <v>212.97854427730272</v>
      </c>
      <c r="T969" s="35">
        <v>153.18942100249839</v>
      </c>
      <c r="U969" s="35">
        <v>85.932721413337319</v>
      </c>
      <c r="V969" s="35">
        <v>14.487030503137422</v>
      </c>
      <c r="W969" s="35">
        <v>0</v>
      </c>
      <c r="X969" s="35">
        <v>0</v>
      </c>
      <c r="Y969" s="35">
        <v>0</v>
      </c>
      <c r="Z969" s="35">
        <v>0</v>
      </c>
      <c r="AA969" s="35">
        <v>0</v>
      </c>
    </row>
    <row r="970" spans="1:27">
      <c r="A970" s="239" t="s">
        <v>781</v>
      </c>
      <c r="B970" s="35" t="s">
        <v>338</v>
      </c>
      <c r="C970" s="35" t="s">
        <v>89</v>
      </c>
      <c r="D970" s="35">
        <v>0</v>
      </c>
      <c r="E970" s="35">
        <v>0</v>
      </c>
      <c r="F970" s="35">
        <v>0</v>
      </c>
      <c r="G970" s="35">
        <v>0</v>
      </c>
      <c r="H970" s="35">
        <v>0</v>
      </c>
      <c r="I970" s="35">
        <v>73.182024580602345</v>
      </c>
      <c r="J970" s="35">
        <v>142.41878727360341</v>
      </c>
      <c r="K970" s="35">
        <v>203.97771628095541</v>
      </c>
      <c r="L970" s="35">
        <v>254.54015380593719</v>
      </c>
      <c r="M970" s="35">
        <v>291.38026575397777</v>
      </c>
      <c r="N970" s="35">
        <v>312.51199215425078</v>
      </c>
      <c r="O970" s="35">
        <v>316.79611616677397</v>
      </c>
      <c r="P970" s="35">
        <v>304.00167955712811</v>
      </c>
      <c r="Q970" s="35">
        <v>274.81843371465555</v>
      </c>
      <c r="R970" s="35">
        <v>230.81965497652578</v>
      </c>
      <c r="S970" s="35">
        <v>174.37732889317064</v>
      </c>
      <c r="T970" s="35">
        <v>108.53427587329543</v>
      </c>
      <c r="U970" s="35">
        <v>36.840111948040501</v>
      </c>
      <c r="V970" s="35">
        <v>0</v>
      </c>
      <c r="W970" s="35">
        <v>0</v>
      </c>
      <c r="X970" s="35">
        <v>0</v>
      </c>
      <c r="Y970" s="35">
        <v>0</v>
      </c>
      <c r="Z970" s="35">
        <v>0</v>
      </c>
      <c r="AA970" s="35">
        <v>0</v>
      </c>
    </row>
    <row r="971" spans="1:27">
      <c r="A971" s="239" t="s">
        <v>781</v>
      </c>
      <c r="B971" s="35" t="s">
        <v>338</v>
      </c>
      <c r="C971" s="35" t="s">
        <v>90</v>
      </c>
      <c r="D971" s="35">
        <v>0</v>
      </c>
      <c r="E971" s="35">
        <v>0</v>
      </c>
      <c r="F971" s="35">
        <v>0</v>
      </c>
      <c r="G971" s="35">
        <v>0</v>
      </c>
      <c r="H971" s="35">
        <v>0</v>
      </c>
      <c r="I971" s="35">
        <v>0</v>
      </c>
      <c r="J971" s="35">
        <v>73.689026974807049</v>
      </c>
      <c r="K971" s="35">
        <v>142.67332185165046</v>
      </c>
      <c r="L971" s="35">
        <v>202.54852973962582</v>
      </c>
      <c r="M971" s="35">
        <v>249.49187235019488</v>
      </c>
      <c r="N971" s="35">
        <v>280.50621619099712</v>
      </c>
      <c r="O971" s="35">
        <v>293.6114268382874</v>
      </c>
      <c r="P971" s="35">
        <v>287.97079212861206</v>
      </c>
      <c r="Q971" s="35">
        <v>263.94444268468334</v>
      </c>
      <c r="R971" s="35">
        <v>223.0663591012565</v>
      </c>
      <c r="S971" s="35">
        <v>167.94643378475362</v>
      </c>
      <c r="T971" s="35">
        <v>102.10384038313967</v>
      </c>
      <c r="U971" s="35">
        <v>29.742349461815557</v>
      </c>
      <c r="V971" s="35">
        <v>0</v>
      </c>
      <c r="W971" s="35">
        <v>0</v>
      </c>
      <c r="X971" s="35">
        <v>0</v>
      </c>
      <c r="Y971" s="35">
        <v>0</v>
      </c>
      <c r="Z971" s="35">
        <v>0</v>
      </c>
      <c r="AA971" s="35">
        <v>0</v>
      </c>
    </row>
    <row r="972" spans="1:27">
      <c r="A972" s="239" t="s">
        <v>781</v>
      </c>
      <c r="B972" s="35" t="s">
        <v>338</v>
      </c>
      <c r="C972" s="35" t="s">
        <v>91</v>
      </c>
      <c r="D972" s="35">
        <v>0</v>
      </c>
      <c r="E972" s="35">
        <v>0</v>
      </c>
      <c r="F972" s="35">
        <v>0</v>
      </c>
      <c r="G972" s="35">
        <v>0</v>
      </c>
      <c r="H972" s="35">
        <v>0</v>
      </c>
      <c r="I972" s="35">
        <v>0</v>
      </c>
      <c r="J972" s="35">
        <v>69.619643618001021</v>
      </c>
      <c r="K972" s="35">
        <v>133.98551049307304</v>
      </c>
      <c r="L972" s="35">
        <v>188.2402948871659</v>
      </c>
      <c r="M972" s="35">
        <v>228.28971378432047</v>
      </c>
      <c r="N972" s="35">
        <v>251.11147786165247</v>
      </c>
      <c r="O972" s="35">
        <v>254.98336552894537</v>
      </c>
      <c r="P972" s="35">
        <v>239.61318865766933</v>
      </c>
      <c r="Q972" s="35">
        <v>206.16084226573196</v>
      </c>
      <c r="R972" s="35">
        <v>157.15077420056397</v>
      </c>
      <c r="S972" s="35">
        <v>96.28148020832252</v>
      </c>
      <c r="T972" s="35">
        <v>28.146400653190511</v>
      </c>
      <c r="U972" s="35">
        <v>0</v>
      </c>
      <c r="V972" s="35">
        <v>0</v>
      </c>
      <c r="W972" s="35">
        <v>0</v>
      </c>
      <c r="X972" s="35">
        <v>0</v>
      </c>
      <c r="Y972" s="35">
        <v>0</v>
      </c>
      <c r="Z972" s="35">
        <v>0</v>
      </c>
      <c r="AA972" s="35">
        <v>0</v>
      </c>
    </row>
    <row r="973" spans="1:27">
      <c r="A973" s="239" t="s">
        <v>781</v>
      </c>
      <c r="B973" s="35" t="s">
        <v>338</v>
      </c>
      <c r="C973" s="35" t="s">
        <v>92</v>
      </c>
      <c r="D973" s="35">
        <v>0</v>
      </c>
      <c r="E973" s="35">
        <v>0</v>
      </c>
      <c r="F973" s="35">
        <v>0</v>
      </c>
      <c r="G973" s="35">
        <v>0</v>
      </c>
      <c r="H973" s="35">
        <v>0</v>
      </c>
      <c r="I973" s="35">
        <v>0</v>
      </c>
      <c r="J973" s="35">
        <v>0</v>
      </c>
      <c r="K973" s="35">
        <v>64.483932812233775</v>
      </c>
      <c r="L973" s="35">
        <v>123.12831242074934</v>
      </c>
      <c r="M973" s="35">
        <v>170.62240543991172</v>
      </c>
      <c r="N973" s="35">
        <v>202.66522911398042</v>
      </c>
      <c r="O973" s="35">
        <v>216.35504086179296</v>
      </c>
      <c r="P973" s="35">
        <v>210.45211505614509</v>
      </c>
      <c r="Q973" s="35">
        <v>185.49101042812504</v>
      </c>
      <c r="R973" s="35">
        <v>143.73216135482534</v>
      </c>
      <c r="S973" s="35">
        <v>88.95717683952482</v>
      </c>
      <c r="T973" s="35">
        <v>26.126384553944721</v>
      </c>
      <c r="U973" s="35">
        <v>0</v>
      </c>
      <c r="V973" s="35">
        <v>0</v>
      </c>
      <c r="W973" s="35">
        <v>0</v>
      </c>
      <c r="X973" s="35">
        <v>0</v>
      </c>
      <c r="Y973" s="35">
        <v>0</v>
      </c>
      <c r="Z973" s="35">
        <v>0</v>
      </c>
      <c r="AA973" s="35">
        <v>0</v>
      </c>
    </row>
    <row r="974" spans="1:27">
      <c r="A974" s="239" t="s">
        <v>781</v>
      </c>
      <c r="B974" s="35" t="s">
        <v>338</v>
      </c>
      <c r="C974" s="35" t="s">
        <v>93</v>
      </c>
      <c r="D974" s="35">
        <v>0</v>
      </c>
      <c r="E974" s="35">
        <v>0</v>
      </c>
      <c r="F974" s="35">
        <v>0</v>
      </c>
      <c r="G974" s="35">
        <v>0</v>
      </c>
      <c r="H974" s="35">
        <v>0</v>
      </c>
      <c r="I974" s="35">
        <v>0</v>
      </c>
      <c r="J974" s="35">
        <v>0</v>
      </c>
      <c r="K974" s="35">
        <v>60.451021413207407</v>
      </c>
      <c r="L974" s="35">
        <v>114.86553896525555</v>
      </c>
      <c r="M974" s="35">
        <v>157.80984057606551</v>
      </c>
      <c r="N974" s="35">
        <v>184.99560428799037</v>
      </c>
      <c r="O974" s="35">
        <v>193.70812051003978</v>
      </c>
      <c r="P974" s="35">
        <v>183.0773768489521</v>
      </c>
      <c r="Q974" s="35">
        <v>154.16493560188863</v>
      </c>
      <c r="R974" s="35">
        <v>109.85792851854227</v>
      </c>
      <c r="S974" s="35">
        <v>54.580754278744081</v>
      </c>
      <c r="T974" s="35">
        <v>0</v>
      </c>
      <c r="U974" s="35">
        <v>0</v>
      </c>
      <c r="V974" s="35">
        <v>0</v>
      </c>
      <c r="W974" s="35">
        <v>0</v>
      </c>
      <c r="X974" s="35">
        <v>0</v>
      </c>
      <c r="Y974" s="35">
        <v>0</v>
      </c>
      <c r="Z974" s="35">
        <v>0</v>
      </c>
      <c r="AA974" s="35">
        <v>0</v>
      </c>
    </row>
    <row r="975" spans="1:27">
      <c r="A975" s="239" t="s">
        <v>777</v>
      </c>
      <c r="B975" s="35" t="s">
        <v>79</v>
      </c>
      <c r="C975" s="35" t="s">
        <v>82</v>
      </c>
      <c r="D975" s="35">
        <v>0</v>
      </c>
      <c r="E975" s="35">
        <v>0</v>
      </c>
      <c r="F975" s="35">
        <v>0</v>
      </c>
      <c r="G975" s="35">
        <v>0</v>
      </c>
      <c r="H975" s="35">
        <v>0</v>
      </c>
      <c r="I975" s="35">
        <v>0</v>
      </c>
      <c r="J975" s="35">
        <v>0</v>
      </c>
      <c r="K975" s="35">
        <v>0</v>
      </c>
      <c r="L975" s="35">
        <v>127.81930347673922</v>
      </c>
      <c r="M975" s="35">
        <v>239.1519199700839</v>
      </c>
      <c r="N975" s="35">
        <v>319.63768674059219</v>
      </c>
      <c r="O975" s="35">
        <v>358.89520123582923</v>
      </c>
      <c r="P975" s="35">
        <v>351.8608593238352</v>
      </c>
      <c r="Q975" s="35">
        <v>299.44198087009755</v>
      </c>
      <c r="R975" s="35">
        <v>208.39977969428517</v>
      </c>
      <c r="S975" s="35">
        <v>90.477272948247858</v>
      </c>
      <c r="T975" s="35">
        <v>0</v>
      </c>
      <c r="U975" s="35">
        <v>0</v>
      </c>
      <c r="V975" s="35">
        <v>0</v>
      </c>
      <c r="W975" s="35">
        <v>0</v>
      </c>
      <c r="X975" s="35">
        <v>0</v>
      </c>
      <c r="Y975" s="35">
        <v>0</v>
      </c>
      <c r="Z975" s="35">
        <v>0</v>
      </c>
      <c r="AA975" s="35">
        <v>0</v>
      </c>
    </row>
    <row r="976" spans="1:27">
      <c r="A976" s="239" t="s">
        <v>777</v>
      </c>
      <c r="B976" s="35" t="s">
        <v>79</v>
      </c>
      <c r="C976" s="35" t="s">
        <v>83</v>
      </c>
      <c r="D976" s="35">
        <v>0</v>
      </c>
      <c r="E976" s="35">
        <v>0</v>
      </c>
      <c r="F976" s="35">
        <v>0</v>
      </c>
      <c r="G976" s="35">
        <v>0</v>
      </c>
      <c r="H976" s="35">
        <v>0</v>
      </c>
      <c r="I976" s="35">
        <v>0</v>
      </c>
      <c r="J976" s="35">
        <v>0</v>
      </c>
      <c r="K976" s="35">
        <v>151.81630610588817</v>
      </c>
      <c r="L976" s="35">
        <v>289.06222670001347</v>
      </c>
      <c r="M976" s="35">
        <v>398.56575131613238</v>
      </c>
      <c r="N976" s="35">
        <v>469.8174122331634</v>
      </c>
      <c r="O976" s="35">
        <v>495.97891787002652</v>
      </c>
      <c r="P976" s="35">
        <v>474.53944951116574</v>
      </c>
      <c r="Q976" s="35">
        <v>407.55663408196529</v>
      </c>
      <c r="R976" s="35">
        <v>301.45906590473709</v>
      </c>
      <c r="S976" s="35">
        <v>166.42933016980038</v>
      </c>
      <c r="T976" s="35">
        <v>15.426741694347529</v>
      </c>
      <c r="U976" s="35">
        <v>0</v>
      </c>
      <c r="V976" s="35">
        <v>0</v>
      </c>
      <c r="W976" s="35">
        <v>0</v>
      </c>
      <c r="X976" s="35">
        <v>0</v>
      </c>
      <c r="Y976" s="35">
        <v>0</v>
      </c>
      <c r="Z976" s="35">
        <v>0</v>
      </c>
      <c r="AA976" s="35">
        <v>0</v>
      </c>
    </row>
    <row r="977" spans="1:27">
      <c r="A977" s="239" t="s">
        <v>777</v>
      </c>
      <c r="B977" s="35" t="s">
        <v>79</v>
      </c>
      <c r="C977" s="35" t="s">
        <v>84</v>
      </c>
      <c r="D977" s="35">
        <v>0</v>
      </c>
      <c r="E977" s="35">
        <v>0</v>
      </c>
      <c r="F977" s="35">
        <v>0</v>
      </c>
      <c r="G977" s="35">
        <v>0</v>
      </c>
      <c r="H977" s="35">
        <v>0</v>
      </c>
      <c r="I977" s="35">
        <v>0</v>
      </c>
      <c r="J977" s="35">
        <v>172.54157613652464</v>
      </c>
      <c r="K977" s="35">
        <v>332.92513738226478</v>
      </c>
      <c r="L977" s="35">
        <v>469.8493743976104</v>
      </c>
      <c r="M977" s="35">
        <v>573.66602182056772</v>
      </c>
      <c r="N977" s="35">
        <v>637.05971616865088</v>
      </c>
      <c r="O977" s="35">
        <v>655.56346753065191</v>
      </c>
      <c r="P977" s="35">
        <v>627.87342271575142</v>
      </c>
      <c r="Q977" s="35">
        <v>555.94074030685033</v>
      </c>
      <c r="R977" s="35">
        <v>444.83410371025724</v>
      </c>
      <c r="S977" s="35">
        <v>302.38256011827025</v>
      </c>
      <c r="T977" s="35">
        <v>138.62385247370437</v>
      </c>
      <c r="U977" s="35">
        <v>0</v>
      </c>
      <c r="V977" s="35">
        <v>0</v>
      </c>
      <c r="W977" s="35">
        <v>0</v>
      </c>
      <c r="X977" s="35">
        <v>0</v>
      </c>
      <c r="Y977" s="35">
        <v>0</v>
      </c>
      <c r="Z977" s="35">
        <v>0</v>
      </c>
      <c r="AA977" s="35">
        <v>0</v>
      </c>
    </row>
    <row r="978" spans="1:27">
      <c r="A978" s="239" t="s">
        <v>777</v>
      </c>
      <c r="B978" s="35" t="s">
        <v>79</v>
      </c>
      <c r="C978" s="35" t="s">
        <v>85</v>
      </c>
      <c r="D978" s="35">
        <v>0</v>
      </c>
      <c r="E978" s="35">
        <v>0</v>
      </c>
      <c r="F978" s="35">
        <v>0</v>
      </c>
      <c r="G978" s="35">
        <v>0</v>
      </c>
      <c r="H978" s="35">
        <v>0</v>
      </c>
      <c r="I978" s="35">
        <v>176.68102723782548</v>
      </c>
      <c r="J978" s="35">
        <v>344.11199358154857</v>
      </c>
      <c r="K978" s="35">
        <v>493.52712118591637</v>
      </c>
      <c r="L978" s="35">
        <v>617.1038438679733</v>
      </c>
      <c r="M978" s="35">
        <v>708.37235427050962</v>
      </c>
      <c r="N978" s="35">
        <v>762.55432790596706</v>
      </c>
      <c r="O978" s="35">
        <v>776.81309032590002</v>
      </c>
      <c r="P978" s="35">
        <v>750.40213001902237</v>
      </c>
      <c r="Q978" s="35">
        <v>684.70418170750361</v>
      </c>
      <c r="R978" s="35">
        <v>583.15883385197208</v>
      </c>
      <c r="S978" s="35">
        <v>451.08245044386018</v>
      </c>
      <c r="T978" s="35">
        <v>295.38983500394016</v>
      </c>
      <c r="U978" s="35">
        <v>124.23220895137898</v>
      </c>
      <c r="V978" s="35">
        <v>0</v>
      </c>
      <c r="W978" s="35">
        <v>0</v>
      </c>
      <c r="X978" s="35">
        <v>0</v>
      </c>
      <c r="Y978" s="35">
        <v>0</v>
      </c>
      <c r="Z978" s="35">
        <v>0</v>
      </c>
      <c r="AA978" s="35">
        <v>0</v>
      </c>
    </row>
    <row r="979" spans="1:27">
      <c r="A979" s="239" t="s">
        <v>777</v>
      </c>
      <c r="B979" s="35" t="s">
        <v>79</v>
      </c>
      <c r="C979" s="35" t="s">
        <v>86</v>
      </c>
      <c r="D979" s="35">
        <v>0</v>
      </c>
      <c r="E979" s="35">
        <v>0</v>
      </c>
      <c r="F979" s="35">
        <v>0</v>
      </c>
      <c r="G979" s="35">
        <v>0</v>
      </c>
      <c r="H979" s="35">
        <v>160.82100562766084</v>
      </c>
      <c r="I979" s="35">
        <v>314.79645458055387</v>
      </c>
      <c r="J979" s="35">
        <v>455.37218026697019</v>
      </c>
      <c r="K979" s="35">
        <v>576.56439286090301</v>
      </c>
      <c r="L979" s="35">
        <v>673.21438715083889</v>
      </c>
      <c r="M979" s="35">
        <v>741.20812958161139</v>
      </c>
      <c r="N979" s="35">
        <v>777.65137747936853</v>
      </c>
      <c r="O979" s="35">
        <v>780.99287628054731</v>
      </c>
      <c r="P979" s="35">
        <v>751.09039071349957</v>
      </c>
      <c r="Q979" s="35">
        <v>689.21675922906559</v>
      </c>
      <c r="R979" s="35">
        <v>598.00571396532825</v>
      </c>
      <c r="S979" s="35">
        <v>481.33977249069108</v>
      </c>
      <c r="T979" s="35">
        <v>344.18497336002275</v>
      </c>
      <c r="U979" s="35">
        <v>192.37949018131152</v>
      </c>
      <c r="V979" s="35">
        <v>32.385122111853249</v>
      </c>
      <c r="W979" s="35">
        <v>0</v>
      </c>
      <c r="X979" s="35">
        <v>0</v>
      </c>
      <c r="Y979" s="35">
        <v>0</v>
      </c>
      <c r="Z979" s="35">
        <v>0</v>
      </c>
      <c r="AA979" s="35">
        <v>0</v>
      </c>
    </row>
    <row r="980" spans="1:27">
      <c r="A980" s="239" t="s">
        <v>777</v>
      </c>
      <c r="B980" s="35" t="s">
        <v>79</v>
      </c>
      <c r="C980" s="35" t="s">
        <v>87</v>
      </c>
      <c r="D980" s="35">
        <v>0</v>
      </c>
      <c r="E980" s="35">
        <v>0</v>
      </c>
      <c r="F980" s="35">
        <v>0</v>
      </c>
      <c r="G980" s="35">
        <v>0</v>
      </c>
      <c r="H980" s="35">
        <v>175.83602686802877</v>
      </c>
      <c r="I980" s="35">
        <v>345.08007032774543</v>
      </c>
      <c r="J980" s="35">
        <v>501.38727633351442</v>
      </c>
      <c r="K980" s="35">
        <v>638.89778483877672</v>
      </c>
      <c r="L980" s="35">
        <v>752.45641230872923</v>
      </c>
      <c r="M980" s="35">
        <v>837.8059163483623</v>
      </c>
      <c r="N980" s="35">
        <v>891.74659707501655</v>
      </c>
      <c r="O980" s="35">
        <v>912.25625187915512</v>
      </c>
      <c r="P980" s="35">
        <v>898.56598654389131</v>
      </c>
      <c r="Q980" s="35">
        <v>851.18904061150192</v>
      </c>
      <c r="R980" s="35">
        <v>771.90154635183842</v>
      </c>
      <c r="S980" s="35">
        <v>663.67594266696165</v>
      </c>
      <c r="T980" s="35">
        <v>530.56954020334479</v>
      </c>
      <c r="U980" s="35">
        <v>377.57241529636241</v>
      </c>
      <c r="V980" s="35">
        <v>210.42033510858298</v>
      </c>
      <c r="W980" s="35">
        <v>35.37972728221947</v>
      </c>
      <c r="X980" s="35">
        <v>0</v>
      </c>
      <c r="Y980" s="35">
        <v>0</v>
      </c>
      <c r="Z980" s="35">
        <v>0</v>
      </c>
      <c r="AA980" s="35">
        <v>0</v>
      </c>
    </row>
    <row r="981" spans="1:27">
      <c r="A981" s="239" t="s">
        <v>777</v>
      </c>
      <c r="B981" s="35" t="s">
        <v>79</v>
      </c>
      <c r="C981" s="35" t="s">
        <v>88</v>
      </c>
      <c r="D981" s="35">
        <v>0</v>
      </c>
      <c r="E981" s="35">
        <v>0</v>
      </c>
      <c r="F981" s="35">
        <v>0</v>
      </c>
      <c r="G981" s="35">
        <v>0</v>
      </c>
      <c r="H981" s="35">
        <v>176.70894198746461</v>
      </c>
      <c r="I981" s="35">
        <v>346.45462104228955</v>
      </c>
      <c r="J981" s="35">
        <v>502.54816346264448</v>
      </c>
      <c r="K981" s="35">
        <v>638.83866162758284</v>
      </c>
      <c r="L981" s="35">
        <v>749.95555215039042</v>
      </c>
      <c r="M981" s="35">
        <v>831.52024435950648</v>
      </c>
      <c r="N981" s="35">
        <v>880.31865983035334</v>
      </c>
      <c r="O981" s="35">
        <v>894.42788400185657</v>
      </c>
      <c r="P981" s="35">
        <v>873.29193913697179</v>
      </c>
      <c r="Q981" s="35">
        <v>817.74369277351946</v>
      </c>
      <c r="R981" s="35">
        <v>729.97203835698929</v>
      </c>
      <c r="S981" s="35">
        <v>613.43564131121911</v>
      </c>
      <c r="T981" s="35">
        <v>472.72664940601385</v>
      </c>
      <c r="U981" s="35">
        <v>313.38973795096854</v>
      </c>
      <c r="V981" s="35">
        <v>141.70362038784492</v>
      </c>
      <c r="W981" s="35">
        <v>0</v>
      </c>
      <c r="X981" s="35">
        <v>0</v>
      </c>
      <c r="Y981" s="35">
        <v>0</v>
      </c>
      <c r="Z981" s="35">
        <v>0</v>
      </c>
      <c r="AA981" s="35">
        <v>0</v>
      </c>
    </row>
    <row r="982" spans="1:27">
      <c r="A982" s="239" t="s">
        <v>777</v>
      </c>
      <c r="B982" s="35" t="s">
        <v>79</v>
      </c>
      <c r="C982" s="35" t="s">
        <v>89</v>
      </c>
      <c r="D982" s="35">
        <v>0</v>
      </c>
      <c r="E982" s="35">
        <v>0</v>
      </c>
      <c r="F982" s="35">
        <v>0</v>
      </c>
      <c r="G982" s="35">
        <v>0</v>
      </c>
      <c r="H982" s="35">
        <v>0</v>
      </c>
      <c r="I982" s="35">
        <v>179.12719905415258</v>
      </c>
      <c r="J982" s="35">
        <v>349.8786093661156</v>
      </c>
      <c r="K982" s="35">
        <v>504.27008476626378</v>
      </c>
      <c r="L982" s="35">
        <v>635.08245145868636</v>
      </c>
      <c r="M982" s="35">
        <v>736.1990685643492</v>
      </c>
      <c r="N982" s="35">
        <v>802.89183545043954</v>
      </c>
      <c r="O982" s="35">
        <v>832.04227246105006</v>
      </c>
      <c r="P982" s="35">
        <v>822.28733755994881</v>
      </c>
      <c r="Q982" s="35">
        <v>774.08316066127952</v>
      </c>
      <c r="R982" s="35">
        <v>689.68371550172935</v>
      </c>
      <c r="S982" s="35">
        <v>573.0354263337133</v>
      </c>
      <c r="T982" s="35">
        <v>429.59263751346515</v>
      </c>
      <c r="U982" s="35">
        <v>266.06257442101128</v>
      </c>
      <c r="V982" s="35">
        <v>90.091721055943836</v>
      </c>
      <c r="W982" s="35">
        <v>0</v>
      </c>
      <c r="X982" s="35">
        <v>0</v>
      </c>
      <c r="Y982" s="35">
        <v>0</v>
      </c>
      <c r="Z982" s="35">
        <v>0</v>
      </c>
      <c r="AA982" s="35">
        <v>0</v>
      </c>
    </row>
    <row r="983" spans="1:27">
      <c r="A983" s="239" t="s">
        <v>777</v>
      </c>
      <c r="B983" s="35" t="s">
        <v>79</v>
      </c>
      <c r="C983" s="35" t="s">
        <v>90</v>
      </c>
      <c r="D983" s="35">
        <v>0</v>
      </c>
      <c r="E983" s="35">
        <v>0</v>
      </c>
      <c r="F983" s="35">
        <v>0</v>
      </c>
      <c r="G983" s="35">
        <v>0</v>
      </c>
      <c r="H983" s="35">
        <v>0</v>
      </c>
      <c r="I983" s="35">
        <v>0</v>
      </c>
      <c r="J983" s="35">
        <v>175.93281586550168</v>
      </c>
      <c r="K983" s="35">
        <v>341.15479432826123</v>
      </c>
      <c r="L983" s="35">
        <v>485.60717666286348</v>
      </c>
      <c r="M983" s="35">
        <v>600.49566277234703</v>
      </c>
      <c r="N983" s="35">
        <v>678.82581055611718</v>
      </c>
      <c r="O983" s="35">
        <v>715.82885943635097</v>
      </c>
      <c r="P983" s="35">
        <v>709.25205379146598</v>
      </c>
      <c r="Q983" s="35">
        <v>659.49579132751387</v>
      </c>
      <c r="R983" s="35">
        <v>569.58924675756805</v>
      </c>
      <c r="S983" s="35">
        <v>445.00595482609162</v>
      </c>
      <c r="T983" s="35">
        <v>293.3305800336322</v>
      </c>
      <c r="U983" s="35">
        <v>123.79716021110745</v>
      </c>
      <c r="V983" s="35">
        <v>0</v>
      </c>
      <c r="W983" s="35">
        <v>0</v>
      </c>
      <c r="X983" s="35">
        <v>0</v>
      </c>
      <c r="Y983" s="35">
        <v>0</v>
      </c>
      <c r="Z983" s="35">
        <v>0</v>
      </c>
      <c r="AA983" s="35">
        <v>0</v>
      </c>
    </row>
    <row r="984" spans="1:27">
      <c r="A984" s="239" t="s">
        <v>777</v>
      </c>
      <c r="B984" s="35" t="s">
        <v>79</v>
      </c>
      <c r="C984" s="35" t="s">
        <v>91</v>
      </c>
      <c r="D984" s="35">
        <v>0</v>
      </c>
      <c r="E984" s="35">
        <v>0</v>
      </c>
      <c r="F984" s="35">
        <v>0</v>
      </c>
      <c r="G984" s="35">
        <v>0</v>
      </c>
      <c r="H984" s="35">
        <v>0</v>
      </c>
      <c r="I984" s="35">
        <v>0</v>
      </c>
      <c r="J984" s="35">
        <v>0</v>
      </c>
      <c r="K984" s="35">
        <v>159.51436483055741</v>
      </c>
      <c r="L984" s="35">
        <v>305.86927041838567</v>
      </c>
      <c r="M984" s="35">
        <v>426.99087365159744</v>
      </c>
      <c r="N984" s="35">
        <v>512.88700358775395</v>
      </c>
      <c r="O984" s="35">
        <v>556.47148574843925</v>
      </c>
      <c r="P984" s="35">
        <v>554.14873037458551</v>
      </c>
      <c r="Q984" s="35">
        <v>506.11035785540025</v>
      </c>
      <c r="R984" s="35">
        <v>416.31939061789046</v>
      </c>
      <c r="S984" s="35">
        <v>292.18331559893716</v>
      </c>
      <c r="T984" s="35">
        <v>143.94298867067178</v>
      </c>
      <c r="U984" s="35">
        <v>0</v>
      </c>
      <c r="V984" s="35">
        <v>0</v>
      </c>
      <c r="W984" s="35">
        <v>0</v>
      </c>
      <c r="X984" s="35">
        <v>0</v>
      </c>
      <c r="Y984" s="35">
        <v>0</v>
      </c>
      <c r="Z984" s="35">
        <v>0</v>
      </c>
      <c r="AA984" s="35">
        <v>0</v>
      </c>
    </row>
    <row r="985" spans="1:27">
      <c r="A985" s="239" t="s">
        <v>777</v>
      </c>
      <c r="B985" s="35" t="s">
        <v>79</v>
      </c>
      <c r="C985" s="35" t="s">
        <v>92</v>
      </c>
      <c r="D985" s="35">
        <v>0</v>
      </c>
      <c r="E985" s="35">
        <v>0</v>
      </c>
      <c r="F985" s="35">
        <v>0</v>
      </c>
      <c r="G985" s="35">
        <v>0</v>
      </c>
      <c r="H985" s="35">
        <v>0</v>
      </c>
      <c r="I985" s="35">
        <v>0</v>
      </c>
      <c r="J985" s="35">
        <v>0</v>
      </c>
      <c r="K985" s="35">
        <v>138.2543231403094</v>
      </c>
      <c r="L985" s="35">
        <v>260.54329201820258</v>
      </c>
      <c r="M985" s="35">
        <v>352.74520203758004</v>
      </c>
      <c r="N985" s="35">
        <v>404.21274667163703</v>
      </c>
      <c r="O985" s="35">
        <v>409.00254878441575</v>
      </c>
      <c r="P985" s="35">
        <v>366.56149086146581</v>
      </c>
      <c r="Q985" s="35">
        <v>281.79058800033306</v>
      </c>
      <c r="R985" s="35">
        <v>164.47902772573104</v>
      </c>
      <c r="S985" s="35">
        <v>28.173732667775706</v>
      </c>
      <c r="T985" s="35">
        <v>0</v>
      </c>
      <c r="U985" s="35">
        <v>0</v>
      </c>
      <c r="V985" s="35">
        <v>0</v>
      </c>
      <c r="W985" s="35">
        <v>0</v>
      </c>
      <c r="X985" s="35">
        <v>0</v>
      </c>
      <c r="Y985" s="35">
        <v>0</v>
      </c>
      <c r="Z985" s="35">
        <v>0</v>
      </c>
      <c r="AA985" s="35">
        <v>0</v>
      </c>
    </row>
    <row r="986" spans="1:27">
      <c r="A986" s="239" t="s">
        <v>777</v>
      </c>
      <c r="B986" s="35" t="s">
        <v>79</v>
      </c>
      <c r="C986" s="35" t="s">
        <v>93</v>
      </c>
      <c r="D986" s="35">
        <v>0</v>
      </c>
      <c r="E986" s="35">
        <v>0</v>
      </c>
      <c r="F986" s="35">
        <v>0</v>
      </c>
      <c r="G986" s="35">
        <v>0</v>
      </c>
      <c r="H986" s="35">
        <v>0</v>
      </c>
      <c r="I986" s="35">
        <v>0</v>
      </c>
      <c r="J986" s="35">
        <v>0</v>
      </c>
      <c r="K986" s="35">
        <v>0</v>
      </c>
      <c r="L986" s="35">
        <v>121.72112578231174</v>
      </c>
      <c r="M986" s="35">
        <v>226.21093971952726</v>
      </c>
      <c r="N986" s="35">
        <v>298.67746090433633</v>
      </c>
      <c r="O986" s="35">
        <v>328.86204921293751</v>
      </c>
      <c r="P986" s="35">
        <v>312.49165795176373</v>
      </c>
      <c r="Q986" s="35">
        <v>251.88374282157829</v>
      </c>
      <c r="R986" s="35">
        <v>155.61819395383685</v>
      </c>
      <c r="S986" s="35">
        <v>37.322733585072221</v>
      </c>
      <c r="T986" s="35">
        <v>0</v>
      </c>
      <c r="U986" s="35">
        <v>0</v>
      </c>
      <c r="V986" s="35">
        <v>0</v>
      </c>
      <c r="W986" s="35">
        <v>0</v>
      </c>
      <c r="X986" s="35">
        <v>0</v>
      </c>
      <c r="Y986" s="35">
        <v>0</v>
      </c>
      <c r="Z986" s="35">
        <v>0</v>
      </c>
      <c r="AA986" s="35">
        <v>0</v>
      </c>
    </row>
    <row r="987" spans="1:27">
      <c r="A987" s="239" t="s">
        <v>777</v>
      </c>
      <c r="B987" s="35" t="s">
        <v>339</v>
      </c>
      <c r="C987" s="35" t="s">
        <v>82</v>
      </c>
      <c r="D987" s="35">
        <v>0</v>
      </c>
      <c r="E987" s="35">
        <v>0</v>
      </c>
      <c r="F987" s="35">
        <v>0</v>
      </c>
      <c r="G987" s="35">
        <v>0</v>
      </c>
      <c r="H987" s="35">
        <v>0</v>
      </c>
      <c r="I987" s="35">
        <v>0</v>
      </c>
      <c r="J987" s="35">
        <v>0</v>
      </c>
      <c r="K987" s="35">
        <v>0</v>
      </c>
      <c r="L987" s="35">
        <v>68.170295187594249</v>
      </c>
      <c r="M987" s="35">
        <v>127.54769065071142</v>
      </c>
      <c r="N987" s="35">
        <v>170.47343292831584</v>
      </c>
      <c r="O987" s="35">
        <v>191.41077399244227</v>
      </c>
      <c r="P987" s="35">
        <v>187.65912497271211</v>
      </c>
      <c r="Q987" s="35">
        <v>159.70238979738537</v>
      </c>
      <c r="R987" s="35">
        <v>111.14654917028544</v>
      </c>
      <c r="S987" s="35">
        <v>48.254545572398861</v>
      </c>
      <c r="T987" s="35">
        <v>0</v>
      </c>
      <c r="U987" s="35">
        <v>0</v>
      </c>
      <c r="V987" s="35">
        <v>0</v>
      </c>
      <c r="W987" s="35">
        <v>0</v>
      </c>
      <c r="X987" s="35">
        <v>0</v>
      </c>
      <c r="Y987" s="35">
        <v>0</v>
      </c>
      <c r="Z987" s="35">
        <v>0</v>
      </c>
      <c r="AA987" s="35">
        <v>0</v>
      </c>
    </row>
    <row r="988" spans="1:27">
      <c r="A988" s="239" t="s">
        <v>777</v>
      </c>
      <c r="B988" s="35" t="s">
        <v>339</v>
      </c>
      <c r="C988" s="35" t="s">
        <v>83</v>
      </c>
      <c r="D988" s="35">
        <v>0</v>
      </c>
      <c r="E988" s="35">
        <v>0</v>
      </c>
      <c r="F988" s="35">
        <v>0</v>
      </c>
      <c r="G988" s="35">
        <v>0</v>
      </c>
      <c r="H988" s="35">
        <v>0</v>
      </c>
      <c r="I988" s="35">
        <v>0</v>
      </c>
      <c r="J988" s="35">
        <v>0</v>
      </c>
      <c r="K988" s="35">
        <v>80.968696589807024</v>
      </c>
      <c r="L988" s="35">
        <v>154.16652090667387</v>
      </c>
      <c r="M988" s="35">
        <v>212.56840070193726</v>
      </c>
      <c r="N988" s="35">
        <v>250.56928652435383</v>
      </c>
      <c r="O988" s="35">
        <v>264.52208953068083</v>
      </c>
      <c r="P988" s="35">
        <v>253.08770640595509</v>
      </c>
      <c r="Q988" s="35">
        <v>217.36353817704818</v>
      </c>
      <c r="R988" s="35">
        <v>160.77816848252647</v>
      </c>
      <c r="S988" s="35">
        <v>88.762309423893555</v>
      </c>
      <c r="T988" s="35">
        <v>8.2275955703186821</v>
      </c>
      <c r="U988" s="35">
        <v>0</v>
      </c>
      <c r="V988" s="35">
        <v>0</v>
      </c>
      <c r="W988" s="35">
        <v>0</v>
      </c>
      <c r="X988" s="35">
        <v>0</v>
      </c>
      <c r="Y988" s="35">
        <v>0</v>
      </c>
      <c r="Z988" s="35">
        <v>0</v>
      </c>
      <c r="AA988" s="35">
        <v>0</v>
      </c>
    </row>
    <row r="989" spans="1:27">
      <c r="A989" s="239" t="s">
        <v>777</v>
      </c>
      <c r="B989" s="35" t="s">
        <v>339</v>
      </c>
      <c r="C989" s="35" t="s">
        <v>84</v>
      </c>
      <c r="D989" s="35">
        <v>0</v>
      </c>
      <c r="E989" s="35">
        <v>0</v>
      </c>
      <c r="F989" s="35">
        <v>0</v>
      </c>
      <c r="G989" s="35">
        <v>0</v>
      </c>
      <c r="H989" s="35">
        <v>0</v>
      </c>
      <c r="I989" s="35">
        <v>0</v>
      </c>
      <c r="J989" s="35">
        <v>92.022173939479813</v>
      </c>
      <c r="K989" s="35">
        <v>177.56007327054124</v>
      </c>
      <c r="L989" s="35">
        <v>250.58633301205893</v>
      </c>
      <c r="M989" s="35">
        <v>305.95521163763613</v>
      </c>
      <c r="N989" s="35">
        <v>339.7651819566139</v>
      </c>
      <c r="O989" s="35">
        <v>349.63384934968104</v>
      </c>
      <c r="P989" s="35">
        <v>334.86582544840081</v>
      </c>
      <c r="Q989" s="35">
        <v>296.50172816365358</v>
      </c>
      <c r="R989" s="35">
        <v>237.24485531213725</v>
      </c>
      <c r="S989" s="35">
        <v>161.27069872974414</v>
      </c>
      <c r="T989" s="35">
        <v>73.93272131930901</v>
      </c>
      <c r="U989" s="35">
        <v>0</v>
      </c>
      <c r="V989" s="35">
        <v>0</v>
      </c>
      <c r="W989" s="35">
        <v>0</v>
      </c>
      <c r="X989" s="35">
        <v>0</v>
      </c>
      <c r="Y989" s="35">
        <v>0</v>
      </c>
      <c r="Z989" s="35">
        <v>0</v>
      </c>
      <c r="AA989" s="35">
        <v>0</v>
      </c>
    </row>
    <row r="990" spans="1:27">
      <c r="A990" s="239" t="s">
        <v>777</v>
      </c>
      <c r="B990" s="35" t="s">
        <v>339</v>
      </c>
      <c r="C990" s="35" t="s">
        <v>85</v>
      </c>
      <c r="D990" s="35">
        <v>0</v>
      </c>
      <c r="E990" s="35">
        <v>0</v>
      </c>
      <c r="F990" s="35">
        <v>0</v>
      </c>
      <c r="G990" s="35">
        <v>0</v>
      </c>
      <c r="H990" s="35">
        <v>0</v>
      </c>
      <c r="I990" s="35">
        <v>94.229881193506927</v>
      </c>
      <c r="J990" s="35">
        <v>183.52639657682593</v>
      </c>
      <c r="K990" s="35">
        <v>263.21446463248878</v>
      </c>
      <c r="L990" s="35">
        <v>329.12205006291913</v>
      </c>
      <c r="M990" s="35">
        <v>377.79858894427184</v>
      </c>
      <c r="N990" s="35">
        <v>406.69564154984914</v>
      </c>
      <c r="O990" s="35">
        <v>414.3003148404801</v>
      </c>
      <c r="P990" s="35">
        <v>400.21446934347864</v>
      </c>
      <c r="Q990" s="35">
        <v>365.17556357733531</v>
      </c>
      <c r="R990" s="35">
        <v>311.01804472105181</v>
      </c>
      <c r="S990" s="35">
        <v>240.5773069033921</v>
      </c>
      <c r="T990" s="35">
        <v>157.54124533543475</v>
      </c>
      <c r="U990" s="35">
        <v>66.257178107402126</v>
      </c>
      <c r="V990" s="35">
        <v>0</v>
      </c>
      <c r="W990" s="35">
        <v>0</v>
      </c>
      <c r="X990" s="35">
        <v>0</v>
      </c>
      <c r="Y990" s="35">
        <v>0</v>
      </c>
      <c r="Z990" s="35">
        <v>0</v>
      </c>
      <c r="AA990" s="35">
        <v>0</v>
      </c>
    </row>
    <row r="991" spans="1:27">
      <c r="A991" s="239" t="s">
        <v>777</v>
      </c>
      <c r="B991" s="35" t="s">
        <v>339</v>
      </c>
      <c r="C991" s="35" t="s">
        <v>86</v>
      </c>
      <c r="D991" s="35">
        <v>0</v>
      </c>
      <c r="E991" s="35">
        <v>0</v>
      </c>
      <c r="F991" s="35">
        <v>0</v>
      </c>
      <c r="G991" s="35">
        <v>0</v>
      </c>
      <c r="H991" s="35">
        <v>85.771203001419138</v>
      </c>
      <c r="I991" s="35">
        <v>167.8914424429621</v>
      </c>
      <c r="J991" s="35">
        <v>242.86516280905082</v>
      </c>
      <c r="K991" s="35">
        <v>307.50100952581499</v>
      </c>
      <c r="L991" s="35">
        <v>359.0476731471141</v>
      </c>
      <c r="M991" s="35">
        <v>395.31100244352615</v>
      </c>
      <c r="N991" s="35">
        <v>414.74740132233001</v>
      </c>
      <c r="O991" s="35">
        <v>416.52953401629196</v>
      </c>
      <c r="P991" s="35">
        <v>400.5815417138665</v>
      </c>
      <c r="Q991" s="35">
        <v>367.58227158883506</v>
      </c>
      <c r="R991" s="35">
        <v>318.93638078150849</v>
      </c>
      <c r="S991" s="35">
        <v>256.71454532836862</v>
      </c>
      <c r="T991" s="35">
        <v>183.5653191253455</v>
      </c>
      <c r="U991" s="35">
        <v>102.60239476336616</v>
      </c>
      <c r="V991" s="35">
        <v>17.272065126321738</v>
      </c>
      <c r="W991" s="35">
        <v>0</v>
      </c>
      <c r="X991" s="35">
        <v>0</v>
      </c>
      <c r="Y991" s="35">
        <v>0</v>
      </c>
      <c r="Z991" s="35">
        <v>0</v>
      </c>
      <c r="AA991" s="35">
        <v>0</v>
      </c>
    </row>
    <row r="992" spans="1:27">
      <c r="A992" s="239" t="s">
        <v>777</v>
      </c>
      <c r="B992" s="35" t="s">
        <v>339</v>
      </c>
      <c r="C992" s="35" t="s">
        <v>87</v>
      </c>
      <c r="D992" s="35">
        <v>0</v>
      </c>
      <c r="E992" s="35">
        <v>0</v>
      </c>
      <c r="F992" s="35">
        <v>0</v>
      </c>
      <c r="G992" s="35">
        <v>0</v>
      </c>
      <c r="H992" s="35">
        <v>93.779214329615343</v>
      </c>
      <c r="I992" s="35">
        <v>184.04270417479756</v>
      </c>
      <c r="J992" s="35">
        <v>267.40654737787435</v>
      </c>
      <c r="K992" s="35">
        <v>340.74548524734757</v>
      </c>
      <c r="L992" s="35">
        <v>401.31008656465559</v>
      </c>
      <c r="M992" s="35">
        <v>446.82982205245986</v>
      </c>
      <c r="N992" s="35">
        <v>475.59818510667549</v>
      </c>
      <c r="O992" s="35">
        <v>486.53666766888273</v>
      </c>
      <c r="P992" s="35">
        <v>479.23519282340874</v>
      </c>
      <c r="Q992" s="35">
        <v>453.9674883261344</v>
      </c>
      <c r="R992" s="35">
        <v>411.68082472098052</v>
      </c>
      <c r="S992" s="35">
        <v>353.96050275571287</v>
      </c>
      <c r="T992" s="35">
        <v>282.97042144178386</v>
      </c>
      <c r="U992" s="35">
        <v>201.37195482472663</v>
      </c>
      <c r="V992" s="35">
        <v>112.22417872457758</v>
      </c>
      <c r="W992" s="35">
        <v>18.869187883850383</v>
      </c>
      <c r="X992" s="35">
        <v>0</v>
      </c>
      <c r="Y992" s="35">
        <v>0</v>
      </c>
      <c r="Z992" s="35">
        <v>0</v>
      </c>
      <c r="AA992" s="35">
        <v>0</v>
      </c>
    </row>
    <row r="993" spans="1:27">
      <c r="A993" s="239" t="s">
        <v>777</v>
      </c>
      <c r="B993" s="35" t="s">
        <v>339</v>
      </c>
      <c r="C993" s="35" t="s">
        <v>88</v>
      </c>
      <c r="D993" s="35">
        <v>0</v>
      </c>
      <c r="E993" s="35">
        <v>0</v>
      </c>
      <c r="F993" s="35">
        <v>0</v>
      </c>
      <c r="G993" s="35">
        <v>0</v>
      </c>
      <c r="H993" s="35">
        <v>94.244769059981138</v>
      </c>
      <c r="I993" s="35">
        <v>184.77579788922111</v>
      </c>
      <c r="J993" s="35">
        <v>268.02568718007706</v>
      </c>
      <c r="K993" s="35">
        <v>340.7139528680442</v>
      </c>
      <c r="L993" s="35">
        <v>399.97629448020825</v>
      </c>
      <c r="M993" s="35">
        <v>443.47746365840351</v>
      </c>
      <c r="N993" s="35">
        <v>469.50328524285516</v>
      </c>
      <c r="O993" s="35">
        <v>477.02820480099024</v>
      </c>
      <c r="P993" s="35">
        <v>465.75570087305164</v>
      </c>
      <c r="Q993" s="35">
        <v>436.12996947921044</v>
      </c>
      <c r="R993" s="35">
        <v>389.31842045706099</v>
      </c>
      <c r="S993" s="35">
        <v>327.16567536598359</v>
      </c>
      <c r="T993" s="35">
        <v>252.12087968320742</v>
      </c>
      <c r="U993" s="35">
        <v>167.14119357384988</v>
      </c>
      <c r="V993" s="35">
        <v>75.575264206850619</v>
      </c>
      <c r="W993" s="35">
        <v>0</v>
      </c>
      <c r="X993" s="35">
        <v>0</v>
      </c>
      <c r="Y993" s="35">
        <v>0</v>
      </c>
      <c r="Z993" s="35">
        <v>0</v>
      </c>
      <c r="AA993" s="35">
        <v>0</v>
      </c>
    </row>
    <row r="994" spans="1:27">
      <c r="A994" s="239" t="s">
        <v>777</v>
      </c>
      <c r="B994" s="35" t="s">
        <v>339</v>
      </c>
      <c r="C994" s="35" t="s">
        <v>89</v>
      </c>
      <c r="D994" s="35">
        <v>0</v>
      </c>
      <c r="E994" s="35">
        <v>0</v>
      </c>
      <c r="F994" s="35">
        <v>0</v>
      </c>
      <c r="G994" s="35">
        <v>0</v>
      </c>
      <c r="H994" s="35">
        <v>0</v>
      </c>
      <c r="I994" s="35">
        <v>95.534506162214697</v>
      </c>
      <c r="J994" s="35">
        <v>186.60192499526164</v>
      </c>
      <c r="K994" s="35">
        <v>268.94404520867403</v>
      </c>
      <c r="L994" s="35">
        <v>338.71064077796609</v>
      </c>
      <c r="M994" s="35">
        <v>392.63950323431959</v>
      </c>
      <c r="N994" s="35">
        <v>428.20897890690105</v>
      </c>
      <c r="O994" s="35">
        <v>443.75587864589335</v>
      </c>
      <c r="P994" s="35">
        <v>438.55324669863933</v>
      </c>
      <c r="Q994" s="35">
        <v>412.84435235268245</v>
      </c>
      <c r="R994" s="35">
        <v>367.83131493425566</v>
      </c>
      <c r="S994" s="35">
        <v>305.61889404464711</v>
      </c>
      <c r="T994" s="35">
        <v>229.11607334051473</v>
      </c>
      <c r="U994" s="35">
        <v>141.90003969120602</v>
      </c>
      <c r="V994" s="35">
        <v>48.048917896503383</v>
      </c>
      <c r="W994" s="35">
        <v>0</v>
      </c>
      <c r="X994" s="35">
        <v>0</v>
      </c>
      <c r="Y994" s="35">
        <v>0</v>
      </c>
      <c r="Z994" s="35">
        <v>0</v>
      </c>
      <c r="AA994" s="35">
        <v>0</v>
      </c>
    </row>
    <row r="995" spans="1:27">
      <c r="A995" s="239" t="s">
        <v>777</v>
      </c>
      <c r="B995" s="35" t="s">
        <v>339</v>
      </c>
      <c r="C995" s="35" t="s">
        <v>90</v>
      </c>
      <c r="D995" s="35">
        <v>0</v>
      </c>
      <c r="E995" s="35">
        <v>0</v>
      </c>
      <c r="F995" s="35">
        <v>0</v>
      </c>
      <c r="G995" s="35">
        <v>0</v>
      </c>
      <c r="H995" s="35">
        <v>0</v>
      </c>
      <c r="I995" s="35">
        <v>0</v>
      </c>
      <c r="J995" s="35">
        <v>93.830835128267566</v>
      </c>
      <c r="K995" s="35">
        <v>181.94922364173934</v>
      </c>
      <c r="L995" s="35">
        <v>258.99049422019385</v>
      </c>
      <c r="M995" s="35">
        <v>320.26435347858512</v>
      </c>
      <c r="N995" s="35">
        <v>362.04043229659584</v>
      </c>
      <c r="O995" s="35">
        <v>381.77539169938723</v>
      </c>
      <c r="P995" s="35">
        <v>378.26776202211522</v>
      </c>
      <c r="Q995" s="35">
        <v>351.73108870800741</v>
      </c>
      <c r="R995" s="35">
        <v>303.78093160403631</v>
      </c>
      <c r="S995" s="35">
        <v>237.33650924058222</v>
      </c>
      <c r="T995" s="35">
        <v>156.44297601793716</v>
      </c>
      <c r="U995" s="35">
        <v>66.025152112590646</v>
      </c>
      <c r="V995" s="35">
        <v>0</v>
      </c>
      <c r="W995" s="35">
        <v>0</v>
      </c>
      <c r="X995" s="35">
        <v>0</v>
      </c>
      <c r="Y995" s="35">
        <v>0</v>
      </c>
      <c r="Z995" s="35">
        <v>0</v>
      </c>
      <c r="AA995" s="35">
        <v>0</v>
      </c>
    </row>
    <row r="996" spans="1:27">
      <c r="A996" s="239" t="s">
        <v>777</v>
      </c>
      <c r="B996" s="35" t="s">
        <v>339</v>
      </c>
      <c r="C996" s="35" t="s">
        <v>91</v>
      </c>
      <c r="D996" s="35">
        <v>0</v>
      </c>
      <c r="E996" s="35">
        <v>0</v>
      </c>
      <c r="F996" s="35">
        <v>0</v>
      </c>
      <c r="G996" s="35">
        <v>0</v>
      </c>
      <c r="H996" s="35">
        <v>0</v>
      </c>
      <c r="I996" s="35">
        <v>0</v>
      </c>
      <c r="J996" s="35">
        <v>0</v>
      </c>
      <c r="K996" s="35">
        <v>85.074327909630625</v>
      </c>
      <c r="L996" s="35">
        <v>163.13027755647235</v>
      </c>
      <c r="M996" s="35">
        <v>227.7284659475186</v>
      </c>
      <c r="N996" s="35">
        <v>273.53973524680208</v>
      </c>
      <c r="O996" s="35">
        <v>296.7847923991676</v>
      </c>
      <c r="P996" s="35">
        <v>295.54598953311228</v>
      </c>
      <c r="Q996" s="35">
        <v>269.92552418954676</v>
      </c>
      <c r="R996" s="35">
        <v>222.03700832954158</v>
      </c>
      <c r="S996" s="35">
        <v>155.83110165276648</v>
      </c>
      <c r="T996" s="35">
        <v>76.769593957691612</v>
      </c>
      <c r="U996" s="35">
        <v>0</v>
      </c>
      <c r="V996" s="35">
        <v>0</v>
      </c>
      <c r="W996" s="35">
        <v>0</v>
      </c>
      <c r="X996" s="35">
        <v>0</v>
      </c>
      <c r="Y996" s="35">
        <v>0</v>
      </c>
      <c r="Z996" s="35">
        <v>0</v>
      </c>
      <c r="AA996" s="35">
        <v>0</v>
      </c>
    </row>
    <row r="997" spans="1:27">
      <c r="A997" s="239" t="s">
        <v>777</v>
      </c>
      <c r="B997" s="35" t="s">
        <v>339</v>
      </c>
      <c r="C997" s="35" t="s">
        <v>92</v>
      </c>
      <c r="D997" s="35">
        <v>0</v>
      </c>
      <c r="E997" s="35">
        <v>0</v>
      </c>
      <c r="F997" s="35">
        <v>0</v>
      </c>
      <c r="G997" s="35">
        <v>0</v>
      </c>
      <c r="H997" s="35">
        <v>0</v>
      </c>
      <c r="I997" s="35">
        <v>0</v>
      </c>
      <c r="J997" s="35">
        <v>0</v>
      </c>
      <c r="K997" s="35">
        <v>73.735639008165023</v>
      </c>
      <c r="L997" s="35">
        <v>138.95642240970807</v>
      </c>
      <c r="M997" s="35">
        <v>188.13077442004274</v>
      </c>
      <c r="N997" s="35">
        <v>215.58013155820646</v>
      </c>
      <c r="O997" s="35">
        <v>218.13469268502175</v>
      </c>
      <c r="P997" s="35">
        <v>195.4994617927818</v>
      </c>
      <c r="Q997" s="35">
        <v>150.28831360017767</v>
      </c>
      <c r="R997" s="35">
        <v>87.722148120389903</v>
      </c>
      <c r="S997" s="35">
        <v>15.025990756147046</v>
      </c>
      <c r="T997" s="35">
        <v>0</v>
      </c>
      <c r="U997" s="35">
        <v>0</v>
      </c>
      <c r="V997" s="35">
        <v>0</v>
      </c>
      <c r="W997" s="35">
        <v>0</v>
      </c>
      <c r="X997" s="35">
        <v>0</v>
      </c>
      <c r="Y997" s="35">
        <v>0</v>
      </c>
      <c r="Z997" s="35">
        <v>0</v>
      </c>
      <c r="AA997" s="35">
        <v>0</v>
      </c>
    </row>
    <row r="998" spans="1:27">
      <c r="A998" s="239" t="s">
        <v>777</v>
      </c>
      <c r="B998" s="35" t="s">
        <v>339</v>
      </c>
      <c r="C998" s="35" t="s">
        <v>93</v>
      </c>
      <c r="D998" s="35">
        <v>0</v>
      </c>
      <c r="E998" s="35">
        <v>0</v>
      </c>
      <c r="F998" s="35">
        <v>0</v>
      </c>
      <c r="G998" s="35">
        <v>0</v>
      </c>
      <c r="H998" s="35">
        <v>0</v>
      </c>
      <c r="I998" s="35">
        <v>0</v>
      </c>
      <c r="J998" s="35">
        <v>0</v>
      </c>
      <c r="K998" s="35">
        <v>0</v>
      </c>
      <c r="L998" s="35">
        <v>64.917933750566277</v>
      </c>
      <c r="M998" s="35">
        <v>120.64583451708121</v>
      </c>
      <c r="N998" s="35">
        <v>159.29464581564605</v>
      </c>
      <c r="O998" s="35">
        <v>175.39309291356668</v>
      </c>
      <c r="P998" s="35">
        <v>166.662217574274</v>
      </c>
      <c r="Q998" s="35">
        <v>134.33799617150845</v>
      </c>
      <c r="R998" s="35">
        <v>82.996370108712995</v>
      </c>
      <c r="S998" s="35">
        <v>19.905457912038518</v>
      </c>
      <c r="T998" s="35">
        <v>0</v>
      </c>
      <c r="U998" s="35">
        <v>0</v>
      </c>
      <c r="V998" s="35">
        <v>0</v>
      </c>
      <c r="W998" s="35">
        <v>0</v>
      </c>
      <c r="X998" s="35">
        <v>0</v>
      </c>
      <c r="Y998" s="35">
        <v>0</v>
      </c>
      <c r="Z998" s="35">
        <v>0</v>
      </c>
      <c r="AA998" s="35">
        <v>0</v>
      </c>
    </row>
    <row r="999" spans="1:27">
      <c r="A999" s="239" t="s">
        <v>777</v>
      </c>
      <c r="B999" s="35" t="s">
        <v>338</v>
      </c>
      <c r="C999" s="35" t="s">
        <v>82</v>
      </c>
      <c r="D999" s="35">
        <v>0</v>
      </c>
      <c r="E999" s="35">
        <v>0</v>
      </c>
      <c r="F999" s="35">
        <v>0</v>
      </c>
      <c r="G999" s="35">
        <v>0</v>
      </c>
      <c r="H999" s="35">
        <v>0</v>
      </c>
      <c r="I999" s="35">
        <v>0</v>
      </c>
      <c r="J999" s="35">
        <v>0</v>
      </c>
      <c r="K999" s="35">
        <v>0</v>
      </c>
      <c r="L999" s="35">
        <v>42.606434492246407</v>
      </c>
      <c r="M999" s="35">
        <v>79.717306656694646</v>
      </c>
      <c r="N999" s="35">
        <v>106.54589558019741</v>
      </c>
      <c r="O999" s="35">
        <v>119.63173374527642</v>
      </c>
      <c r="P999" s="35">
        <v>117.28695310794507</v>
      </c>
      <c r="Q999" s="35">
        <v>99.81399362336586</v>
      </c>
      <c r="R999" s="35">
        <v>69.466593231428391</v>
      </c>
      <c r="S999" s="35">
        <v>30.159090982749287</v>
      </c>
      <c r="T999" s="35">
        <v>0</v>
      </c>
      <c r="U999" s="35">
        <v>0</v>
      </c>
      <c r="V999" s="35">
        <v>0</v>
      </c>
      <c r="W999" s="35">
        <v>0</v>
      </c>
      <c r="X999" s="35">
        <v>0</v>
      </c>
      <c r="Y999" s="35">
        <v>0</v>
      </c>
      <c r="Z999" s="35">
        <v>0</v>
      </c>
      <c r="AA999" s="35">
        <v>0</v>
      </c>
    </row>
    <row r="1000" spans="1:27">
      <c r="A1000" s="239" t="s">
        <v>777</v>
      </c>
      <c r="B1000" s="35" t="s">
        <v>338</v>
      </c>
      <c r="C1000" s="35" t="s">
        <v>83</v>
      </c>
      <c r="D1000" s="35">
        <v>0</v>
      </c>
      <c r="E1000" s="35">
        <v>0</v>
      </c>
      <c r="F1000" s="35">
        <v>0</v>
      </c>
      <c r="G1000" s="35">
        <v>0</v>
      </c>
      <c r="H1000" s="35">
        <v>0</v>
      </c>
      <c r="I1000" s="35">
        <v>0</v>
      </c>
      <c r="J1000" s="35">
        <v>0</v>
      </c>
      <c r="K1000" s="35">
        <v>50.605435368629387</v>
      </c>
      <c r="L1000" s="35">
        <v>96.354075566671156</v>
      </c>
      <c r="M1000" s="35">
        <v>132.85525043871078</v>
      </c>
      <c r="N1000" s="35">
        <v>156.60580407772113</v>
      </c>
      <c r="O1000" s="35">
        <v>165.3263059566755</v>
      </c>
      <c r="P1000" s="35">
        <v>158.17981650372192</v>
      </c>
      <c r="Q1000" s="35">
        <v>135.8522113606551</v>
      </c>
      <c r="R1000" s="35">
        <v>100.48635530157902</v>
      </c>
      <c r="S1000" s="35">
        <v>55.476443389933465</v>
      </c>
      <c r="T1000" s="35">
        <v>5.1422472314491765</v>
      </c>
      <c r="U1000" s="35">
        <v>0</v>
      </c>
      <c r="V1000" s="35">
        <v>0</v>
      </c>
      <c r="W1000" s="35">
        <v>0</v>
      </c>
      <c r="X1000" s="35">
        <v>0</v>
      </c>
      <c r="Y1000" s="35">
        <v>0</v>
      </c>
      <c r="Z1000" s="35">
        <v>0</v>
      </c>
      <c r="AA1000" s="35">
        <v>0</v>
      </c>
    </row>
    <row r="1001" spans="1:27">
      <c r="A1001" s="239" t="s">
        <v>777</v>
      </c>
      <c r="B1001" s="35" t="s">
        <v>338</v>
      </c>
      <c r="C1001" s="35" t="s">
        <v>84</v>
      </c>
      <c r="D1001" s="35">
        <v>0</v>
      </c>
      <c r="E1001" s="35">
        <v>0</v>
      </c>
      <c r="F1001" s="35">
        <v>0</v>
      </c>
      <c r="G1001" s="35">
        <v>0</v>
      </c>
      <c r="H1001" s="35">
        <v>0</v>
      </c>
      <c r="I1001" s="35">
        <v>0</v>
      </c>
      <c r="J1001" s="35">
        <v>57.51385871217488</v>
      </c>
      <c r="K1001" s="35">
        <v>110.97504579408826</v>
      </c>
      <c r="L1001" s="35">
        <v>156.61645813253682</v>
      </c>
      <c r="M1001" s="35">
        <v>191.22200727352256</v>
      </c>
      <c r="N1001" s="35">
        <v>212.35323872288365</v>
      </c>
      <c r="O1001" s="35">
        <v>218.52115584355064</v>
      </c>
      <c r="P1001" s="35">
        <v>209.29114090525047</v>
      </c>
      <c r="Q1001" s="35">
        <v>185.31358010228345</v>
      </c>
      <c r="R1001" s="35">
        <v>148.27803457008577</v>
      </c>
      <c r="S1001" s="35">
        <v>100.79418670609009</v>
      </c>
      <c r="T1001" s="35">
        <v>46.207950824568123</v>
      </c>
      <c r="U1001" s="35">
        <v>0</v>
      </c>
      <c r="V1001" s="35">
        <v>0</v>
      </c>
      <c r="W1001" s="35">
        <v>0</v>
      </c>
      <c r="X1001" s="35">
        <v>0</v>
      </c>
      <c r="Y1001" s="35">
        <v>0</v>
      </c>
      <c r="Z1001" s="35">
        <v>0</v>
      </c>
      <c r="AA1001" s="35">
        <v>0</v>
      </c>
    </row>
    <row r="1002" spans="1:27">
      <c r="A1002" s="239" t="s">
        <v>777</v>
      </c>
      <c r="B1002" s="35" t="s">
        <v>338</v>
      </c>
      <c r="C1002" s="35" t="s">
        <v>85</v>
      </c>
      <c r="D1002" s="35">
        <v>0</v>
      </c>
      <c r="E1002" s="35">
        <v>0</v>
      </c>
      <c r="F1002" s="35">
        <v>0</v>
      </c>
      <c r="G1002" s="35">
        <v>0</v>
      </c>
      <c r="H1002" s="35">
        <v>0</v>
      </c>
      <c r="I1002" s="35">
        <v>58.893675745941827</v>
      </c>
      <c r="J1002" s="35">
        <v>114.70399786051618</v>
      </c>
      <c r="K1002" s="35">
        <v>164.50904039530548</v>
      </c>
      <c r="L1002" s="35">
        <v>205.70128128932441</v>
      </c>
      <c r="M1002" s="35">
        <v>236.12411809016987</v>
      </c>
      <c r="N1002" s="35">
        <v>254.18477596865569</v>
      </c>
      <c r="O1002" s="35">
        <v>258.93769677530003</v>
      </c>
      <c r="P1002" s="35">
        <v>250.13404333967412</v>
      </c>
      <c r="Q1002" s="35">
        <v>228.23472723583453</v>
      </c>
      <c r="R1002" s="35">
        <v>194.38627795065736</v>
      </c>
      <c r="S1002" s="35">
        <v>150.36081681462005</v>
      </c>
      <c r="T1002" s="35">
        <v>98.463278334646716</v>
      </c>
      <c r="U1002" s="35">
        <v>41.410736317126329</v>
      </c>
      <c r="V1002" s="35">
        <v>0</v>
      </c>
      <c r="W1002" s="35">
        <v>0</v>
      </c>
      <c r="X1002" s="35">
        <v>0</v>
      </c>
      <c r="Y1002" s="35">
        <v>0</v>
      </c>
      <c r="Z1002" s="35">
        <v>0</v>
      </c>
      <c r="AA1002" s="35">
        <v>0</v>
      </c>
    </row>
    <row r="1003" spans="1:27">
      <c r="A1003" s="239" t="s">
        <v>777</v>
      </c>
      <c r="B1003" s="35" t="s">
        <v>338</v>
      </c>
      <c r="C1003" s="35" t="s">
        <v>86</v>
      </c>
      <c r="D1003" s="35">
        <v>0</v>
      </c>
      <c r="E1003" s="35">
        <v>0</v>
      </c>
      <c r="F1003" s="35">
        <v>0</v>
      </c>
      <c r="G1003" s="35">
        <v>0</v>
      </c>
      <c r="H1003" s="35">
        <v>53.607001875886951</v>
      </c>
      <c r="I1003" s="35">
        <v>104.9321515268513</v>
      </c>
      <c r="J1003" s="35">
        <v>151.79072675565675</v>
      </c>
      <c r="K1003" s="35">
        <v>192.18813095363436</v>
      </c>
      <c r="L1003" s="35">
        <v>224.4047957169463</v>
      </c>
      <c r="M1003" s="35">
        <v>247.06937652720381</v>
      </c>
      <c r="N1003" s="35">
        <v>259.2171258264562</v>
      </c>
      <c r="O1003" s="35">
        <v>260.33095876018245</v>
      </c>
      <c r="P1003" s="35">
        <v>250.36346357116656</v>
      </c>
      <c r="Q1003" s="35">
        <v>229.73891974302188</v>
      </c>
      <c r="R1003" s="35">
        <v>199.33523798844277</v>
      </c>
      <c r="S1003" s="35">
        <v>160.44659083023038</v>
      </c>
      <c r="T1003" s="35">
        <v>114.72832445334093</v>
      </c>
      <c r="U1003" s="35">
        <v>64.126496727103856</v>
      </c>
      <c r="V1003" s="35">
        <v>10.795040703951084</v>
      </c>
      <c r="W1003" s="35">
        <v>0</v>
      </c>
      <c r="X1003" s="35">
        <v>0</v>
      </c>
      <c r="Y1003" s="35">
        <v>0</v>
      </c>
      <c r="Z1003" s="35">
        <v>0</v>
      </c>
      <c r="AA1003" s="35">
        <v>0</v>
      </c>
    </row>
    <row r="1004" spans="1:27">
      <c r="A1004" s="239" t="s">
        <v>777</v>
      </c>
      <c r="B1004" s="35" t="s">
        <v>338</v>
      </c>
      <c r="C1004" s="35" t="s">
        <v>87</v>
      </c>
      <c r="D1004" s="35">
        <v>0</v>
      </c>
      <c r="E1004" s="35">
        <v>0</v>
      </c>
      <c r="F1004" s="35">
        <v>0</v>
      </c>
      <c r="G1004" s="35">
        <v>0</v>
      </c>
      <c r="H1004" s="35">
        <v>58.612008956009582</v>
      </c>
      <c r="I1004" s="35">
        <v>115.02669010924848</v>
      </c>
      <c r="J1004" s="35">
        <v>167.12909211117147</v>
      </c>
      <c r="K1004" s="35">
        <v>212.96592827959222</v>
      </c>
      <c r="L1004" s="35">
        <v>250.81880410290972</v>
      </c>
      <c r="M1004" s="35">
        <v>279.26863878278743</v>
      </c>
      <c r="N1004" s="35">
        <v>297.24886569167217</v>
      </c>
      <c r="O1004" s="35">
        <v>304.08541729305171</v>
      </c>
      <c r="P1004" s="35">
        <v>299.52199551463042</v>
      </c>
      <c r="Q1004" s="35">
        <v>283.72968020383399</v>
      </c>
      <c r="R1004" s="35">
        <v>257.30051545061281</v>
      </c>
      <c r="S1004" s="35">
        <v>221.22531422232052</v>
      </c>
      <c r="T1004" s="35">
        <v>176.85651340111491</v>
      </c>
      <c r="U1004" s="35">
        <v>125.85747176545414</v>
      </c>
      <c r="V1004" s="35">
        <v>70.140111702860992</v>
      </c>
      <c r="W1004" s="35">
        <v>11.793242427406488</v>
      </c>
      <c r="X1004" s="35">
        <v>0</v>
      </c>
      <c r="Y1004" s="35">
        <v>0</v>
      </c>
      <c r="Z1004" s="35">
        <v>0</v>
      </c>
      <c r="AA1004" s="35">
        <v>0</v>
      </c>
    </row>
    <row r="1005" spans="1:27">
      <c r="A1005" s="239" t="s">
        <v>777</v>
      </c>
      <c r="B1005" s="35" t="s">
        <v>338</v>
      </c>
      <c r="C1005" s="35" t="s">
        <v>88</v>
      </c>
      <c r="D1005" s="35">
        <v>0</v>
      </c>
      <c r="E1005" s="35">
        <v>0</v>
      </c>
      <c r="F1005" s="35">
        <v>0</v>
      </c>
      <c r="G1005" s="35">
        <v>0</v>
      </c>
      <c r="H1005" s="35">
        <v>58.902980662488204</v>
      </c>
      <c r="I1005" s="35">
        <v>115.48487368076317</v>
      </c>
      <c r="J1005" s="35">
        <v>167.51605448754816</v>
      </c>
      <c r="K1005" s="35">
        <v>212.94622054252761</v>
      </c>
      <c r="L1005" s="35">
        <v>249.98518405013013</v>
      </c>
      <c r="M1005" s="35">
        <v>277.17341478650218</v>
      </c>
      <c r="N1005" s="35">
        <v>293.43955327678447</v>
      </c>
      <c r="O1005" s="35">
        <v>298.14262800061886</v>
      </c>
      <c r="P1005" s="35">
        <v>291.09731304565724</v>
      </c>
      <c r="Q1005" s="35">
        <v>272.58123092450649</v>
      </c>
      <c r="R1005" s="35">
        <v>243.32401278566309</v>
      </c>
      <c r="S1005" s="35">
        <v>204.47854710373971</v>
      </c>
      <c r="T1005" s="35">
        <v>157.57554980200462</v>
      </c>
      <c r="U1005" s="35">
        <v>104.46324598365617</v>
      </c>
      <c r="V1005" s="35">
        <v>47.234540129281633</v>
      </c>
      <c r="W1005" s="35">
        <v>0</v>
      </c>
      <c r="X1005" s="35">
        <v>0</v>
      </c>
      <c r="Y1005" s="35">
        <v>0</v>
      </c>
      <c r="Z1005" s="35">
        <v>0</v>
      </c>
      <c r="AA1005" s="35">
        <v>0</v>
      </c>
    </row>
    <row r="1006" spans="1:27">
      <c r="A1006" s="239" t="s">
        <v>777</v>
      </c>
      <c r="B1006" s="35" t="s">
        <v>338</v>
      </c>
      <c r="C1006" s="35" t="s">
        <v>89</v>
      </c>
      <c r="D1006" s="35">
        <v>0</v>
      </c>
      <c r="E1006" s="35">
        <v>0</v>
      </c>
      <c r="F1006" s="35">
        <v>0</v>
      </c>
      <c r="G1006" s="35">
        <v>0</v>
      </c>
      <c r="H1006" s="35">
        <v>0</v>
      </c>
      <c r="I1006" s="35">
        <v>59.709066351384187</v>
      </c>
      <c r="J1006" s="35">
        <v>116.62620312203853</v>
      </c>
      <c r="K1006" s="35">
        <v>168.09002825542126</v>
      </c>
      <c r="L1006" s="35">
        <v>211.69415048622878</v>
      </c>
      <c r="M1006" s="35">
        <v>245.39968952144972</v>
      </c>
      <c r="N1006" s="35">
        <v>267.63061181681314</v>
      </c>
      <c r="O1006" s="35">
        <v>277.34742415368333</v>
      </c>
      <c r="P1006" s="35">
        <v>274.09577918664957</v>
      </c>
      <c r="Q1006" s="35">
        <v>258.02772022042649</v>
      </c>
      <c r="R1006" s="35">
        <v>229.89457183390979</v>
      </c>
      <c r="S1006" s="35">
        <v>191.01180877790443</v>
      </c>
      <c r="T1006" s="35">
        <v>143.19754583782171</v>
      </c>
      <c r="U1006" s="35">
        <v>88.687524807003754</v>
      </c>
      <c r="V1006" s="35">
        <v>30.030573685314611</v>
      </c>
      <c r="W1006" s="35">
        <v>0</v>
      </c>
      <c r="X1006" s="35">
        <v>0</v>
      </c>
      <c r="Y1006" s="35">
        <v>0</v>
      </c>
      <c r="Z1006" s="35">
        <v>0</v>
      </c>
      <c r="AA1006" s="35">
        <v>0</v>
      </c>
    </row>
    <row r="1007" spans="1:27">
      <c r="A1007" s="239" t="s">
        <v>777</v>
      </c>
      <c r="B1007" s="35" t="s">
        <v>338</v>
      </c>
      <c r="C1007" s="35" t="s">
        <v>90</v>
      </c>
      <c r="D1007" s="35">
        <v>0</v>
      </c>
      <c r="E1007" s="35">
        <v>0</v>
      </c>
      <c r="F1007" s="35">
        <v>0</v>
      </c>
      <c r="G1007" s="35">
        <v>0</v>
      </c>
      <c r="H1007" s="35">
        <v>0</v>
      </c>
      <c r="I1007" s="35">
        <v>0</v>
      </c>
      <c r="J1007" s="35">
        <v>58.644271955167227</v>
      </c>
      <c r="K1007" s="35">
        <v>113.71826477608708</v>
      </c>
      <c r="L1007" s="35">
        <v>161.86905888762115</v>
      </c>
      <c r="M1007" s="35">
        <v>200.16522092411569</v>
      </c>
      <c r="N1007" s="35">
        <v>226.27527018537236</v>
      </c>
      <c r="O1007" s="35">
        <v>238.60961981211699</v>
      </c>
      <c r="P1007" s="35">
        <v>236.41735126382198</v>
      </c>
      <c r="Q1007" s="35">
        <v>219.83193044250461</v>
      </c>
      <c r="R1007" s="35">
        <v>189.86308225252267</v>
      </c>
      <c r="S1007" s="35">
        <v>148.33531827536387</v>
      </c>
      <c r="T1007" s="35">
        <v>97.776860011210715</v>
      </c>
      <c r="U1007" s="35">
        <v>41.265720070369149</v>
      </c>
      <c r="V1007" s="35">
        <v>0</v>
      </c>
      <c r="W1007" s="35">
        <v>0</v>
      </c>
      <c r="X1007" s="35">
        <v>0</v>
      </c>
      <c r="Y1007" s="35">
        <v>0</v>
      </c>
      <c r="Z1007" s="35">
        <v>0</v>
      </c>
      <c r="AA1007" s="35">
        <v>0</v>
      </c>
    </row>
    <row r="1008" spans="1:27">
      <c r="A1008" s="239" t="s">
        <v>777</v>
      </c>
      <c r="B1008" s="35" t="s">
        <v>338</v>
      </c>
      <c r="C1008" s="35" t="s">
        <v>91</v>
      </c>
      <c r="D1008" s="35">
        <v>0</v>
      </c>
      <c r="E1008" s="35">
        <v>0</v>
      </c>
      <c r="F1008" s="35">
        <v>0</v>
      </c>
      <c r="G1008" s="35">
        <v>0</v>
      </c>
      <c r="H1008" s="35">
        <v>0</v>
      </c>
      <c r="I1008" s="35">
        <v>0</v>
      </c>
      <c r="J1008" s="35">
        <v>0</v>
      </c>
      <c r="K1008" s="35">
        <v>53.171454943519137</v>
      </c>
      <c r="L1008" s="35">
        <v>101.95642347279521</v>
      </c>
      <c r="M1008" s="35">
        <v>142.33029121719915</v>
      </c>
      <c r="N1008" s="35">
        <v>170.96233452925131</v>
      </c>
      <c r="O1008" s="35">
        <v>185.49049524947975</v>
      </c>
      <c r="P1008" s="35">
        <v>184.71624345819518</v>
      </c>
      <c r="Q1008" s="35">
        <v>168.70345261846674</v>
      </c>
      <c r="R1008" s="35">
        <v>138.7731302059635</v>
      </c>
      <c r="S1008" s="35">
        <v>97.394438532979038</v>
      </c>
      <c r="T1008" s="35">
        <v>47.980996223557256</v>
      </c>
      <c r="U1008" s="35">
        <v>0</v>
      </c>
      <c r="V1008" s="35">
        <v>0</v>
      </c>
      <c r="W1008" s="35">
        <v>0</v>
      </c>
      <c r="X1008" s="35">
        <v>0</v>
      </c>
      <c r="Y1008" s="35">
        <v>0</v>
      </c>
      <c r="Z1008" s="35">
        <v>0</v>
      </c>
      <c r="AA1008" s="35">
        <v>0</v>
      </c>
    </row>
    <row r="1009" spans="1:27">
      <c r="A1009" s="239" t="s">
        <v>777</v>
      </c>
      <c r="B1009" s="35" t="s">
        <v>338</v>
      </c>
      <c r="C1009" s="35" t="s">
        <v>92</v>
      </c>
      <c r="D1009" s="35">
        <v>0</v>
      </c>
      <c r="E1009" s="35">
        <v>0</v>
      </c>
      <c r="F1009" s="35">
        <v>0</v>
      </c>
      <c r="G1009" s="35">
        <v>0</v>
      </c>
      <c r="H1009" s="35">
        <v>0</v>
      </c>
      <c r="I1009" s="35">
        <v>0</v>
      </c>
      <c r="J1009" s="35">
        <v>0</v>
      </c>
      <c r="K1009" s="35">
        <v>46.084774380103134</v>
      </c>
      <c r="L1009" s="35">
        <v>86.847764006067536</v>
      </c>
      <c r="M1009" s="35">
        <v>117.5817340125267</v>
      </c>
      <c r="N1009" s="35">
        <v>134.73758222387903</v>
      </c>
      <c r="O1009" s="35">
        <v>136.33418292813857</v>
      </c>
      <c r="P1009" s="35">
        <v>122.18716362048862</v>
      </c>
      <c r="Q1009" s="35">
        <v>93.930196000111025</v>
      </c>
      <c r="R1009" s="35">
        <v>54.826342575243686</v>
      </c>
      <c r="S1009" s="35">
        <v>9.3912442225919026</v>
      </c>
      <c r="T1009" s="35">
        <v>0</v>
      </c>
      <c r="U1009" s="35">
        <v>0</v>
      </c>
      <c r="V1009" s="35">
        <v>0</v>
      </c>
      <c r="W1009" s="35">
        <v>0</v>
      </c>
      <c r="X1009" s="35">
        <v>0</v>
      </c>
      <c r="Y1009" s="35">
        <v>0</v>
      </c>
      <c r="Z1009" s="35">
        <v>0</v>
      </c>
      <c r="AA1009" s="35">
        <v>0</v>
      </c>
    </row>
    <row r="1010" spans="1:27">
      <c r="A1010" s="239" t="s">
        <v>777</v>
      </c>
      <c r="B1010" s="35" t="s">
        <v>338</v>
      </c>
      <c r="C1010" s="35" t="s">
        <v>93</v>
      </c>
      <c r="D1010" s="35">
        <v>0</v>
      </c>
      <c r="E1010" s="35">
        <v>0</v>
      </c>
      <c r="F1010" s="35">
        <v>0</v>
      </c>
      <c r="G1010" s="35">
        <v>0</v>
      </c>
      <c r="H1010" s="35">
        <v>0</v>
      </c>
      <c r="I1010" s="35">
        <v>0</v>
      </c>
      <c r="J1010" s="35">
        <v>0</v>
      </c>
      <c r="K1010" s="35">
        <v>0</v>
      </c>
      <c r="L1010" s="35">
        <v>40.57370859410392</v>
      </c>
      <c r="M1010" s="35">
        <v>75.403646573175749</v>
      </c>
      <c r="N1010" s="35">
        <v>99.559153634778781</v>
      </c>
      <c r="O1010" s="35">
        <v>109.62068307097917</v>
      </c>
      <c r="P1010" s="35">
        <v>104.16388598392125</v>
      </c>
      <c r="Q1010" s="35">
        <v>83.961247607192774</v>
      </c>
      <c r="R1010" s="35">
        <v>51.872731317945622</v>
      </c>
      <c r="S1010" s="35">
        <v>12.440911195024073</v>
      </c>
      <c r="T1010" s="35">
        <v>0</v>
      </c>
      <c r="U1010" s="35">
        <v>0</v>
      </c>
      <c r="V1010" s="35">
        <v>0</v>
      </c>
      <c r="W1010" s="35">
        <v>0</v>
      </c>
      <c r="X1010" s="35">
        <v>0</v>
      </c>
      <c r="Y1010" s="35">
        <v>0</v>
      </c>
      <c r="Z1010" s="35">
        <v>0</v>
      </c>
      <c r="AA1010" s="35">
        <v>0</v>
      </c>
    </row>
    <row r="1011" spans="1:27">
      <c r="A1011" s="240" t="s">
        <v>775</v>
      </c>
      <c r="B1011" s="35" t="s">
        <v>79</v>
      </c>
      <c r="C1011" s="35" t="s">
        <v>82</v>
      </c>
      <c r="D1011" s="35">
        <v>0</v>
      </c>
      <c r="E1011" s="35">
        <v>0</v>
      </c>
      <c r="F1011" s="35">
        <v>0</v>
      </c>
      <c r="G1011" s="35">
        <v>0</v>
      </c>
      <c r="H1011" s="35">
        <v>0</v>
      </c>
      <c r="I1011" s="35">
        <v>0</v>
      </c>
      <c r="J1011" s="35">
        <v>0</v>
      </c>
      <c r="K1011" s="35">
        <v>0</v>
      </c>
      <c r="L1011" s="35">
        <v>110.94535354064413</v>
      </c>
      <c r="M1011" s="35">
        <v>205.80417469467179</v>
      </c>
      <c r="N1011" s="35">
        <v>270.82239941205938</v>
      </c>
      <c r="O1011" s="35">
        <v>296.57270384139935</v>
      </c>
      <c r="P1011" s="35">
        <v>279.32142007368759</v>
      </c>
      <c r="Q1011" s="35">
        <v>221.56989968592677</v>
      </c>
      <c r="R1011" s="35">
        <v>131.69183002459707</v>
      </c>
      <c r="S1011" s="35">
        <v>22.71909058994164</v>
      </c>
      <c r="T1011" s="35">
        <v>0</v>
      </c>
      <c r="U1011" s="35">
        <v>0</v>
      </c>
      <c r="V1011" s="35">
        <v>0</v>
      </c>
      <c r="W1011" s="35">
        <v>0</v>
      </c>
      <c r="X1011" s="35">
        <v>0</v>
      </c>
      <c r="Y1011" s="35">
        <v>0</v>
      </c>
      <c r="Z1011" s="35">
        <v>0</v>
      </c>
      <c r="AA1011" s="35">
        <v>0</v>
      </c>
    </row>
    <row r="1012" spans="1:27">
      <c r="A1012" s="240" t="s">
        <v>775</v>
      </c>
      <c r="B1012" s="35" t="s">
        <v>79</v>
      </c>
      <c r="C1012" s="35" t="s">
        <v>83</v>
      </c>
      <c r="D1012" s="35">
        <v>0</v>
      </c>
      <c r="E1012" s="35">
        <v>0</v>
      </c>
      <c r="F1012" s="35">
        <v>0</v>
      </c>
      <c r="G1012" s="35">
        <v>0</v>
      </c>
      <c r="H1012" s="35">
        <v>0</v>
      </c>
      <c r="I1012" s="35">
        <v>0</v>
      </c>
      <c r="J1012" s="35">
        <v>0</v>
      </c>
      <c r="K1012" s="35">
        <v>135.67691057235081</v>
      </c>
      <c r="L1012" s="35">
        <v>257.80542815822321</v>
      </c>
      <c r="M1012" s="35">
        <v>354.19007200758142</v>
      </c>
      <c r="N1012" s="35">
        <v>415.20608705175448</v>
      </c>
      <c r="O1012" s="35">
        <v>434.76055042862788</v>
      </c>
      <c r="P1012" s="35">
        <v>410.90079713903577</v>
      </c>
      <c r="Q1012" s="35">
        <v>346.00940880843046</v>
      </c>
      <c r="R1012" s="35">
        <v>246.56629441198268</v>
      </c>
      <c r="S1012" s="35">
        <v>122.50162105004046</v>
      </c>
      <c r="T1012" s="35">
        <v>0</v>
      </c>
      <c r="U1012" s="35">
        <v>0</v>
      </c>
      <c r="V1012" s="35">
        <v>0</v>
      </c>
      <c r="W1012" s="35">
        <v>0</v>
      </c>
      <c r="X1012" s="35">
        <v>0</v>
      </c>
      <c r="Y1012" s="35">
        <v>0</v>
      </c>
      <c r="Z1012" s="35">
        <v>0</v>
      </c>
      <c r="AA1012" s="35">
        <v>0</v>
      </c>
    </row>
    <row r="1013" spans="1:27">
      <c r="A1013" s="240" t="s">
        <v>775</v>
      </c>
      <c r="B1013" s="35" t="s">
        <v>79</v>
      </c>
      <c r="C1013" s="35" t="s">
        <v>84</v>
      </c>
      <c r="D1013" s="35">
        <v>0</v>
      </c>
      <c r="E1013" s="35">
        <v>0</v>
      </c>
      <c r="F1013" s="35">
        <v>0</v>
      </c>
      <c r="G1013" s="35">
        <v>0</v>
      </c>
      <c r="H1013" s="35">
        <v>0</v>
      </c>
      <c r="I1013" s="35">
        <v>0</v>
      </c>
      <c r="J1013" s="35">
        <v>158.38200971004403</v>
      </c>
      <c r="K1013" s="35">
        <v>305.60374793303828</v>
      </c>
      <c r="L1013" s="35">
        <v>431.29134348012769</v>
      </c>
      <c r="M1013" s="35">
        <v>526.58831264190621</v>
      </c>
      <c r="N1013" s="35">
        <v>584.77962478019992</v>
      </c>
      <c r="O1013" s="35">
        <v>601.76487200878546</v>
      </c>
      <c r="P1013" s="35">
        <v>576.34720141051184</v>
      </c>
      <c r="Q1013" s="35">
        <v>510.31765039527471</v>
      </c>
      <c r="R1013" s="35">
        <v>408.32894257004898</v>
      </c>
      <c r="S1013" s="35">
        <v>277.56763700190749</v>
      </c>
      <c r="T1013" s="35">
        <v>127.24773263437392</v>
      </c>
      <c r="U1013" s="35">
        <v>0</v>
      </c>
      <c r="V1013" s="35">
        <v>0</v>
      </c>
      <c r="W1013" s="35">
        <v>0</v>
      </c>
      <c r="X1013" s="35">
        <v>0</v>
      </c>
      <c r="Y1013" s="35">
        <v>0</v>
      </c>
      <c r="Z1013" s="35">
        <v>0</v>
      </c>
      <c r="AA1013" s="35">
        <v>0</v>
      </c>
    </row>
    <row r="1014" spans="1:27">
      <c r="A1014" s="240" t="s">
        <v>775</v>
      </c>
      <c r="B1014" s="35" t="s">
        <v>79</v>
      </c>
      <c r="C1014" s="35" t="s">
        <v>85</v>
      </c>
      <c r="D1014" s="35">
        <v>0</v>
      </c>
      <c r="E1014" s="35">
        <v>0</v>
      </c>
      <c r="F1014" s="35">
        <v>0</v>
      </c>
      <c r="G1014" s="35">
        <v>0</v>
      </c>
      <c r="H1014" s="35">
        <v>0</v>
      </c>
      <c r="I1014" s="35">
        <v>165.16448625836327</v>
      </c>
      <c r="J1014" s="35">
        <v>321.80618200626787</v>
      </c>
      <c r="K1014" s="35">
        <v>461.84208835995838</v>
      </c>
      <c r="L1014" s="35">
        <v>578.04609563428266</v>
      </c>
      <c r="M1014" s="35">
        <v>664.4218638598503</v>
      </c>
      <c r="N1014" s="35">
        <v>716.51224492665597</v>
      </c>
      <c r="O1014" s="35">
        <v>731.62927960387651</v>
      </c>
      <c r="P1014" s="35">
        <v>708.99290116765371</v>
      </c>
      <c r="Q1014" s="35">
        <v>649.77118827519701</v>
      </c>
      <c r="R1014" s="35">
        <v>557.02008996305312</v>
      </c>
      <c r="S1014" s="35">
        <v>435.52573307021356</v>
      </c>
      <c r="T1014" s="35">
        <v>291.5574493123396</v>
      </c>
      <c r="U1014" s="35">
        <v>132.54426626318735</v>
      </c>
      <c r="V1014" s="35">
        <v>0</v>
      </c>
      <c r="W1014" s="35">
        <v>0</v>
      </c>
      <c r="X1014" s="35">
        <v>0</v>
      </c>
      <c r="Y1014" s="35">
        <v>0</v>
      </c>
      <c r="Z1014" s="35">
        <v>0</v>
      </c>
      <c r="AA1014" s="35">
        <v>0</v>
      </c>
    </row>
    <row r="1015" spans="1:27">
      <c r="A1015" s="240" t="s">
        <v>775</v>
      </c>
      <c r="B1015" s="35" t="s">
        <v>79</v>
      </c>
      <c r="C1015" s="35" t="s">
        <v>86</v>
      </c>
      <c r="D1015" s="35">
        <v>0</v>
      </c>
      <c r="E1015" s="35">
        <v>0</v>
      </c>
      <c r="F1015" s="35">
        <v>0</v>
      </c>
      <c r="G1015" s="35">
        <v>0</v>
      </c>
      <c r="H1015" s="35">
        <v>150.59625932471724</v>
      </c>
      <c r="I1015" s="35">
        <v>295.10561423778228</v>
      </c>
      <c r="J1015" s="35">
        <v>427.68718506602403</v>
      </c>
      <c r="K1015" s="35">
        <v>542.98219761414111</v>
      </c>
      <c r="L1015" s="35">
        <v>636.33057782938158</v>
      </c>
      <c r="M1015" s="35">
        <v>703.95930591762419</v>
      </c>
      <c r="N1015" s="35">
        <v>743.13491688312104</v>
      </c>
      <c r="O1015" s="35">
        <v>752.27398361895484</v>
      </c>
      <c r="P1015" s="35">
        <v>731.00711696577901</v>
      </c>
      <c r="Q1015" s="35">
        <v>680.19389593992275</v>
      </c>
      <c r="R1015" s="35">
        <v>601.88812467051594</v>
      </c>
      <c r="S1015" s="35">
        <v>499.25482031492186</v>
      </c>
      <c r="T1015" s="35">
        <v>376.44228719268915</v>
      </c>
      <c r="U1015" s="35">
        <v>238.41444773469325</v>
      </c>
      <c r="V1015" s="35">
        <v>90.750207211855681</v>
      </c>
      <c r="W1015" s="35">
        <v>0</v>
      </c>
      <c r="X1015" s="35">
        <v>0</v>
      </c>
      <c r="Y1015" s="35">
        <v>0</v>
      </c>
      <c r="Z1015" s="35">
        <v>0</v>
      </c>
      <c r="AA1015" s="35">
        <v>0</v>
      </c>
    </row>
    <row r="1016" spans="1:27">
      <c r="A1016" s="240" t="s">
        <v>775</v>
      </c>
      <c r="B1016" s="35" t="s">
        <v>79</v>
      </c>
      <c r="C1016" s="35" t="s">
        <v>87</v>
      </c>
      <c r="D1016" s="35">
        <v>0</v>
      </c>
      <c r="E1016" s="35">
        <v>0</v>
      </c>
      <c r="F1016" s="35">
        <v>0</v>
      </c>
      <c r="G1016" s="35">
        <v>0</v>
      </c>
      <c r="H1016" s="35">
        <v>165.0132297562233</v>
      </c>
      <c r="I1016" s="35">
        <v>324.20402753235277</v>
      </c>
      <c r="J1016" s="35">
        <v>471.95540374956681</v>
      </c>
      <c r="K1016" s="35">
        <v>603.05400467095058</v>
      </c>
      <c r="L1016" s="35">
        <v>712.87406369780263</v>
      </c>
      <c r="M1016" s="35">
        <v>797.54061986682052</v>
      </c>
      <c r="N1016" s="35">
        <v>854.06624444267754</v>
      </c>
      <c r="O1016" s="35">
        <v>880.45645125774013</v>
      </c>
      <c r="P1016" s="35">
        <v>875.78007143331752</v>
      </c>
      <c r="Q1016" s="35">
        <v>840.20210933591386</v>
      </c>
      <c r="R1016" s="35">
        <v>774.97792045798622</v>
      </c>
      <c r="S1016" s="35">
        <v>682.40891665456854</v>
      </c>
      <c r="T1016" s="35">
        <v>565.76136166043375</v>
      </c>
      <c r="U1016" s="35">
        <v>429.15112215852054</v>
      </c>
      <c r="V1016" s="35">
        <v>277.39844091638821</v>
      </c>
      <c r="W1016" s="35">
        <v>115.85785626793012</v>
      </c>
      <c r="X1016" s="35">
        <v>0</v>
      </c>
      <c r="Y1016" s="35">
        <v>0</v>
      </c>
      <c r="Z1016" s="35">
        <v>0</v>
      </c>
      <c r="AA1016" s="35">
        <v>0</v>
      </c>
    </row>
    <row r="1017" spans="1:27">
      <c r="A1017" s="240" t="s">
        <v>775</v>
      </c>
      <c r="B1017" s="35" t="s">
        <v>79</v>
      </c>
      <c r="C1017" s="35" t="s">
        <v>88</v>
      </c>
      <c r="D1017" s="35">
        <v>0</v>
      </c>
      <c r="E1017" s="35">
        <v>0</v>
      </c>
      <c r="F1017" s="35">
        <v>0</v>
      </c>
      <c r="G1017" s="35">
        <v>0</v>
      </c>
      <c r="H1017" s="35">
        <v>165.36238974661339</v>
      </c>
      <c r="I1017" s="35">
        <v>324.60104344708782</v>
      </c>
      <c r="J1017" s="35">
        <v>471.81900058278023</v>
      </c>
      <c r="K1017" s="35">
        <v>601.56445368929576</v>
      </c>
      <c r="L1017" s="35">
        <v>709.03264087834475</v>
      </c>
      <c r="M1017" s="35">
        <v>790.24377682684849</v>
      </c>
      <c r="N1017" s="35">
        <v>842.19043305413629</v>
      </c>
      <c r="O1017" s="35">
        <v>862.94890966869798</v>
      </c>
      <c r="P1017" s="35">
        <v>851.75047424170054</v>
      </c>
      <c r="Q1017" s="35">
        <v>809.009829673784</v>
      </c>
      <c r="R1017" s="35">
        <v>736.30975682688938</v>
      </c>
      <c r="S1017" s="35">
        <v>636.34250063852369</v>
      </c>
      <c r="T1017" s="35">
        <v>512.81007032065111</v>
      </c>
      <c r="U1017" s="35">
        <v>370.28714574796317</v>
      </c>
      <c r="V1017" s="35">
        <v>214.05166691603145</v>
      </c>
      <c r="W1017" s="35">
        <v>49.889380117436382</v>
      </c>
      <c r="X1017" s="35">
        <v>0</v>
      </c>
      <c r="Y1017" s="35">
        <v>0</v>
      </c>
      <c r="Z1017" s="35">
        <v>0</v>
      </c>
      <c r="AA1017" s="35">
        <v>0</v>
      </c>
    </row>
    <row r="1018" spans="1:27">
      <c r="A1018" s="240" t="s">
        <v>775</v>
      </c>
      <c r="B1018" s="35" t="s">
        <v>79</v>
      </c>
      <c r="C1018" s="35" t="s">
        <v>89</v>
      </c>
      <c r="D1018" s="35">
        <v>0</v>
      </c>
      <c r="E1018" s="35">
        <v>0</v>
      </c>
      <c r="F1018" s="35">
        <v>0</v>
      </c>
      <c r="G1018" s="35">
        <v>0</v>
      </c>
      <c r="H1018" s="35">
        <v>0</v>
      </c>
      <c r="I1018" s="35">
        <v>168.63211941494487</v>
      </c>
      <c r="J1018" s="35">
        <v>329.59147620277781</v>
      </c>
      <c r="K1018" s="35">
        <v>475.55441849023538</v>
      </c>
      <c r="L1018" s="35">
        <v>599.87963136997928</v>
      </c>
      <c r="M1018" s="35">
        <v>696.91031677589422</v>
      </c>
      <c r="N1018" s="35">
        <v>762.23157783513898</v>
      </c>
      <c r="O1018" s="35">
        <v>792.87129670711477</v>
      </c>
      <c r="P1018" s="35">
        <v>787.43536596625074</v>
      </c>
      <c r="Q1018" s="35">
        <v>746.17112049973662</v>
      </c>
      <c r="R1018" s="35">
        <v>670.95608376840494</v>
      </c>
      <c r="S1018" s="35">
        <v>565.21254047597199</v>
      </c>
      <c r="T1018" s="35">
        <v>433.75182259079213</v>
      </c>
      <c r="U1018" s="35">
        <v>282.55539370724017</v>
      </c>
      <c r="V1018" s="35">
        <v>118.50269240982435</v>
      </c>
      <c r="W1018" s="35">
        <v>0</v>
      </c>
      <c r="X1018" s="35">
        <v>0</v>
      </c>
      <c r="Y1018" s="35">
        <v>0</v>
      </c>
      <c r="Z1018" s="35">
        <v>0</v>
      </c>
      <c r="AA1018" s="35">
        <v>0</v>
      </c>
    </row>
    <row r="1019" spans="1:27">
      <c r="A1019" s="240" t="s">
        <v>775</v>
      </c>
      <c r="B1019" s="35" t="s">
        <v>79</v>
      </c>
      <c r="C1019" s="35" t="s">
        <v>90</v>
      </c>
      <c r="D1019" s="35">
        <v>0</v>
      </c>
      <c r="E1019" s="35">
        <v>0</v>
      </c>
      <c r="F1019" s="35">
        <v>0</v>
      </c>
      <c r="G1019" s="35">
        <v>0</v>
      </c>
      <c r="H1019" s="35">
        <v>0</v>
      </c>
      <c r="I1019" s="35">
        <v>0</v>
      </c>
      <c r="J1019" s="35">
        <v>162.92955185777024</v>
      </c>
      <c r="K1019" s="35">
        <v>316.09351474203663</v>
      </c>
      <c r="L1019" s="35">
        <v>450.31162460600143</v>
      </c>
      <c r="M1019" s="35">
        <v>557.5391843472247</v>
      </c>
      <c r="N1019" s="35">
        <v>631.34924278880294</v>
      </c>
      <c r="O1019" s="35">
        <v>667.31781002447326</v>
      </c>
      <c r="P1019" s="35">
        <v>663.28902028535401</v>
      </c>
      <c r="Q1019" s="35">
        <v>619.50434913069319</v>
      </c>
      <c r="R1019" s="35">
        <v>538.58814000807922</v>
      </c>
      <c r="S1019" s="35">
        <v>425.3903076848182</v>
      </c>
      <c r="T1019" s="35">
        <v>286.69564651255433</v>
      </c>
      <c r="U1019" s="35">
        <v>130.81716685916797</v>
      </c>
      <c r="V1019" s="35">
        <v>0</v>
      </c>
      <c r="W1019" s="35">
        <v>0</v>
      </c>
      <c r="X1019" s="35">
        <v>0</v>
      </c>
      <c r="Y1019" s="35">
        <v>0</v>
      </c>
      <c r="Z1019" s="35">
        <v>0</v>
      </c>
      <c r="AA1019" s="35">
        <v>0</v>
      </c>
    </row>
    <row r="1020" spans="1:27">
      <c r="A1020" s="240" t="s">
        <v>775</v>
      </c>
      <c r="B1020" s="35" t="s">
        <v>79</v>
      </c>
      <c r="C1020" s="35" t="s">
        <v>91</v>
      </c>
      <c r="D1020" s="35">
        <v>0</v>
      </c>
      <c r="E1020" s="35">
        <v>0</v>
      </c>
      <c r="F1020" s="35">
        <v>0</v>
      </c>
      <c r="G1020" s="35">
        <v>0</v>
      </c>
      <c r="H1020" s="35">
        <v>0</v>
      </c>
      <c r="I1020" s="35">
        <v>0</v>
      </c>
      <c r="J1020" s="35">
        <v>0</v>
      </c>
      <c r="K1020" s="35">
        <v>144.62447238809389</v>
      </c>
      <c r="L1020" s="35">
        <v>277.09745554390992</v>
      </c>
      <c r="M1020" s="35">
        <v>386.28844021265229</v>
      </c>
      <c r="N1020" s="35">
        <v>463.02309336094947</v>
      </c>
      <c r="O1020" s="35">
        <v>500.85409458667783</v>
      </c>
      <c r="P1020" s="35">
        <v>496.60284626766497</v>
      </c>
      <c r="Q1020" s="35">
        <v>450.62654243421025</v>
      </c>
      <c r="R1020" s="35">
        <v>366.78815697826315</v>
      </c>
      <c r="S1020" s="35">
        <v>252.13187281919642</v>
      </c>
      <c r="T1020" s="35">
        <v>116.29122278424234</v>
      </c>
      <c r="U1020" s="35">
        <v>0</v>
      </c>
      <c r="V1020" s="35">
        <v>0</v>
      </c>
      <c r="W1020" s="35">
        <v>0</v>
      </c>
      <c r="X1020" s="35">
        <v>0</v>
      </c>
      <c r="Y1020" s="35">
        <v>0</v>
      </c>
      <c r="Z1020" s="35">
        <v>0</v>
      </c>
      <c r="AA1020" s="35">
        <v>0</v>
      </c>
    </row>
    <row r="1021" spans="1:27">
      <c r="A1021" s="240" t="s">
        <v>775</v>
      </c>
      <c r="B1021" s="35" t="s">
        <v>79</v>
      </c>
      <c r="C1021" s="35" t="s">
        <v>92</v>
      </c>
      <c r="D1021" s="35">
        <v>0</v>
      </c>
      <c r="E1021" s="35">
        <v>0</v>
      </c>
      <c r="F1021" s="35">
        <v>0</v>
      </c>
      <c r="G1021" s="35">
        <v>0</v>
      </c>
      <c r="H1021" s="35">
        <v>0</v>
      </c>
      <c r="I1021" s="35">
        <v>0</v>
      </c>
      <c r="J1021" s="35">
        <v>0</v>
      </c>
      <c r="K1021" s="35">
        <v>0</v>
      </c>
      <c r="L1021" s="35">
        <v>120.95993083148588</v>
      </c>
      <c r="M1021" s="35">
        <v>227.00404184782428</v>
      </c>
      <c r="N1021" s="35">
        <v>305.05581389507512</v>
      </c>
      <c r="O1021" s="35">
        <v>345.49052116439469</v>
      </c>
      <c r="P1021" s="35">
        <v>343.32207608313348</v>
      </c>
      <c r="Q1021" s="35">
        <v>298.81787410934777</v>
      </c>
      <c r="R1021" s="35">
        <v>217.46582064356812</v>
      </c>
      <c r="S1021" s="35">
        <v>109.29760603768719</v>
      </c>
      <c r="T1021" s="35">
        <v>0</v>
      </c>
      <c r="U1021" s="35">
        <v>0</v>
      </c>
      <c r="V1021" s="35">
        <v>0</v>
      </c>
      <c r="W1021" s="35">
        <v>0</v>
      </c>
      <c r="X1021" s="35">
        <v>0</v>
      </c>
      <c r="Y1021" s="35">
        <v>0</v>
      </c>
      <c r="Z1021" s="35">
        <v>0</v>
      </c>
      <c r="AA1021" s="35">
        <v>0</v>
      </c>
    </row>
    <row r="1022" spans="1:27">
      <c r="A1022" s="240" t="s">
        <v>775</v>
      </c>
      <c r="B1022" s="35" t="s">
        <v>79</v>
      </c>
      <c r="C1022" s="35" t="s">
        <v>93</v>
      </c>
      <c r="D1022" s="35">
        <v>0</v>
      </c>
      <c r="E1022" s="35">
        <v>0</v>
      </c>
      <c r="F1022" s="35">
        <v>0</v>
      </c>
      <c r="G1022" s="35">
        <v>0</v>
      </c>
      <c r="H1022" s="35">
        <v>0</v>
      </c>
      <c r="I1022" s="35">
        <v>0</v>
      </c>
      <c r="J1022" s="35">
        <v>0</v>
      </c>
      <c r="K1022" s="35">
        <v>0</v>
      </c>
      <c r="L1022" s="35">
        <v>103.4195199233796</v>
      </c>
      <c r="M1022" s="35">
        <v>190.28766480514687</v>
      </c>
      <c r="N1022" s="35">
        <v>246.70196008177211</v>
      </c>
      <c r="O1022" s="35">
        <v>263.63379916599342</v>
      </c>
      <c r="P1022" s="35">
        <v>238.37339169101355</v>
      </c>
      <c r="Q1022" s="35">
        <v>174.96344137593786</v>
      </c>
      <c r="R1022" s="35">
        <v>83.552147224323662</v>
      </c>
      <c r="S1022" s="35">
        <v>0</v>
      </c>
      <c r="T1022" s="35">
        <v>0</v>
      </c>
      <c r="U1022" s="35">
        <v>0</v>
      </c>
      <c r="V1022" s="35">
        <v>0</v>
      </c>
      <c r="W1022" s="35">
        <v>0</v>
      </c>
      <c r="X1022" s="35">
        <v>0</v>
      </c>
      <c r="Y1022" s="35">
        <v>0</v>
      </c>
      <c r="Z1022" s="35">
        <v>0</v>
      </c>
      <c r="AA1022" s="35">
        <v>0</v>
      </c>
    </row>
    <row r="1023" spans="1:27">
      <c r="A1023" s="240" t="s">
        <v>775</v>
      </c>
      <c r="B1023" s="35" t="s">
        <v>339</v>
      </c>
      <c r="C1023" s="35" t="s">
        <v>82</v>
      </c>
      <c r="D1023" s="35">
        <v>0</v>
      </c>
      <c r="E1023" s="35">
        <v>0</v>
      </c>
      <c r="F1023" s="35">
        <v>0</v>
      </c>
      <c r="G1023" s="35">
        <v>0</v>
      </c>
      <c r="H1023" s="35">
        <v>0</v>
      </c>
      <c r="I1023" s="35">
        <v>0</v>
      </c>
      <c r="J1023" s="35">
        <v>0</v>
      </c>
      <c r="K1023" s="35">
        <v>0</v>
      </c>
      <c r="L1023" s="35">
        <v>59.170855221676874</v>
      </c>
      <c r="M1023" s="35">
        <v>109.76222650382495</v>
      </c>
      <c r="N1023" s="35">
        <v>144.43861301976503</v>
      </c>
      <c r="O1023" s="35">
        <v>158.17210871541297</v>
      </c>
      <c r="P1023" s="35">
        <v>148.97142403930005</v>
      </c>
      <c r="Q1023" s="35">
        <v>118.17061316582762</v>
      </c>
      <c r="R1023" s="35">
        <v>70.235642679785101</v>
      </c>
      <c r="S1023" s="35">
        <v>12.116848314635542</v>
      </c>
      <c r="T1023" s="35">
        <v>0</v>
      </c>
      <c r="U1023" s="35">
        <v>0</v>
      </c>
      <c r="V1023" s="35">
        <v>0</v>
      </c>
      <c r="W1023" s="35">
        <v>0</v>
      </c>
      <c r="X1023" s="35">
        <v>0</v>
      </c>
      <c r="Y1023" s="35">
        <v>0</v>
      </c>
      <c r="Z1023" s="35">
        <v>0</v>
      </c>
      <c r="AA1023" s="35">
        <v>0</v>
      </c>
    </row>
    <row r="1024" spans="1:27">
      <c r="A1024" s="240" t="s">
        <v>775</v>
      </c>
      <c r="B1024" s="35" t="s">
        <v>339</v>
      </c>
      <c r="C1024" s="35" t="s">
        <v>83</v>
      </c>
      <c r="D1024" s="35">
        <v>0</v>
      </c>
      <c r="E1024" s="35">
        <v>0</v>
      </c>
      <c r="F1024" s="35">
        <v>0</v>
      </c>
      <c r="G1024" s="35">
        <v>0</v>
      </c>
      <c r="H1024" s="35">
        <v>0</v>
      </c>
      <c r="I1024" s="35">
        <v>0</v>
      </c>
      <c r="J1024" s="35">
        <v>0</v>
      </c>
      <c r="K1024" s="35">
        <v>72.361018971920444</v>
      </c>
      <c r="L1024" s="35">
        <v>137.49622835105239</v>
      </c>
      <c r="M1024" s="35">
        <v>188.90137173737679</v>
      </c>
      <c r="N1024" s="35">
        <v>221.44324642760242</v>
      </c>
      <c r="O1024" s="35">
        <v>231.87229356193487</v>
      </c>
      <c r="P1024" s="35">
        <v>219.14709180748577</v>
      </c>
      <c r="Q1024" s="35">
        <v>184.53835136449626</v>
      </c>
      <c r="R1024" s="35">
        <v>131.50202368639077</v>
      </c>
      <c r="S1024" s="35">
        <v>65.334197893354926</v>
      </c>
      <c r="T1024" s="35">
        <v>0</v>
      </c>
      <c r="U1024" s="35">
        <v>0</v>
      </c>
      <c r="V1024" s="35">
        <v>0</v>
      </c>
      <c r="W1024" s="35">
        <v>0</v>
      </c>
      <c r="X1024" s="35">
        <v>0</v>
      </c>
      <c r="Y1024" s="35">
        <v>0</v>
      </c>
      <c r="Z1024" s="35">
        <v>0</v>
      </c>
      <c r="AA1024" s="35">
        <v>0</v>
      </c>
    </row>
    <row r="1025" spans="1:27">
      <c r="A1025" s="240" t="s">
        <v>775</v>
      </c>
      <c r="B1025" s="35" t="s">
        <v>339</v>
      </c>
      <c r="C1025" s="35" t="s">
        <v>84</v>
      </c>
      <c r="D1025" s="35">
        <v>0</v>
      </c>
      <c r="E1025" s="35">
        <v>0</v>
      </c>
      <c r="F1025" s="35">
        <v>0</v>
      </c>
      <c r="G1025" s="35">
        <v>0</v>
      </c>
      <c r="H1025" s="35">
        <v>0</v>
      </c>
      <c r="I1025" s="35">
        <v>0</v>
      </c>
      <c r="J1025" s="35">
        <v>84.470405178690157</v>
      </c>
      <c r="K1025" s="35">
        <v>162.98866556428709</v>
      </c>
      <c r="L1025" s="35">
        <v>230.02204985606815</v>
      </c>
      <c r="M1025" s="35">
        <v>280.84710007568333</v>
      </c>
      <c r="N1025" s="35">
        <v>311.88246654943998</v>
      </c>
      <c r="O1025" s="35">
        <v>320.94126507135223</v>
      </c>
      <c r="P1025" s="35">
        <v>307.38517408560631</v>
      </c>
      <c r="Q1025" s="35">
        <v>272.16941354414655</v>
      </c>
      <c r="R1025" s="35">
        <v>217.77543603735947</v>
      </c>
      <c r="S1025" s="35">
        <v>148.03607306768401</v>
      </c>
      <c r="T1025" s="35">
        <v>67.865457404999432</v>
      </c>
      <c r="U1025" s="35">
        <v>0</v>
      </c>
      <c r="V1025" s="35">
        <v>0</v>
      </c>
      <c r="W1025" s="35">
        <v>0</v>
      </c>
      <c r="X1025" s="35">
        <v>0</v>
      </c>
      <c r="Y1025" s="35">
        <v>0</v>
      </c>
      <c r="Z1025" s="35">
        <v>0</v>
      </c>
      <c r="AA1025" s="35">
        <v>0</v>
      </c>
    </row>
    <row r="1026" spans="1:27">
      <c r="A1026" s="240" t="s">
        <v>775</v>
      </c>
      <c r="B1026" s="35" t="s">
        <v>339</v>
      </c>
      <c r="C1026" s="35" t="s">
        <v>85</v>
      </c>
      <c r="D1026" s="35">
        <v>0</v>
      </c>
      <c r="E1026" s="35">
        <v>0</v>
      </c>
      <c r="F1026" s="35">
        <v>0</v>
      </c>
      <c r="G1026" s="35">
        <v>0</v>
      </c>
      <c r="H1026" s="35">
        <v>0</v>
      </c>
      <c r="I1026" s="35">
        <v>88.087726004460421</v>
      </c>
      <c r="J1026" s="35">
        <v>171.62996373667622</v>
      </c>
      <c r="K1026" s="35">
        <v>246.31578045864447</v>
      </c>
      <c r="L1026" s="35">
        <v>308.29125100495077</v>
      </c>
      <c r="M1026" s="35">
        <v>354.35832739192017</v>
      </c>
      <c r="N1026" s="35">
        <v>382.13986396088319</v>
      </c>
      <c r="O1026" s="35">
        <v>390.20228245540085</v>
      </c>
      <c r="P1026" s="35">
        <v>378.12954728941531</v>
      </c>
      <c r="Q1026" s="35">
        <v>346.54463374677181</v>
      </c>
      <c r="R1026" s="35">
        <v>297.07738131362839</v>
      </c>
      <c r="S1026" s="35">
        <v>232.28039097078056</v>
      </c>
      <c r="T1026" s="35">
        <v>155.49730629991444</v>
      </c>
      <c r="U1026" s="35">
        <v>70.690275340366597</v>
      </c>
      <c r="V1026" s="35">
        <v>0</v>
      </c>
      <c r="W1026" s="35">
        <v>0</v>
      </c>
      <c r="X1026" s="35">
        <v>0</v>
      </c>
      <c r="Y1026" s="35">
        <v>0</v>
      </c>
      <c r="Z1026" s="35">
        <v>0</v>
      </c>
      <c r="AA1026" s="35">
        <v>0</v>
      </c>
    </row>
    <row r="1027" spans="1:27">
      <c r="A1027" s="240" t="s">
        <v>775</v>
      </c>
      <c r="B1027" s="35" t="s">
        <v>339</v>
      </c>
      <c r="C1027" s="35" t="s">
        <v>86</v>
      </c>
      <c r="D1027" s="35">
        <v>0</v>
      </c>
      <c r="E1027" s="35">
        <v>0</v>
      </c>
      <c r="F1027" s="35">
        <v>0</v>
      </c>
      <c r="G1027" s="35">
        <v>0</v>
      </c>
      <c r="H1027" s="35">
        <v>80.318004973182539</v>
      </c>
      <c r="I1027" s="35">
        <v>157.38966092681724</v>
      </c>
      <c r="J1027" s="35">
        <v>228.09983203521281</v>
      </c>
      <c r="K1027" s="35">
        <v>289.59050539420861</v>
      </c>
      <c r="L1027" s="35">
        <v>339.37630817567015</v>
      </c>
      <c r="M1027" s="35">
        <v>375.44496315606625</v>
      </c>
      <c r="N1027" s="35">
        <v>396.33862233766456</v>
      </c>
      <c r="O1027" s="35">
        <v>401.21279126344257</v>
      </c>
      <c r="P1027" s="35">
        <v>389.87046238174878</v>
      </c>
      <c r="Q1027" s="35">
        <v>362.77007783462551</v>
      </c>
      <c r="R1027" s="35">
        <v>321.00699982427517</v>
      </c>
      <c r="S1027" s="35">
        <v>266.26923750129163</v>
      </c>
      <c r="T1027" s="35">
        <v>200.76921983610089</v>
      </c>
      <c r="U1027" s="35">
        <v>127.15437212516974</v>
      </c>
      <c r="V1027" s="35">
        <v>48.400110512989698</v>
      </c>
      <c r="W1027" s="35">
        <v>0</v>
      </c>
      <c r="X1027" s="35">
        <v>0</v>
      </c>
      <c r="Y1027" s="35">
        <v>0</v>
      </c>
      <c r="Z1027" s="35">
        <v>0</v>
      </c>
      <c r="AA1027" s="35">
        <v>0</v>
      </c>
    </row>
    <row r="1028" spans="1:27">
      <c r="A1028" s="240" t="s">
        <v>775</v>
      </c>
      <c r="B1028" s="35" t="s">
        <v>339</v>
      </c>
      <c r="C1028" s="35" t="s">
        <v>87</v>
      </c>
      <c r="D1028" s="35">
        <v>0</v>
      </c>
      <c r="E1028" s="35">
        <v>0</v>
      </c>
      <c r="F1028" s="35">
        <v>0</v>
      </c>
      <c r="G1028" s="35">
        <v>0</v>
      </c>
      <c r="H1028" s="35">
        <v>88.007055869985763</v>
      </c>
      <c r="I1028" s="35">
        <v>172.90881468392146</v>
      </c>
      <c r="J1028" s="35">
        <v>251.70954866643564</v>
      </c>
      <c r="K1028" s="35">
        <v>321.62880249117364</v>
      </c>
      <c r="L1028" s="35">
        <v>380.19950063882806</v>
      </c>
      <c r="M1028" s="35">
        <v>425.35499726230432</v>
      </c>
      <c r="N1028" s="35">
        <v>455.50199703609468</v>
      </c>
      <c r="O1028" s="35">
        <v>469.57677400412808</v>
      </c>
      <c r="P1028" s="35">
        <v>467.08270476443596</v>
      </c>
      <c r="Q1028" s="35">
        <v>448.10779164582073</v>
      </c>
      <c r="R1028" s="35">
        <v>413.32155757759261</v>
      </c>
      <c r="S1028" s="35">
        <v>363.95142221576992</v>
      </c>
      <c r="T1028" s="35">
        <v>301.73939288556471</v>
      </c>
      <c r="U1028" s="35">
        <v>228.88059848454429</v>
      </c>
      <c r="V1028" s="35">
        <v>147.94583515540705</v>
      </c>
      <c r="W1028" s="35">
        <v>61.790856676229396</v>
      </c>
      <c r="X1028" s="35">
        <v>0</v>
      </c>
      <c r="Y1028" s="35">
        <v>0</v>
      </c>
      <c r="Z1028" s="35">
        <v>0</v>
      </c>
      <c r="AA1028" s="35">
        <v>0</v>
      </c>
    </row>
    <row r="1029" spans="1:27">
      <c r="A1029" s="240" t="s">
        <v>775</v>
      </c>
      <c r="B1029" s="35" t="s">
        <v>339</v>
      </c>
      <c r="C1029" s="35" t="s">
        <v>88</v>
      </c>
      <c r="D1029" s="35">
        <v>0</v>
      </c>
      <c r="E1029" s="35">
        <v>0</v>
      </c>
      <c r="F1029" s="35">
        <v>0</v>
      </c>
      <c r="G1029" s="35">
        <v>0</v>
      </c>
      <c r="H1029" s="35">
        <v>88.193274531527152</v>
      </c>
      <c r="I1029" s="35">
        <v>173.12055650511351</v>
      </c>
      <c r="J1029" s="35">
        <v>251.63680031081617</v>
      </c>
      <c r="K1029" s="35">
        <v>320.83437530095773</v>
      </c>
      <c r="L1029" s="35">
        <v>378.15074180178391</v>
      </c>
      <c r="M1029" s="35">
        <v>421.46334764098589</v>
      </c>
      <c r="N1029" s="35">
        <v>449.16823096220611</v>
      </c>
      <c r="O1029" s="35">
        <v>460.23941848997231</v>
      </c>
      <c r="P1029" s="35">
        <v>454.26691959557365</v>
      </c>
      <c r="Q1029" s="35">
        <v>431.47190915935153</v>
      </c>
      <c r="R1029" s="35">
        <v>392.69853697434104</v>
      </c>
      <c r="S1029" s="35">
        <v>339.38266700721266</v>
      </c>
      <c r="T1029" s="35">
        <v>273.49870417101391</v>
      </c>
      <c r="U1029" s="35">
        <v>197.48647773224704</v>
      </c>
      <c r="V1029" s="35">
        <v>114.16088902188346</v>
      </c>
      <c r="W1029" s="35">
        <v>26.607669395966074</v>
      </c>
      <c r="X1029" s="35">
        <v>0</v>
      </c>
      <c r="Y1029" s="35">
        <v>0</v>
      </c>
      <c r="Z1029" s="35">
        <v>0</v>
      </c>
      <c r="AA1029" s="35">
        <v>0</v>
      </c>
    </row>
    <row r="1030" spans="1:27">
      <c r="A1030" s="240" t="s">
        <v>775</v>
      </c>
      <c r="B1030" s="35" t="s">
        <v>339</v>
      </c>
      <c r="C1030" s="35" t="s">
        <v>89</v>
      </c>
      <c r="D1030" s="35">
        <v>0</v>
      </c>
      <c r="E1030" s="35">
        <v>0</v>
      </c>
      <c r="F1030" s="35">
        <v>0</v>
      </c>
      <c r="G1030" s="35">
        <v>0</v>
      </c>
      <c r="H1030" s="35">
        <v>0</v>
      </c>
      <c r="I1030" s="35">
        <v>89.937130354637262</v>
      </c>
      <c r="J1030" s="35">
        <v>175.7821206414815</v>
      </c>
      <c r="K1030" s="35">
        <v>253.62902319479221</v>
      </c>
      <c r="L1030" s="35">
        <v>319.93580339732227</v>
      </c>
      <c r="M1030" s="35">
        <v>371.6855022804769</v>
      </c>
      <c r="N1030" s="35">
        <v>406.52350817874077</v>
      </c>
      <c r="O1030" s="35">
        <v>422.86469157712787</v>
      </c>
      <c r="P1030" s="35">
        <v>419.96552851533374</v>
      </c>
      <c r="Q1030" s="35">
        <v>397.95793093319293</v>
      </c>
      <c r="R1030" s="35">
        <v>357.84324467648264</v>
      </c>
      <c r="S1030" s="35">
        <v>301.44668825385173</v>
      </c>
      <c r="T1030" s="35">
        <v>231.3343053817558</v>
      </c>
      <c r="U1030" s="35">
        <v>150.69620997719477</v>
      </c>
      <c r="V1030" s="35">
        <v>63.201435951906319</v>
      </c>
      <c r="W1030" s="35">
        <v>0</v>
      </c>
      <c r="X1030" s="35">
        <v>0</v>
      </c>
      <c r="Y1030" s="35">
        <v>0</v>
      </c>
      <c r="Z1030" s="35">
        <v>0</v>
      </c>
      <c r="AA1030" s="35">
        <v>0</v>
      </c>
    </row>
    <row r="1031" spans="1:27">
      <c r="A1031" s="240" t="s">
        <v>775</v>
      </c>
      <c r="B1031" s="35" t="s">
        <v>339</v>
      </c>
      <c r="C1031" s="35" t="s">
        <v>90</v>
      </c>
      <c r="D1031" s="35">
        <v>0</v>
      </c>
      <c r="E1031" s="35">
        <v>0</v>
      </c>
      <c r="F1031" s="35">
        <v>0</v>
      </c>
      <c r="G1031" s="35">
        <v>0</v>
      </c>
      <c r="H1031" s="35">
        <v>0</v>
      </c>
      <c r="I1031" s="35">
        <v>0</v>
      </c>
      <c r="J1031" s="35">
        <v>86.895760990810786</v>
      </c>
      <c r="K1031" s="35">
        <v>168.58320786241953</v>
      </c>
      <c r="L1031" s="35">
        <v>240.16619978986742</v>
      </c>
      <c r="M1031" s="35">
        <v>297.35423165185318</v>
      </c>
      <c r="N1031" s="35">
        <v>336.71959615402824</v>
      </c>
      <c r="O1031" s="35">
        <v>355.90283201305243</v>
      </c>
      <c r="P1031" s="35">
        <v>353.75414415218881</v>
      </c>
      <c r="Q1031" s="35">
        <v>330.4023195363697</v>
      </c>
      <c r="R1031" s="35">
        <v>287.2470080043089</v>
      </c>
      <c r="S1031" s="35">
        <v>226.87483076523637</v>
      </c>
      <c r="T1031" s="35">
        <v>152.90434480669563</v>
      </c>
      <c r="U1031" s="35">
        <v>69.769155658222914</v>
      </c>
      <c r="V1031" s="35">
        <v>0</v>
      </c>
      <c r="W1031" s="35">
        <v>0</v>
      </c>
      <c r="X1031" s="35">
        <v>0</v>
      </c>
      <c r="Y1031" s="35">
        <v>0</v>
      </c>
      <c r="Z1031" s="35">
        <v>0</v>
      </c>
      <c r="AA1031" s="35">
        <v>0</v>
      </c>
    </row>
    <row r="1032" spans="1:27">
      <c r="A1032" s="240" t="s">
        <v>775</v>
      </c>
      <c r="B1032" s="35" t="s">
        <v>339</v>
      </c>
      <c r="C1032" s="35" t="s">
        <v>91</v>
      </c>
      <c r="D1032" s="35">
        <v>0</v>
      </c>
      <c r="E1032" s="35">
        <v>0</v>
      </c>
      <c r="F1032" s="35">
        <v>0</v>
      </c>
      <c r="G1032" s="35">
        <v>0</v>
      </c>
      <c r="H1032" s="35">
        <v>0</v>
      </c>
      <c r="I1032" s="35">
        <v>0</v>
      </c>
      <c r="J1032" s="35">
        <v>0</v>
      </c>
      <c r="K1032" s="35">
        <v>77.133051940316747</v>
      </c>
      <c r="L1032" s="35">
        <v>147.78530962341864</v>
      </c>
      <c r="M1032" s="35">
        <v>206.02050144674791</v>
      </c>
      <c r="N1032" s="35">
        <v>246.94564979250643</v>
      </c>
      <c r="O1032" s="35">
        <v>267.12218377956157</v>
      </c>
      <c r="P1032" s="35">
        <v>264.85485134275467</v>
      </c>
      <c r="Q1032" s="35">
        <v>240.33415596491216</v>
      </c>
      <c r="R1032" s="35">
        <v>195.62035038840705</v>
      </c>
      <c r="S1032" s="35">
        <v>134.47033217023809</v>
      </c>
      <c r="T1032" s="35">
        <v>62.021985484929246</v>
      </c>
      <c r="U1032" s="35">
        <v>0</v>
      </c>
      <c r="V1032" s="35">
        <v>0</v>
      </c>
      <c r="W1032" s="35">
        <v>0</v>
      </c>
      <c r="X1032" s="35">
        <v>0</v>
      </c>
      <c r="Y1032" s="35">
        <v>0</v>
      </c>
      <c r="Z1032" s="35">
        <v>0</v>
      </c>
      <c r="AA1032" s="35">
        <v>0</v>
      </c>
    </row>
    <row r="1033" spans="1:27">
      <c r="A1033" s="240" t="s">
        <v>775</v>
      </c>
      <c r="B1033" s="35" t="s">
        <v>339</v>
      </c>
      <c r="C1033" s="35" t="s">
        <v>92</v>
      </c>
      <c r="D1033" s="35">
        <v>0</v>
      </c>
      <c r="E1033" s="35">
        <v>0</v>
      </c>
      <c r="F1033" s="35">
        <v>0</v>
      </c>
      <c r="G1033" s="35">
        <v>0</v>
      </c>
      <c r="H1033" s="35">
        <v>0</v>
      </c>
      <c r="I1033" s="35">
        <v>0</v>
      </c>
      <c r="J1033" s="35">
        <v>0</v>
      </c>
      <c r="K1033" s="35">
        <v>0</v>
      </c>
      <c r="L1033" s="35">
        <v>64.511963110125805</v>
      </c>
      <c r="M1033" s="35">
        <v>121.06882231883962</v>
      </c>
      <c r="N1033" s="35">
        <v>162.6964340773734</v>
      </c>
      <c r="O1033" s="35">
        <v>184.26161128767717</v>
      </c>
      <c r="P1033" s="35">
        <v>183.10510724433783</v>
      </c>
      <c r="Q1033" s="35">
        <v>159.36953285831879</v>
      </c>
      <c r="R1033" s="35">
        <v>115.981771009903</v>
      </c>
      <c r="S1033" s="35">
        <v>58.292056553433163</v>
      </c>
      <c r="T1033" s="35">
        <v>0</v>
      </c>
      <c r="U1033" s="35">
        <v>0</v>
      </c>
      <c r="V1033" s="35">
        <v>0</v>
      </c>
      <c r="W1033" s="35">
        <v>0</v>
      </c>
      <c r="X1033" s="35">
        <v>0</v>
      </c>
      <c r="Y1033" s="35">
        <v>0</v>
      </c>
      <c r="Z1033" s="35">
        <v>0</v>
      </c>
      <c r="AA1033" s="35">
        <v>0</v>
      </c>
    </row>
    <row r="1034" spans="1:27">
      <c r="A1034" s="240" t="s">
        <v>775</v>
      </c>
      <c r="B1034" s="35" t="s">
        <v>339</v>
      </c>
      <c r="C1034" s="35" t="s">
        <v>93</v>
      </c>
      <c r="D1034" s="35">
        <v>0</v>
      </c>
      <c r="E1034" s="35">
        <v>0</v>
      </c>
      <c r="F1034" s="35">
        <v>0</v>
      </c>
      <c r="G1034" s="35">
        <v>0</v>
      </c>
      <c r="H1034" s="35">
        <v>0</v>
      </c>
      <c r="I1034" s="35">
        <v>0</v>
      </c>
      <c r="J1034" s="35">
        <v>0</v>
      </c>
      <c r="K1034" s="35">
        <v>0</v>
      </c>
      <c r="L1034" s="35">
        <v>55.157077292469125</v>
      </c>
      <c r="M1034" s="35">
        <v>101.48675456274502</v>
      </c>
      <c r="N1034" s="35">
        <v>131.57437871027849</v>
      </c>
      <c r="O1034" s="35">
        <v>140.60469288852985</v>
      </c>
      <c r="P1034" s="35">
        <v>127.13247556854058</v>
      </c>
      <c r="Q1034" s="35">
        <v>93.31383540050021</v>
      </c>
      <c r="R1034" s="35">
        <v>44.561145186305964</v>
      </c>
      <c r="S1034" s="35">
        <v>0</v>
      </c>
      <c r="T1034" s="35">
        <v>0</v>
      </c>
      <c r="U1034" s="35">
        <v>0</v>
      </c>
      <c r="V1034" s="35">
        <v>0</v>
      </c>
      <c r="W1034" s="35">
        <v>0</v>
      </c>
      <c r="X1034" s="35">
        <v>0</v>
      </c>
      <c r="Y1034" s="35">
        <v>0</v>
      </c>
      <c r="Z1034" s="35">
        <v>0</v>
      </c>
      <c r="AA1034" s="35">
        <v>0</v>
      </c>
    </row>
    <row r="1035" spans="1:27">
      <c r="A1035" s="240" t="s">
        <v>775</v>
      </c>
      <c r="B1035" s="35" t="s">
        <v>338</v>
      </c>
      <c r="C1035" s="35" t="s">
        <v>82</v>
      </c>
      <c r="D1035" s="35">
        <v>0</v>
      </c>
      <c r="E1035" s="35">
        <v>0</v>
      </c>
      <c r="F1035" s="35">
        <v>0</v>
      </c>
      <c r="G1035" s="35">
        <v>0</v>
      </c>
      <c r="H1035" s="35">
        <v>0</v>
      </c>
      <c r="I1035" s="35">
        <v>0</v>
      </c>
      <c r="J1035" s="35">
        <v>0</v>
      </c>
      <c r="K1035" s="35">
        <v>0</v>
      </c>
      <c r="L1035" s="35">
        <v>36.981784513548043</v>
      </c>
      <c r="M1035" s="35">
        <v>68.601391564890591</v>
      </c>
      <c r="N1035" s="35">
        <v>90.274133137353132</v>
      </c>
      <c r="O1035" s="35">
        <v>98.857567947133106</v>
      </c>
      <c r="P1035" s="35">
        <v>93.107140024562526</v>
      </c>
      <c r="Q1035" s="35">
        <v>73.856633228642252</v>
      </c>
      <c r="R1035" s="35">
        <v>43.897276674865687</v>
      </c>
      <c r="S1035" s="35">
        <v>7.5730301966472133</v>
      </c>
      <c r="T1035" s="35">
        <v>0</v>
      </c>
      <c r="U1035" s="35">
        <v>0</v>
      </c>
      <c r="V1035" s="35">
        <v>0</v>
      </c>
      <c r="W1035" s="35">
        <v>0</v>
      </c>
      <c r="X1035" s="35">
        <v>0</v>
      </c>
      <c r="Y1035" s="35">
        <v>0</v>
      </c>
      <c r="Z1035" s="35">
        <v>0</v>
      </c>
      <c r="AA1035" s="35">
        <v>0</v>
      </c>
    </row>
    <row r="1036" spans="1:27">
      <c r="A1036" s="240" t="s">
        <v>775</v>
      </c>
      <c r="B1036" s="35" t="s">
        <v>338</v>
      </c>
      <c r="C1036" s="35" t="s">
        <v>83</v>
      </c>
      <c r="D1036" s="35">
        <v>0</v>
      </c>
      <c r="E1036" s="35">
        <v>0</v>
      </c>
      <c r="F1036" s="35">
        <v>0</v>
      </c>
      <c r="G1036" s="35">
        <v>0</v>
      </c>
      <c r="H1036" s="35">
        <v>0</v>
      </c>
      <c r="I1036" s="35">
        <v>0</v>
      </c>
      <c r="J1036" s="35">
        <v>0</v>
      </c>
      <c r="K1036" s="35">
        <v>45.225636857450276</v>
      </c>
      <c r="L1036" s="35">
        <v>85.935142719407736</v>
      </c>
      <c r="M1036" s="35">
        <v>118.06335733586049</v>
      </c>
      <c r="N1036" s="35">
        <v>138.40202901725149</v>
      </c>
      <c r="O1036" s="35">
        <v>144.9201834762093</v>
      </c>
      <c r="P1036" s="35">
        <v>136.96693237967858</v>
      </c>
      <c r="Q1036" s="35">
        <v>115.33646960281017</v>
      </c>
      <c r="R1036" s="35">
        <v>82.188764803994232</v>
      </c>
      <c r="S1036" s="35">
        <v>40.833873683346823</v>
      </c>
      <c r="T1036" s="35">
        <v>0</v>
      </c>
      <c r="U1036" s="35">
        <v>0</v>
      </c>
      <c r="V1036" s="35">
        <v>0</v>
      </c>
      <c r="W1036" s="35">
        <v>0</v>
      </c>
      <c r="X1036" s="35">
        <v>0</v>
      </c>
      <c r="Y1036" s="35">
        <v>0</v>
      </c>
      <c r="Z1036" s="35">
        <v>0</v>
      </c>
      <c r="AA1036" s="35">
        <v>0</v>
      </c>
    </row>
    <row r="1037" spans="1:27">
      <c r="A1037" s="240" t="s">
        <v>775</v>
      </c>
      <c r="B1037" s="35" t="s">
        <v>338</v>
      </c>
      <c r="C1037" s="35" t="s">
        <v>84</v>
      </c>
      <c r="D1037" s="35">
        <v>0</v>
      </c>
      <c r="E1037" s="35">
        <v>0</v>
      </c>
      <c r="F1037" s="35">
        <v>0</v>
      </c>
      <c r="G1037" s="35">
        <v>0</v>
      </c>
      <c r="H1037" s="35">
        <v>0</v>
      </c>
      <c r="I1037" s="35">
        <v>0</v>
      </c>
      <c r="J1037" s="35">
        <v>52.794003236681348</v>
      </c>
      <c r="K1037" s="35">
        <v>101.86791597767943</v>
      </c>
      <c r="L1037" s="35">
        <v>143.76378116004258</v>
      </c>
      <c r="M1037" s="35">
        <v>175.52943754730208</v>
      </c>
      <c r="N1037" s="35">
        <v>194.9265415934</v>
      </c>
      <c r="O1037" s="35">
        <v>200.58829066959515</v>
      </c>
      <c r="P1037" s="35">
        <v>192.11573380350396</v>
      </c>
      <c r="Q1037" s="35">
        <v>170.10588346509158</v>
      </c>
      <c r="R1037" s="35">
        <v>136.10964752334968</v>
      </c>
      <c r="S1037" s="35">
        <v>92.522545667302509</v>
      </c>
      <c r="T1037" s="35">
        <v>42.415910878124642</v>
      </c>
      <c r="U1037" s="35">
        <v>0</v>
      </c>
      <c r="V1037" s="35">
        <v>0</v>
      </c>
      <c r="W1037" s="35">
        <v>0</v>
      </c>
      <c r="X1037" s="35">
        <v>0</v>
      </c>
      <c r="Y1037" s="35">
        <v>0</v>
      </c>
      <c r="Z1037" s="35">
        <v>0</v>
      </c>
      <c r="AA1037" s="35">
        <v>0</v>
      </c>
    </row>
    <row r="1038" spans="1:27">
      <c r="A1038" s="240" t="s">
        <v>775</v>
      </c>
      <c r="B1038" s="35" t="s">
        <v>338</v>
      </c>
      <c r="C1038" s="35" t="s">
        <v>85</v>
      </c>
      <c r="D1038" s="35">
        <v>0</v>
      </c>
      <c r="E1038" s="35">
        <v>0</v>
      </c>
      <c r="F1038" s="35">
        <v>0</v>
      </c>
      <c r="G1038" s="35">
        <v>0</v>
      </c>
      <c r="H1038" s="35">
        <v>0</v>
      </c>
      <c r="I1038" s="35">
        <v>55.054828752787763</v>
      </c>
      <c r="J1038" s="35">
        <v>107.26872733542264</v>
      </c>
      <c r="K1038" s="35">
        <v>153.9473627866528</v>
      </c>
      <c r="L1038" s="35">
        <v>192.68203187809425</v>
      </c>
      <c r="M1038" s="35">
        <v>221.47395461995012</v>
      </c>
      <c r="N1038" s="35">
        <v>238.83741497555201</v>
      </c>
      <c r="O1038" s="35">
        <v>243.87642653462552</v>
      </c>
      <c r="P1038" s="35">
        <v>236.33096705588457</v>
      </c>
      <c r="Q1038" s="35">
        <v>216.59039609173237</v>
      </c>
      <c r="R1038" s="35">
        <v>185.67336332101772</v>
      </c>
      <c r="S1038" s="35">
        <v>145.17524435673786</v>
      </c>
      <c r="T1038" s="35">
        <v>97.185816437446533</v>
      </c>
      <c r="U1038" s="35">
        <v>44.181422087729125</v>
      </c>
      <c r="V1038" s="35">
        <v>0</v>
      </c>
      <c r="W1038" s="35">
        <v>0</v>
      </c>
      <c r="X1038" s="35">
        <v>0</v>
      </c>
      <c r="Y1038" s="35">
        <v>0</v>
      </c>
      <c r="Z1038" s="35">
        <v>0</v>
      </c>
      <c r="AA1038" s="35">
        <v>0</v>
      </c>
    </row>
    <row r="1039" spans="1:27">
      <c r="A1039" s="240" t="s">
        <v>775</v>
      </c>
      <c r="B1039" s="35" t="s">
        <v>338</v>
      </c>
      <c r="C1039" s="35" t="s">
        <v>86</v>
      </c>
      <c r="D1039" s="35">
        <v>0</v>
      </c>
      <c r="E1039" s="35">
        <v>0</v>
      </c>
      <c r="F1039" s="35">
        <v>0</v>
      </c>
      <c r="G1039" s="35">
        <v>0</v>
      </c>
      <c r="H1039" s="35">
        <v>50.198753108239082</v>
      </c>
      <c r="I1039" s="35">
        <v>98.368538079260773</v>
      </c>
      <c r="J1039" s="35">
        <v>142.56239502200802</v>
      </c>
      <c r="K1039" s="35">
        <v>180.99406587138037</v>
      </c>
      <c r="L1039" s="35">
        <v>212.11019260979384</v>
      </c>
      <c r="M1039" s="35">
        <v>234.65310197254141</v>
      </c>
      <c r="N1039" s="35">
        <v>247.71163896104034</v>
      </c>
      <c r="O1039" s="35">
        <v>250.75799453965161</v>
      </c>
      <c r="P1039" s="35">
        <v>243.669038988593</v>
      </c>
      <c r="Q1039" s="35">
        <v>226.73129864664091</v>
      </c>
      <c r="R1039" s="35">
        <v>200.62937489017199</v>
      </c>
      <c r="S1039" s="35">
        <v>166.41827343830727</v>
      </c>
      <c r="T1039" s="35">
        <v>125.48076239756305</v>
      </c>
      <c r="U1039" s="35">
        <v>79.47148257823109</v>
      </c>
      <c r="V1039" s="35">
        <v>30.250069070618562</v>
      </c>
      <c r="W1039" s="35">
        <v>0</v>
      </c>
      <c r="X1039" s="35">
        <v>0</v>
      </c>
      <c r="Y1039" s="35">
        <v>0</v>
      </c>
      <c r="Z1039" s="35">
        <v>0</v>
      </c>
      <c r="AA1039" s="35">
        <v>0</v>
      </c>
    </row>
    <row r="1040" spans="1:27">
      <c r="A1040" s="240" t="s">
        <v>775</v>
      </c>
      <c r="B1040" s="35" t="s">
        <v>338</v>
      </c>
      <c r="C1040" s="35" t="s">
        <v>87</v>
      </c>
      <c r="D1040" s="35">
        <v>0</v>
      </c>
      <c r="E1040" s="35">
        <v>0</v>
      </c>
      <c r="F1040" s="35">
        <v>0</v>
      </c>
      <c r="G1040" s="35">
        <v>0</v>
      </c>
      <c r="H1040" s="35">
        <v>55.004409918741104</v>
      </c>
      <c r="I1040" s="35">
        <v>108.06800917745092</v>
      </c>
      <c r="J1040" s="35">
        <v>157.31846791652228</v>
      </c>
      <c r="K1040" s="35">
        <v>201.01800155698353</v>
      </c>
      <c r="L1040" s="35">
        <v>237.62468789926754</v>
      </c>
      <c r="M1040" s="35">
        <v>265.84687328894017</v>
      </c>
      <c r="N1040" s="35">
        <v>284.68874814755918</v>
      </c>
      <c r="O1040" s="35">
        <v>293.48548375258008</v>
      </c>
      <c r="P1040" s="35">
        <v>291.92669047777247</v>
      </c>
      <c r="Q1040" s="35">
        <v>280.06736977863795</v>
      </c>
      <c r="R1040" s="35">
        <v>258.32597348599541</v>
      </c>
      <c r="S1040" s="35">
        <v>227.46963888485618</v>
      </c>
      <c r="T1040" s="35">
        <v>188.58712055347794</v>
      </c>
      <c r="U1040" s="35">
        <v>143.0503740528402</v>
      </c>
      <c r="V1040" s="35">
        <v>92.466146972129408</v>
      </c>
      <c r="W1040" s="35">
        <v>38.619285422643372</v>
      </c>
      <c r="X1040" s="35">
        <v>0</v>
      </c>
      <c r="Y1040" s="35">
        <v>0</v>
      </c>
      <c r="Z1040" s="35">
        <v>0</v>
      </c>
      <c r="AA1040" s="35">
        <v>0</v>
      </c>
    </row>
    <row r="1041" spans="1:27">
      <c r="A1041" s="240" t="s">
        <v>775</v>
      </c>
      <c r="B1041" s="35" t="s">
        <v>338</v>
      </c>
      <c r="C1041" s="35" t="s">
        <v>88</v>
      </c>
      <c r="D1041" s="35">
        <v>0</v>
      </c>
      <c r="E1041" s="35">
        <v>0</v>
      </c>
      <c r="F1041" s="35">
        <v>0</v>
      </c>
      <c r="G1041" s="35">
        <v>0</v>
      </c>
      <c r="H1041" s="35">
        <v>55.120796582204463</v>
      </c>
      <c r="I1041" s="35">
        <v>108.20034781569595</v>
      </c>
      <c r="J1041" s="35">
        <v>157.27300019426008</v>
      </c>
      <c r="K1041" s="35">
        <v>200.52148456309857</v>
      </c>
      <c r="L1041" s="35">
        <v>236.34421362611491</v>
      </c>
      <c r="M1041" s="35">
        <v>263.41459227561614</v>
      </c>
      <c r="N1041" s="35">
        <v>280.73014435137878</v>
      </c>
      <c r="O1041" s="35">
        <v>287.64963655623268</v>
      </c>
      <c r="P1041" s="35">
        <v>283.91682474723353</v>
      </c>
      <c r="Q1041" s="35">
        <v>269.6699432245947</v>
      </c>
      <c r="R1041" s="35">
        <v>245.43658560896313</v>
      </c>
      <c r="S1041" s="35">
        <v>212.11416687950791</v>
      </c>
      <c r="T1041" s="35">
        <v>170.93669010688367</v>
      </c>
      <c r="U1041" s="35">
        <v>123.42904858265437</v>
      </c>
      <c r="V1041" s="35">
        <v>71.35055563867715</v>
      </c>
      <c r="W1041" s="35">
        <v>16.629793372478794</v>
      </c>
      <c r="X1041" s="35">
        <v>0</v>
      </c>
      <c r="Y1041" s="35">
        <v>0</v>
      </c>
      <c r="Z1041" s="35">
        <v>0</v>
      </c>
      <c r="AA1041" s="35">
        <v>0</v>
      </c>
    </row>
    <row r="1042" spans="1:27">
      <c r="A1042" s="240" t="s">
        <v>775</v>
      </c>
      <c r="B1042" s="35" t="s">
        <v>338</v>
      </c>
      <c r="C1042" s="35" t="s">
        <v>89</v>
      </c>
      <c r="D1042" s="35">
        <v>0</v>
      </c>
      <c r="E1042" s="35">
        <v>0</v>
      </c>
      <c r="F1042" s="35">
        <v>0</v>
      </c>
      <c r="G1042" s="35">
        <v>0</v>
      </c>
      <c r="H1042" s="35">
        <v>0</v>
      </c>
      <c r="I1042" s="35">
        <v>56.210706471648287</v>
      </c>
      <c r="J1042" s="35">
        <v>109.86382540092593</v>
      </c>
      <c r="K1042" s="35">
        <v>158.51813949674511</v>
      </c>
      <c r="L1042" s="35">
        <v>199.95987712332641</v>
      </c>
      <c r="M1042" s="35">
        <v>232.30343892529805</v>
      </c>
      <c r="N1042" s="35">
        <v>254.07719261171295</v>
      </c>
      <c r="O1042" s="35">
        <v>264.29043223570488</v>
      </c>
      <c r="P1042" s="35">
        <v>262.47845532208356</v>
      </c>
      <c r="Q1042" s="35">
        <v>248.72370683324553</v>
      </c>
      <c r="R1042" s="35">
        <v>223.65202792280164</v>
      </c>
      <c r="S1042" s="35">
        <v>188.40418015865731</v>
      </c>
      <c r="T1042" s="35">
        <v>144.58394086359738</v>
      </c>
      <c r="U1042" s="35">
        <v>94.185131235746709</v>
      </c>
      <c r="V1042" s="35">
        <v>39.500897469941442</v>
      </c>
      <c r="W1042" s="35">
        <v>0</v>
      </c>
      <c r="X1042" s="35">
        <v>0</v>
      </c>
      <c r="Y1042" s="35">
        <v>0</v>
      </c>
      <c r="Z1042" s="35">
        <v>0</v>
      </c>
      <c r="AA1042" s="35">
        <v>0</v>
      </c>
    </row>
    <row r="1043" spans="1:27">
      <c r="A1043" s="240" t="s">
        <v>775</v>
      </c>
      <c r="B1043" s="35" t="s">
        <v>338</v>
      </c>
      <c r="C1043" s="35" t="s">
        <v>90</v>
      </c>
      <c r="D1043" s="35">
        <v>0</v>
      </c>
      <c r="E1043" s="35">
        <v>0</v>
      </c>
      <c r="F1043" s="35">
        <v>0</v>
      </c>
      <c r="G1043" s="35">
        <v>0</v>
      </c>
      <c r="H1043" s="35">
        <v>0</v>
      </c>
      <c r="I1043" s="35">
        <v>0</v>
      </c>
      <c r="J1043" s="35">
        <v>54.309850619256743</v>
      </c>
      <c r="K1043" s="35">
        <v>105.36450491401222</v>
      </c>
      <c r="L1043" s="35">
        <v>150.10387486866713</v>
      </c>
      <c r="M1043" s="35">
        <v>185.84639478240823</v>
      </c>
      <c r="N1043" s="35">
        <v>210.44974759626766</v>
      </c>
      <c r="O1043" s="35">
        <v>222.43927000815776</v>
      </c>
      <c r="P1043" s="35">
        <v>221.09634009511802</v>
      </c>
      <c r="Q1043" s="35">
        <v>206.50144971023104</v>
      </c>
      <c r="R1043" s="35">
        <v>179.52938000269307</v>
      </c>
      <c r="S1043" s="35">
        <v>141.79676922827275</v>
      </c>
      <c r="T1043" s="35">
        <v>95.565215504184778</v>
      </c>
      <c r="U1043" s="35">
        <v>43.605722286389323</v>
      </c>
      <c r="V1043" s="35">
        <v>0</v>
      </c>
      <c r="W1043" s="35">
        <v>0</v>
      </c>
      <c r="X1043" s="35">
        <v>0</v>
      </c>
      <c r="Y1043" s="35">
        <v>0</v>
      </c>
      <c r="Z1043" s="35">
        <v>0</v>
      </c>
      <c r="AA1043" s="35">
        <v>0</v>
      </c>
    </row>
    <row r="1044" spans="1:27">
      <c r="A1044" s="240" t="s">
        <v>775</v>
      </c>
      <c r="B1044" s="35" t="s">
        <v>338</v>
      </c>
      <c r="C1044" s="35" t="s">
        <v>91</v>
      </c>
      <c r="D1044" s="35">
        <v>0</v>
      </c>
      <c r="E1044" s="35">
        <v>0</v>
      </c>
      <c r="F1044" s="35">
        <v>0</v>
      </c>
      <c r="G1044" s="35">
        <v>0</v>
      </c>
      <c r="H1044" s="35">
        <v>0</v>
      </c>
      <c r="I1044" s="35">
        <v>0</v>
      </c>
      <c r="J1044" s="35">
        <v>0</v>
      </c>
      <c r="K1044" s="35">
        <v>48.208157462697962</v>
      </c>
      <c r="L1044" s="35">
        <v>92.365818514636643</v>
      </c>
      <c r="M1044" s="35">
        <v>128.76281340421744</v>
      </c>
      <c r="N1044" s="35">
        <v>154.3410311203165</v>
      </c>
      <c r="O1044" s="35">
        <v>166.95136486222594</v>
      </c>
      <c r="P1044" s="35">
        <v>165.53428208922165</v>
      </c>
      <c r="Q1044" s="35">
        <v>150.20884747807008</v>
      </c>
      <c r="R1044" s="35">
        <v>122.26271899275439</v>
      </c>
      <c r="S1044" s="35">
        <v>84.043957606398806</v>
      </c>
      <c r="T1044" s="35">
        <v>38.763740928080779</v>
      </c>
      <c r="U1044" s="35">
        <v>0</v>
      </c>
      <c r="V1044" s="35">
        <v>0</v>
      </c>
      <c r="W1044" s="35">
        <v>0</v>
      </c>
      <c r="X1044" s="35">
        <v>0</v>
      </c>
      <c r="Y1044" s="35">
        <v>0</v>
      </c>
      <c r="Z1044" s="35">
        <v>0</v>
      </c>
      <c r="AA1044" s="35">
        <v>0</v>
      </c>
    </row>
    <row r="1045" spans="1:27">
      <c r="A1045" s="240" t="s">
        <v>775</v>
      </c>
      <c r="B1045" s="35" t="s">
        <v>338</v>
      </c>
      <c r="C1045" s="35" t="s">
        <v>92</v>
      </c>
      <c r="D1045" s="35">
        <v>0</v>
      </c>
      <c r="E1045" s="35">
        <v>0</v>
      </c>
      <c r="F1045" s="35">
        <v>0</v>
      </c>
      <c r="G1045" s="35">
        <v>0</v>
      </c>
      <c r="H1045" s="35">
        <v>0</v>
      </c>
      <c r="I1045" s="35">
        <v>0</v>
      </c>
      <c r="J1045" s="35">
        <v>0</v>
      </c>
      <c r="K1045" s="35">
        <v>0</v>
      </c>
      <c r="L1045" s="35">
        <v>40.319976943828621</v>
      </c>
      <c r="M1045" s="35">
        <v>75.668013949274751</v>
      </c>
      <c r="N1045" s="35">
        <v>101.68527129835837</v>
      </c>
      <c r="O1045" s="35">
        <v>115.16350705479822</v>
      </c>
      <c r="P1045" s="35">
        <v>114.44069202771115</v>
      </c>
      <c r="Q1045" s="35">
        <v>99.605958036449252</v>
      </c>
      <c r="R1045" s="35">
        <v>72.488606881189369</v>
      </c>
      <c r="S1045" s="35">
        <v>36.43253534589573</v>
      </c>
      <c r="T1045" s="35">
        <v>0</v>
      </c>
      <c r="U1045" s="35">
        <v>0</v>
      </c>
      <c r="V1045" s="35">
        <v>0</v>
      </c>
      <c r="W1045" s="35">
        <v>0</v>
      </c>
      <c r="X1045" s="35">
        <v>0</v>
      </c>
      <c r="Y1045" s="35">
        <v>0</v>
      </c>
      <c r="Z1045" s="35">
        <v>0</v>
      </c>
      <c r="AA1045" s="35">
        <v>0</v>
      </c>
    </row>
    <row r="1046" spans="1:27">
      <c r="A1046" s="240" t="s">
        <v>775</v>
      </c>
      <c r="B1046" s="35" t="s">
        <v>338</v>
      </c>
      <c r="C1046" s="35" t="s">
        <v>93</v>
      </c>
      <c r="D1046" s="35">
        <v>0</v>
      </c>
      <c r="E1046" s="35">
        <v>0</v>
      </c>
      <c r="F1046" s="35">
        <v>0</v>
      </c>
      <c r="G1046" s="35">
        <v>0</v>
      </c>
      <c r="H1046" s="35">
        <v>0</v>
      </c>
      <c r="I1046" s="35">
        <v>0</v>
      </c>
      <c r="J1046" s="35">
        <v>0</v>
      </c>
      <c r="K1046" s="35">
        <v>0</v>
      </c>
      <c r="L1046" s="35">
        <v>34.473173307793203</v>
      </c>
      <c r="M1046" s="35">
        <v>63.429221601715639</v>
      </c>
      <c r="N1046" s="35">
        <v>82.233986693924052</v>
      </c>
      <c r="O1046" s="35">
        <v>87.877933055331155</v>
      </c>
      <c r="P1046" s="35">
        <v>79.45779723033786</v>
      </c>
      <c r="Q1046" s="35">
        <v>58.321147125312628</v>
      </c>
      <c r="R1046" s="35">
        <v>27.850715741441224</v>
      </c>
      <c r="S1046" s="35">
        <v>0</v>
      </c>
      <c r="T1046" s="35">
        <v>0</v>
      </c>
      <c r="U1046" s="35">
        <v>0</v>
      </c>
      <c r="V1046" s="35">
        <v>0</v>
      </c>
      <c r="W1046" s="35">
        <v>0</v>
      </c>
      <c r="X1046" s="35">
        <v>0</v>
      </c>
      <c r="Y1046" s="35">
        <v>0</v>
      </c>
      <c r="Z1046" s="35">
        <v>0</v>
      </c>
      <c r="AA1046" s="35">
        <v>0</v>
      </c>
    </row>
    <row r="1047" spans="1:27">
      <c r="A1047" s="240" t="s">
        <v>765</v>
      </c>
      <c r="B1047" s="35" t="s">
        <v>79</v>
      </c>
      <c r="C1047" s="35" t="s">
        <v>82</v>
      </c>
      <c r="D1047" s="35">
        <v>0</v>
      </c>
      <c r="E1047" s="35">
        <v>0</v>
      </c>
      <c r="F1047" s="35">
        <v>0</v>
      </c>
      <c r="G1047" s="35">
        <v>0</v>
      </c>
      <c r="H1047" s="35">
        <v>0</v>
      </c>
      <c r="I1047" s="35">
        <v>0</v>
      </c>
      <c r="J1047" s="35">
        <v>0</v>
      </c>
      <c r="K1047" s="35">
        <v>185.23099426699474</v>
      </c>
      <c r="L1047" s="35">
        <v>352.6846689269978</v>
      </c>
      <c r="M1047" s="35">
        <v>486.28986102169171</v>
      </c>
      <c r="N1047" s="35">
        <v>573.22397457884233</v>
      </c>
      <c r="O1047" s="35">
        <v>605.14361368044081</v>
      </c>
      <c r="P1047" s="35">
        <v>578.98532974816214</v>
      </c>
      <c r="Q1047" s="35">
        <v>497.25963229837959</v>
      </c>
      <c r="R1047" s="35">
        <v>367.81004584176361</v>
      </c>
      <c r="S1047" s="35">
        <v>203.06033714876705</v>
      </c>
      <c r="T1047" s="35">
        <v>18.822159329519266</v>
      </c>
      <c r="U1047" s="35">
        <v>0</v>
      </c>
      <c r="V1047" s="35">
        <v>0</v>
      </c>
      <c r="W1047" s="35">
        <v>0</v>
      </c>
      <c r="X1047" s="35">
        <v>0</v>
      </c>
      <c r="Y1047" s="35">
        <v>0</v>
      </c>
      <c r="Z1047" s="35">
        <v>0</v>
      </c>
      <c r="AA1047" s="35">
        <v>0</v>
      </c>
    </row>
    <row r="1048" spans="1:27">
      <c r="A1048" s="240" t="s">
        <v>765</v>
      </c>
      <c r="B1048" s="35" t="s">
        <v>79</v>
      </c>
      <c r="C1048" s="35" t="s">
        <v>83</v>
      </c>
      <c r="D1048" s="35">
        <v>0</v>
      </c>
      <c r="E1048" s="35">
        <v>0</v>
      </c>
      <c r="F1048" s="35">
        <v>0</v>
      </c>
      <c r="G1048" s="35">
        <v>0</v>
      </c>
      <c r="H1048" s="35">
        <v>0</v>
      </c>
      <c r="I1048" s="35">
        <v>0</v>
      </c>
      <c r="J1048" s="35">
        <v>0</v>
      </c>
      <c r="K1048" s="35">
        <v>202.46028597940915</v>
      </c>
      <c r="L1048" s="35">
        <v>388.51844366644963</v>
      </c>
      <c r="M1048" s="35">
        <v>543.1011476557876</v>
      </c>
      <c r="N1048" s="35">
        <v>653.68502660894603</v>
      </c>
      <c r="O1048" s="35">
        <v>711.31123232079142</v>
      </c>
      <c r="P1048" s="35">
        <v>711.31123232079142</v>
      </c>
      <c r="Q1048" s="35">
        <v>653.68502660894615</v>
      </c>
      <c r="R1048" s="35">
        <v>543.1011476557876</v>
      </c>
      <c r="S1048" s="35">
        <v>388.5184436664498</v>
      </c>
      <c r="T1048" s="35">
        <v>202.46028597940915</v>
      </c>
      <c r="U1048" s="35">
        <v>0</v>
      </c>
      <c r="V1048" s="35">
        <v>0</v>
      </c>
      <c r="W1048" s="35">
        <v>0</v>
      </c>
      <c r="X1048" s="35">
        <v>0</v>
      </c>
      <c r="Y1048" s="35">
        <v>0</v>
      </c>
      <c r="Z1048" s="35">
        <v>0</v>
      </c>
      <c r="AA1048" s="35">
        <v>0</v>
      </c>
    </row>
    <row r="1049" spans="1:27">
      <c r="A1049" s="240" t="s">
        <v>765</v>
      </c>
      <c r="B1049" s="35" t="s">
        <v>79</v>
      </c>
      <c r="C1049" s="35" t="s">
        <v>84</v>
      </c>
      <c r="D1049" s="35">
        <v>0</v>
      </c>
      <c r="E1049" s="35">
        <v>0</v>
      </c>
      <c r="F1049" s="35">
        <v>0</v>
      </c>
      <c r="G1049" s="35">
        <v>0</v>
      </c>
      <c r="H1049" s="35">
        <v>0</v>
      </c>
      <c r="I1049" s="35">
        <v>0</v>
      </c>
      <c r="J1049" s="35">
        <v>219.79501485343587</v>
      </c>
      <c r="K1049" s="35">
        <v>424.36003250819977</v>
      </c>
      <c r="L1049" s="35">
        <v>599.5203700311697</v>
      </c>
      <c r="M1049" s="35">
        <v>733.1388483713456</v>
      </c>
      <c r="N1049" s="35">
        <v>815.95679961868143</v>
      </c>
      <c r="O1049" s="35">
        <v>842.23561697930711</v>
      </c>
      <c r="P1049" s="35">
        <v>810.15439330001163</v>
      </c>
      <c r="Q1049" s="35">
        <v>721.93609504384892</v>
      </c>
      <c r="R1049" s="35">
        <v>583.69352889212109</v>
      </c>
      <c r="S1049" s="35">
        <v>405.00577422764297</v>
      </c>
      <c r="T1049" s="35">
        <v>198.25443126455846</v>
      </c>
      <c r="U1049" s="35">
        <v>0</v>
      </c>
      <c r="V1049" s="35">
        <v>0</v>
      </c>
      <c r="W1049" s="35">
        <v>0</v>
      </c>
      <c r="X1049" s="35">
        <v>0</v>
      </c>
      <c r="Y1049" s="35">
        <v>0</v>
      </c>
      <c r="Z1049" s="35">
        <v>0</v>
      </c>
      <c r="AA1049" s="35">
        <v>0</v>
      </c>
    </row>
    <row r="1050" spans="1:27">
      <c r="A1050" s="240" t="s">
        <v>765</v>
      </c>
      <c r="B1050" s="35" t="s">
        <v>79</v>
      </c>
      <c r="C1050" s="35" t="s">
        <v>85</v>
      </c>
      <c r="D1050" s="35">
        <v>0</v>
      </c>
      <c r="E1050" s="35">
        <v>0</v>
      </c>
      <c r="F1050" s="35">
        <v>0</v>
      </c>
      <c r="G1050" s="35">
        <v>0</v>
      </c>
      <c r="H1050" s="35">
        <v>0</v>
      </c>
      <c r="I1050" s="35">
        <v>0</v>
      </c>
      <c r="J1050" s="35">
        <v>221.50847137533557</v>
      </c>
      <c r="K1050" s="35">
        <v>430.14367554486989</v>
      </c>
      <c r="L1050" s="35">
        <v>613.78049280038056</v>
      </c>
      <c r="M1050" s="35">
        <v>761.74661881564873</v>
      </c>
      <c r="N1050" s="35">
        <v>865.44280018165159</v>
      </c>
      <c r="O1050" s="35">
        <v>918.84259175768</v>
      </c>
      <c r="P1050" s="35">
        <v>918.84259175768</v>
      </c>
      <c r="Q1050" s="35">
        <v>865.44280018165159</v>
      </c>
      <c r="R1050" s="35">
        <v>761.74661881564884</v>
      </c>
      <c r="S1050" s="35">
        <v>613.78049280038056</v>
      </c>
      <c r="T1050" s="35">
        <v>430.1436755448704</v>
      </c>
      <c r="U1050" s="35">
        <v>221.50847137533552</v>
      </c>
      <c r="V1050" s="35">
        <v>0</v>
      </c>
      <c r="W1050" s="35">
        <v>0</v>
      </c>
      <c r="X1050" s="35">
        <v>0</v>
      </c>
      <c r="Y1050" s="35">
        <v>0</v>
      </c>
      <c r="Z1050" s="35">
        <v>0</v>
      </c>
      <c r="AA1050" s="35">
        <v>0</v>
      </c>
    </row>
    <row r="1051" spans="1:27">
      <c r="A1051" s="240" t="s">
        <v>765</v>
      </c>
      <c r="B1051" s="35" t="s">
        <v>79</v>
      </c>
      <c r="C1051" s="35" t="s">
        <v>86</v>
      </c>
      <c r="D1051" s="35">
        <v>0</v>
      </c>
      <c r="E1051" s="35">
        <v>0</v>
      </c>
      <c r="F1051" s="35">
        <v>0</v>
      </c>
      <c r="G1051" s="35">
        <v>0</v>
      </c>
      <c r="H1051" s="35">
        <v>0</v>
      </c>
      <c r="I1051" s="35">
        <v>195.69343293356997</v>
      </c>
      <c r="J1051" s="35">
        <v>381.43288319640192</v>
      </c>
      <c r="K1051" s="35">
        <v>547.77067928785721</v>
      </c>
      <c r="L1051" s="35">
        <v>686.2460184361579</v>
      </c>
      <c r="M1051" s="35">
        <v>789.81532689667733</v>
      </c>
      <c r="N1051" s="35">
        <v>853.21053263356805</v>
      </c>
      <c r="O1051" s="35">
        <v>873.20702677849306</v>
      </c>
      <c r="P1051" s="35">
        <v>848.78768395728798</v>
      </c>
      <c r="Q1051" s="35">
        <v>781.19459856029232</v>
      </c>
      <c r="R1051" s="35">
        <v>673.86590538138955</v>
      </c>
      <c r="S1051" s="35">
        <v>532.26089825563872</v>
      </c>
      <c r="T1051" s="35">
        <v>363.58234206834851</v>
      </c>
      <c r="U1051" s="35">
        <v>176.41010278662731</v>
      </c>
      <c r="V1051" s="35">
        <v>0</v>
      </c>
      <c r="W1051" s="35">
        <v>0</v>
      </c>
      <c r="X1051" s="35">
        <v>0</v>
      </c>
      <c r="Y1051" s="35">
        <v>0</v>
      </c>
      <c r="Z1051" s="35">
        <v>0</v>
      </c>
      <c r="AA1051" s="35">
        <v>0</v>
      </c>
    </row>
    <row r="1052" spans="1:27">
      <c r="A1052" s="240" t="s">
        <v>765</v>
      </c>
      <c r="B1052" s="35" t="s">
        <v>79</v>
      </c>
      <c r="C1052" s="35" t="s">
        <v>87</v>
      </c>
      <c r="D1052" s="35">
        <v>0</v>
      </c>
      <c r="E1052" s="35">
        <v>0</v>
      </c>
      <c r="F1052" s="35">
        <v>0</v>
      </c>
      <c r="G1052" s="35">
        <v>0</v>
      </c>
      <c r="H1052" s="35">
        <v>0</v>
      </c>
      <c r="I1052" s="35">
        <v>215.03680112504833</v>
      </c>
      <c r="J1052" s="35">
        <v>419.87914064445579</v>
      </c>
      <c r="K1052" s="35">
        <v>604.81585584321385</v>
      </c>
      <c r="L1052" s="35">
        <v>761.07946956065405</v>
      </c>
      <c r="M1052" s="35">
        <v>881.2618386228329</v>
      </c>
      <c r="N1052" s="35">
        <v>959.66535898863174</v>
      </c>
      <c r="O1052" s="35">
        <v>992.57307768100429</v>
      </c>
      <c r="P1052" s="35">
        <v>978.42490604078409</v>
      </c>
      <c r="Q1052" s="35">
        <v>917.89158038762275</v>
      </c>
      <c r="R1052" s="35">
        <v>813.842863762099</v>
      </c>
      <c r="S1052" s="35">
        <v>671.21149624035559</v>
      </c>
      <c r="T1052" s="35">
        <v>496.75934366281086</v>
      </c>
      <c r="U1052" s="35">
        <v>298.75683119468681</v>
      </c>
      <c r="V1052" s="35">
        <v>86.590859127542956</v>
      </c>
      <c r="W1052" s="35">
        <v>0</v>
      </c>
      <c r="X1052" s="35">
        <v>0</v>
      </c>
      <c r="Y1052" s="35">
        <v>0</v>
      </c>
      <c r="Z1052" s="35">
        <v>0</v>
      </c>
      <c r="AA1052" s="35">
        <v>0</v>
      </c>
    </row>
    <row r="1053" spans="1:27">
      <c r="A1053" s="240" t="s">
        <v>765</v>
      </c>
      <c r="B1053" s="35" t="s">
        <v>79</v>
      </c>
      <c r="C1053" s="35" t="s">
        <v>88</v>
      </c>
      <c r="D1053" s="35">
        <v>0</v>
      </c>
      <c r="E1053" s="35">
        <v>0</v>
      </c>
      <c r="F1053" s="35">
        <v>0</v>
      </c>
      <c r="G1053" s="35">
        <v>0</v>
      </c>
      <c r="H1053" s="35">
        <v>0</v>
      </c>
      <c r="I1053" s="35">
        <v>215.36679824476602</v>
      </c>
      <c r="J1053" s="35">
        <v>420.23503861949985</v>
      </c>
      <c r="K1053" s="35">
        <v>604.61793999157123</v>
      </c>
      <c r="L1053" s="35">
        <v>759.52732695012094</v>
      </c>
      <c r="M1053" s="35">
        <v>877.41177942088461</v>
      </c>
      <c r="N1053" s="35">
        <v>952.52474428458891</v>
      </c>
      <c r="O1053" s="35">
        <v>981.20466453784161</v>
      </c>
      <c r="P1053" s="35">
        <v>962.053470445936</v>
      </c>
      <c r="Q1053" s="35">
        <v>896.00473171921146</v>
      </c>
      <c r="R1053" s="35">
        <v>786.27814847586887</v>
      </c>
      <c r="S1053" s="35">
        <v>638.22259943560687</v>
      </c>
      <c r="T1053" s="35">
        <v>459.05539832666312</v>
      </c>
      <c r="U1053" s="35">
        <v>257.51046906202731</v>
      </c>
      <c r="V1053" s="35">
        <v>43.412590208039283</v>
      </c>
      <c r="W1053" s="35">
        <v>0</v>
      </c>
      <c r="X1053" s="35">
        <v>0</v>
      </c>
      <c r="Y1053" s="35">
        <v>0</v>
      </c>
      <c r="Z1053" s="35">
        <v>0</v>
      </c>
      <c r="AA1053" s="35">
        <v>0</v>
      </c>
    </row>
    <row r="1054" spans="1:27">
      <c r="A1054" s="240" t="s">
        <v>765</v>
      </c>
      <c r="B1054" s="35" t="s">
        <v>79</v>
      </c>
      <c r="C1054" s="35" t="s">
        <v>89</v>
      </c>
      <c r="D1054" s="35">
        <v>0</v>
      </c>
      <c r="E1054" s="35">
        <v>0</v>
      </c>
      <c r="F1054" s="35">
        <v>0</v>
      </c>
      <c r="G1054" s="35">
        <v>0</v>
      </c>
      <c r="H1054" s="35">
        <v>0</v>
      </c>
      <c r="I1054" s="35">
        <v>219.14348340912673</v>
      </c>
      <c r="J1054" s="35">
        <v>426.47288490449097</v>
      </c>
      <c r="K1054" s="35">
        <v>610.81102278626224</v>
      </c>
      <c r="L1054" s="35">
        <v>762.22018032708593</v>
      </c>
      <c r="M1054" s="35">
        <v>872.53785065313639</v>
      </c>
      <c r="N1054" s="35">
        <v>935.81677960247146</v>
      </c>
      <c r="O1054" s="35">
        <v>948.64558373629245</v>
      </c>
      <c r="P1054" s="35">
        <v>910.33265890313282</v>
      </c>
      <c r="Q1054" s="35">
        <v>822.9434647976791</v>
      </c>
      <c r="R1054" s="35">
        <v>691.18917549400612</v>
      </c>
      <c r="S1054" s="35">
        <v>522.17269883180165</v>
      </c>
      <c r="T1054" s="35">
        <v>325.00575681620927</v>
      </c>
      <c r="U1054" s="35">
        <v>110.31767032605011</v>
      </c>
      <c r="V1054" s="35">
        <v>0</v>
      </c>
      <c r="W1054" s="35">
        <v>0</v>
      </c>
      <c r="X1054" s="35">
        <v>0</v>
      </c>
      <c r="Y1054" s="35">
        <v>0</v>
      </c>
      <c r="Z1054" s="35">
        <v>0</v>
      </c>
      <c r="AA1054" s="35">
        <v>0</v>
      </c>
    </row>
    <row r="1055" spans="1:27">
      <c r="A1055" s="240" t="s">
        <v>765</v>
      </c>
      <c r="B1055" s="35" t="s">
        <v>79</v>
      </c>
      <c r="C1055" s="35" t="s">
        <v>90</v>
      </c>
      <c r="D1055" s="35">
        <v>0</v>
      </c>
      <c r="E1055" s="35">
        <v>0</v>
      </c>
      <c r="F1055" s="35">
        <v>0</v>
      </c>
      <c r="G1055" s="35">
        <v>0</v>
      </c>
      <c r="H1055" s="35">
        <v>0</v>
      </c>
      <c r="I1055" s="35">
        <v>0</v>
      </c>
      <c r="J1055" s="35">
        <v>220.39083070125926</v>
      </c>
      <c r="K1055" s="35">
        <v>426.71064081960895</v>
      </c>
      <c r="L1055" s="35">
        <v>605.78678480713825</v>
      </c>
      <c r="M1055" s="35">
        <v>746.18600974702258</v>
      </c>
      <c r="N1055" s="35">
        <v>838.94442010119576</v>
      </c>
      <c r="O1055" s="35">
        <v>878.13978445386567</v>
      </c>
      <c r="P1055" s="35">
        <v>861.26964489058025</v>
      </c>
      <c r="Q1055" s="35">
        <v>789.41108833131784</v>
      </c>
      <c r="R1055" s="35">
        <v>667.15197909505366</v>
      </c>
      <c r="S1055" s="35">
        <v>502.29804320513352</v>
      </c>
      <c r="T1055" s="35">
        <v>305.37450586126226</v>
      </c>
      <c r="U1055" s="35">
        <v>88.954100413589359</v>
      </c>
      <c r="V1055" s="35">
        <v>0</v>
      </c>
      <c r="W1055" s="35">
        <v>0</v>
      </c>
      <c r="X1055" s="35">
        <v>0</v>
      </c>
      <c r="Y1055" s="35">
        <v>0</v>
      </c>
      <c r="Z1055" s="35">
        <v>0</v>
      </c>
      <c r="AA1055" s="35">
        <v>0</v>
      </c>
    </row>
    <row r="1056" spans="1:27">
      <c r="A1056" s="240" t="s">
        <v>765</v>
      </c>
      <c r="B1056" s="35" t="s">
        <v>79</v>
      </c>
      <c r="C1056" s="35" t="s">
        <v>91</v>
      </c>
      <c r="D1056" s="35">
        <v>0</v>
      </c>
      <c r="E1056" s="35">
        <v>0</v>
      </c>
      <c r="F1056" s="35">
        <v>0</v>
      </c>
      <c r="G1056" s="35">
        <v>0</v>
      </c>
      <c r="H1056" s="35">
        <v>0</v>
      </c>
      <c r="I1056" s="35">
        <v>0</v>
      </c>
      <c r="J1056" s="35">
        <v>207.86791195623266</v>
      </c>
      <c r="K1056" s="35">
        <v>400.0492799331667</v>
      </c>
      <c r="L1056" s="35">
        <v>562.04132929665502</v>
      </c>
      <c r="M1056" s="35">
        <v>681.6194921337235</v>
      </c>
      <c r="N1056" s="35">
        <v>749.75992203799501</v>
      </c>
      <c r="O1056" s="35">
        <v>761.3204696493184</v>
      </c>
      <c r="P1056" s="35">
        <v>715.42872980990285</v>
      </c>
      <c r="Q1056" s="35">
        <v>615.54787674660622</v>
      </c>
      <c r="R1056" s="35">
        <v>469.21531909322039</v>
      </c>
      <c r="S1056" s="35">
        <v>287.47389688999385</v>
      </c>
      <c r="T1056" s="35">
        <v>84.038544709664038</v>
      </c>
      <c r="U1056" s="35">
        <v>0</v>
      </c>
      <c r="V1056" s="35">
        <v>0</v>
      </c>
      <c r="W1056" s="35">
        <v>0</v>
      </c>
      <c r="X1056" s="35">
        <v>0</v>
      </c>
      <c r="Y1056" s="35">
        <v>0</v>
      </c>
      <c r="Z1056" s="35">
        <v>0</v>
      </c>
      <c r="AA1056" s="35">
        <v>0</v>
      </c>
    </row>
    <row r="1057" spans="1:27">
      <c r="A1057" s="240" t="s">
        <v>765</v>
      </c>
      <c r="B1057" s="35" t="s">
        <v>79</v>
      </c>
      <c r="C1057" s="35" t="s">
        <v>92</v>
      </c>
      <c r="D1057" s="35">
        <v>0</v>
      </c>
      <c r="E1057" s="35">
        <v>0</v>
      </c>
      <c r="F1057" s="35">
        <v>0</v>
      </c>
      <c r="G1057" s="35">
        <v>0</v>
      </c>
      <c r="H1057" s="35">
        <v>0</v>
      </c>
      <c r="I1057" s="35">
        <v>0</v>
      </c>
      <c r="J1057" s="35">
        <v>0</v>
      </c>
      <c r="K1057" s="35">
        <v>192.15677936659122</v>
      </c>
      <c r="L1057" s="35">
        <v>366.91217380472676</v>
      </c>
      <c r="M1057" s="35">
        <v>508.44063764817457</v>
      </c>
      <c r="N1057" s="35">
        <v>603.92559848251847</v>
      </c>
      <c r="O1057" s="35">
        <v>644.72010373166961</v>
      </c>
      <c r="P1057" s="35">
        <v>627.12987369783957</v>
      </c>
      <c r="Q1057" s="35">
        <v>552.74784912872281</v>
      </c>
      <c r="R1057" s="35">
        <v>428.30993726397861</v>
      </c>
      <c r="S1057" s="35">
        <v>265.0850197490501</v>
      </c>
      <c r="T1057" s="35">
        <v>77.854462242517229</v>
      </c>
      <c r="U1057" s="35">
        <v>0</v>
      </c>
      <c r="V1057" s="35">
        <v>0</v>
      </c>
      <c r="W1057" s="35">
        <v>0</v>
      </c>
      <c r="X1057" s="35">
        <v>0</v>
      </c>
      <c r="Y1057" s="35">
        <v>0</v>
      </c>
      <c r="Z1057" s="35">
        <v>0</v>
      </c>
      <c r="AA1057" s="35">
        <v>0</v>
      </c>
    </row>
    <row r="1058" spans="1:27">
      <c r="A1058" s="240" t="s">
        <v>765</v>
      </c>
      <c r="B1058" s="35" t="s">
        <v>79</v>
      </c>
      <c r="C1058" s="35" t="s">
        <v>93</v>
      </c>
      <c r="D1058" s="35">
        <v>0</v>
      </c>
      <c r="E1058" s="35">
        <v>0</v>
      </c>
      <c r="F1058" s="35">
        <v>0</v>
      </c>
      <c r="G1058" s="35">
        <v>0</v>
      </c>
      <c r="H1058" s="35">
        <v>0</v>
      </c>
      <c r="I1058" s="35">
        <v>0</v>
      </c>
      <c r="J1058" s="35">
        <v>0</v>
      </c>
      <c r="K1058" s="35">
        <v>179.88733226389922</v>
      </c>
      <c r="L1058" s="35">
        <v>341.81151766279908</v>
      </c>
      <c r="M1058" s="35">
        <v>469.60316902134963</v>
      </c>
      <c r="N1058" s="35">
        <v>550.50129771080844</v>
      </c>
      <c r="O1058" s="35">
        <v>576.42759744654779</v>
      </c>
      <c r="P1058" s="35">
        <v>544.79312589473034</v>
      </c>
      <c r="Q1058" s="35">
        <v>458.75683066623225</v>
      </c>
      <c r="R1058" s="35">
        <v>326.91010386999136</v>
      </c>
      <c r="S1058" s="35">
        <v>162.4188649029104</v>
      </c>
      <c r="T1058" s="35">
        <v>0</v>
      </c>
      <c r="U1058" s="35">
        <v>0</v>
      </c>
      <c r="V1058" s="35">
        <v>0</v>
      </c>
      <c r="W1058" s="35">
        <v>0</v>
      </c>
      <c r="X1058" s="35">
        <v>0</v>
      </c>
      <c r="Y1058" s="35">
        <v>0</v>
      </c>
      <c r="Z1058" s="35">
        <v>0</v>
      </c>
      <c r="AA1058" s="35">
        <v>0</v>
      </c>
    </row>
    <row r="1059" spans="1:27">
      <c r="A1059" s="240" t="s">
        <v>765</v>
      </c>
      <c r="B1059" s="35" t="s">
        <v>339</v>
      </c>
      <c r="C1059" s="35" t="s">
        <v>82</v>
      </c>
      <c r="D1059" s="35">
        <v>0</v>
      </c>
      <c r="E1059" s="35">
        <v>0</v>
      </c>
      <c r="F1059" s="35">
        <v>0</v>
      </c>
      <c r="G1059" s="35">
        <v>0</v>
      </c>
      <c r="H1059" s="35">
        <v>0</v>
      </c>
      <c r="I1059" s="35">
        <v>0</v>
      </c>
      <c r="J1059" s="35">
        <v>0</v>
      </c>
      <c r="K1059" s="35">
        <v>98.789863609063858</v>
      </c>
      <c r="L1059" s="35">
        <v>188.09849009439884</v>
      </c>
      <c r="M1059" s="35">
        <v>259.35459254490223</v>
      </c>
      <c r="N1059" s="35">
        <v>305.71945310871592</v>
      </c>
      <c r="O1059" s="35">
        <v>322.74326062956845</v>
      </c>
      <c r="P1059" s="35">
        <v>308.79217586568649</v>
      </c>
      <c r="Q1059" s="35">
        <v>265.20513722580245</v>
      </c>
      <c r="R1059" s="35">
        <v>196.16535778227393</v>
      </c>
      <c r="S1059" s="35">
        <v>108.29884647934242</v>
      </c>
      <c r="T1059" s="35">
        <v>10.038484975743609</v>
      </c>
      <c r="U1059" s="35">
        <v>0</v>
      </c>
      <c r="V1059" s="35">
        <v>0</v>
      </c>
      <c r="W1059" s="35">
        <v>0</v>
      </c>
      <c r="X1059" s="35">
        <v>0</v>
      </c>
      <c r="Y1059" s="35">
        <v>0</v>
      </c>
      <c r="Z1059" s="35">
        <v>0</v>
      </c>
      <c r="AA1059" s="35">
        <v>0</v>
      </c>
    </row>
    <row r="1060" spans="1:27">
      <c r="A1060" s="240" t="s">
        <v>765</v>
      </c>
      <c r="B1060" s="35" t="s">
        <v>339</v>
      </c>
      <c r="C1060" s="35" t="s">
        <v>83</v>
      </c>
      <c r="D1060" s="35">
        <v>0</v>
      </c>
      <c r="E1060" s="35">
        <v>0</v>
      </c>
      <c r="F1060" s="35">
        <v>0</v>
      </c>
      <c r="G1060" s="35">
        <v>0</v>
      </c>
      <c r="H1060" s="35">
        <v>0</v>
      </c>
      <c r="I1060" s="35">
        <v>0</v>
      </c>
      <c r="J1060" s="35">
        <v>0</v>
      </c>
      <c r="K1060" s="35">
        <v>107.97881918901821</v>
      </c>
      <c r="L1060" s="35">
        <v>207.20983662210648</v>
      </c>
      <c r="M1060" s="35">
        <v>289.65394541642007</v>
      </c>
      <c r="N1060" s="35">
        <v>348.63201419143786</v>
      </c>
      <c r="O1060" s="35">
        <v>379.36599057108873</v>
      </c>
      <c r="P1060" s="35">
        <v>379.36599057108879</v>
      </c>
      <c r="Q1060" s="35">
        <v>348.63201419143792</v>
      </c>
      <c r="R1060" s="35">
        <v>289.65394541642007</v>
      </c>
      <c r="S1060" s="35">
        <v>207.20983662210656</v>
      </c>
      <c r="T1060" s="35">
        <v>107.97881918901821</v>
      </c>
      <c r="U1060" s="35">
        <v>0</v>
      </c>
      <c r="V1060" s="35">
        <v>0</v>
      </c>
      <c r="W1060" s="35">
        <v>0</v>
      </c>
      <c r="X1060" s="35">
        <v>0</v>
      </c>
      <c r="Y1060" s="35">
        <v>0</v>
      </c>
      <c r="Z1060" s="35">
        <v>0</v>
      </c>
      <c r="AA1060" s="35">
        <v>0</v>
      </c>
    </row>
    <row r="1061" spans="1:27">
      <c r="A1061" s="240" t="s">
        <v>765</v>
      </c>
      <c r="B1061" s="35" t="s">
        <v>339</v>
      </c>
      <c r="C1061" s="35" t="s">
        <v>84</v>
      </c>
      <c r="D1061" s="35">
        <v>0</v>
      </c>
      <c r="E1061" s="35">
        <v>0</v>
      </c>
      <c r="F1061" s="35">
        <v>0</v>
      </c>
      <c r="G1061" s="35">
        <v>0</v>
      </c>
      <c r="H1061" s="35">
        <v>0</v>
      </c>
      <c r="I1061" s="35">
        <v>0</v>
      </c>
      <c r="J1061" s="35">
        <v>117.22400792183248</v>
      </c>
      <c r="K1061" s="35">
        <v>226.3253506710399</v>
      </c>
      <c r="L1061" s="35">
        <v>319.74419734995718</v>
      </c>
      <c r="M1061" s="35">
        <v>391.00738579805102</v>
      </c>
      <c r="N1061" s="35">
        <v>435.17695979663017</v>
      </c>
      <c r="O1061" s="35">
        <v>449.19232905563052</v>
      </c>
      <c r="P1061" s="35">
        <v>432.0823430933396</v>
      </c>
      <c r="Q1061" s="35">
        <v>385.03258402338616</v>
      </c>
      <c r="R1061" s="35">
        <v>311.30321540913133</v>
      </c>
      <c r="S1061" s="35">
        <v>216.00307958807628</v>
      </c>
      <c r="T1061" s="35">
        <v>105.7356966744312</v>
      </c>
      <c r="U1061" s="35">
        <v>0</v>
      </c>
      <c r="V1061" s="35">
        <v>0</v>
      </c>
      <c r="W1061" s="35">
        <v>0</v>
      </c>
      <c r="X1061" s="35">
        <v>0</v>
      </c>
      <c r="Y1061" s="35">
        <v>0</v>
      </c>
      <c r="Z1061" s="35">
        <v>0</v>
      </c>
      <c r="AA1061" s="35">
        <v>0</v>
      </c>
    </row>
    <row r="1062" spans="1:27">
      <c r="A1062" s="240" t="s">
        <v>765</v>
      </c>
      <c r="B1062" s="35" t="s">
        <v>339</v>
      </c>
      <c r="C1062" s="35" t="s">
        <v>85</v>
      </c>
      <c r="D1062" s="35">
        <v>0</v>
      </c>
      <c r="E1062" s="35">
        <v>0</v>
      </c>
      <c r="F1062" s="35">
        <v>0</v>
      </c>
      <c r="G1062" s="35">
        <v>0</v>
      </c>
      <c r="H1062" s="35">
        <v>0</v>
      </c>
      <c r="I1062" s="35">
        <v>0</v>
      </c>
      <c r="J1062" s="35">
        <v>118.13785140017897</v>
      </c>
      <c r="K1062" s="35">
        <v>229.40996029059727</v>
      </c>
      <c r="L1062" s="35">
        <v>327.34959616020296</v>
      </c>
      <c r="M1062" s="35">
        <v>406.26486336834597</v>
      </c>
      <c r="N1062" s="35">
        <v>461.56949343021415</v>
      </c>
      <c r="O1062" s="35">
        <v>490.04938227076264</v>
      </c>
      <c r="P1062" s="35">
        <v>490.04938227076264</v>
      </c>
      <c r="Q1062" s="35">
        <v>461.56949343021415</v>
      </c>
      <c r="R1062" s="35">
        <v>406.26486336834603</v>
      </c>
      <c r="S1062" s="35">
        <v>327.34959616020296</v>
      </c>
      <c r="T1062" s="35">
        <v>229.40996029059755</v>
      </c>
      <c r="U1062" s="35">
        <v>118.13785140017895</v>
      </c>
      <c r="V1062" s="35">
        <v>0</v>
      </c>
      <c r="W1062" s="35">
        <v>0</v>
      </c>
      <c r="X1062" s="35">
        <v>0</v>
      </c>
      <c r="Y1062" s="35">
        <v>0</v>
      </c>
      <c r="Z1062" s="35">
        <v>0</v>
      </c>
      <c r="AA1062" s="35">
        <v>0</v>
      </c>
    </row>
    <row r="1063" spans="1:27">
      <c r="A1063" s="240" t="s">
        <v>765</v>
      </c>
      <c r="B1063" s="35" t="s">
        <v>339</v>
      </c>
      <c r="C1063" s="35" t="s">
        <v>86</v>
      </c>
      <c r="D1063" s="35">
        <v>0</v>
      </c>
      <c r="E1063" s="35">
        <v>0</v>
      </c>
      <c r="F1063" s="35">
        <v>0</v>
      </c>
      <c r="G1063" s="35">
        <v>0</v>
      </c>
      <c r="H1063" s="35">
        <v>0</v>
      </c>
      <c r="I1063" s="35">
        <v>104.36983089790398</v>
      </c>
      <c r="J1063" s="35">
        <v>203.43087103808102</v>
      </c>
      <c r="K1063" s="35">
        <v>292.14436228685719</v>
      </c>
      <c r="L1063" s="35">
        <v>365.99787649928419</v>
      </c>
      <c r="M1063" s="35">
        <v>421.23484101156123</v>
      </c>
      <c r="N1063" s="35">
        <v>455.04561740456961</v>
      </c>
      <c r="O1063" s="35">
        <v>465.71041428186294</v>
      </c>
      <c r="P1063" s="35">
        <v>452.68676477722028</v>
      </c>
      <c r="Q1063" s="35">
        <v>416.6371192321559</v>
      </c>
      <c r="R1063" s="35">
        <v>359.39514953674109</v>
      </c>
      <c r="S1063" s="35">
        <v>283.872479069674</v>
      </c>
      <c r="T1063" s="35">
        <v>193.91058243645256</v>
      </c>
      <c r="U1063" s="35">
        <v>94.085388152867893</v>
      </c>
      <c r="V1063" s="35">
        <v>0</v>
      </c>
      <c r="W1063" s="35">
        <v>0</v>
      </c>
      <c r="X1063" s="35">
        <v>0</v>
      </c>
      <c r="Y1063" s="35">
        <v>0</v>
      </c>
      <c r="Z1063" s="35">
        <v>0</v>
      </c>
      <c r="AA1063" s="35">
        <v>0</v>
      </c>
    </row>
    <row r="1064" spans="1:27">
      <c r="A1064" s="240" t="s">
        <v>765</v>
      </c>
      <c r="B1064" s="35" t="s">
        <v>339</v>
      </c>
      <c r="C1064" s="35" t="s">
        <v>87</v>
      </c>
      <c r="D1064" s="35">
        <v>0</v>
      </c>
      <c r="E1064" s="35">
        <v>0</v>
      </c>
      <c r="F1064" s="35">
        <v>0</v>
      </c>
      <c r="G1064" s="35">
        <v>0</v>
      </c>
      <c r="H1064" s="35">
        <v>0</v>
      </c>
      <c r="I1064" s="35">
        <v>114.68629393335911</v>
      </c>
      <c r="J1064" s="35">
        <v>223.93554167704309</v>
      </c>
      <c r="K1064" s="35">
        <v>322.56845644971406</v>
      </c>
      <c r="L1064" s="35">
        <v>405.90905043234881</v>
      </c>
      <c r="M1064" s="35">
        <v>470.00631393217753</v>
      </c>
      <c r="N1064" s="35">
        <v>511.82152479393699</v>
      </c>
      <c r="O1064" s="35">
        <v>529.37230809653568</v>
      </c>
      <c r="P1064" s="35">
        <v>521.82661655508491</v>
      </c>
      <c r="Q1064" s="35">
        <v>489.54217620673217</v>
      </c>
      <c r="R1064" s="35">
        <v>434.04952733978615</v>
      </c>
      <c r="S1064" s="35">
        <v>357.97946466152297</v>
      </c>
      <c r="T1064" s="35">
        <v>264.93831662016578</v>
      </c>
      <c r="U1064" s="35">
        <v>159.33697663716632</v>
      </c>
      <c r="V1064" s="35">
        <v>46.18179153468958</v>
      </c>
      <c r="W1064" s="35">
        <v>0</v>
      </c>
      <c r="X1064" s="35">
        <v>0</v>
      </c>
      <c r="Y1064" s="35">
        <v>0</v>
      </c>
      <c r="Z1064" s="35">
        <v>0</v>
      </c>
      <c r="AA1064" s="35">
        <v>0</v>
      </c>
    </row>
    <row r="1065" spans="1:27">
      <c r="A1065" s="240" t="s">
        <v>765</v>
      </c>
      <c r="B1065" s="35" t="s">
        <v>339</v>
      </c>
      <c r="C1065" s="35" t="s">
        <v>88</v>
      </c>
      <c r="D1065" s="35">
        <v>0</v>
      </c>
      <c r="E1065" s="35">
        <v>0</v>
      </c>
      <c r="F1065" s="35">
        <v>0</v>
      </c>
      <c r="G1065" s="35">
        <v>0</v>
      </c>
      <c r="H1065" s="35">
        <v>0</v>
      </c>
      <c r="I1065" s="35">
        <v>114.86229239720855</v>
      </c>
      <c r="J1065" s="35">
        <v>224.12535393039994</v>
      </c>
      <c r="K1065" s="35">
        <v>322.46290132883803</v>
      </c>
      <c r="L1065" s="35">
        <v>405.08124104006453</v>
      </c>
      <c r="M1065" s="35">
        <v>467.95294902447182</v>
      </c>
      <c r="N1065" s="35">
        <v>508.0131969517808</v>
      </c>
      <c r="O1065" s="35">
        <v>523.30915442018215</v>
      </c>
      <c r="P1065" s="35">
        <v>513.09518423783254</v>
      </c>
      <c r="Q1065" s="35">
        <v>477.86919025024616</v>
      </c>
      <c r="R1065" s="35">
        <v>419.34834585379673</v>
      </c>
      <c r="S1065" s="35">
        <v>340.38538636565698</v>
      </c>
      <c r="T1065" s="35">
        <v>244.82954577422035</v>
      </c>
      <c r="U1065" s="35">
        <v>137.33891683308124</v>
      </c>
      <c r="V1065" s="35">
        <v>23.153381444287618</v>
      </c>
      <c r="W1065" s="35">
        <v>0</v>
      </c>
      <c r="X1065" s="35">
        <v>0</v>
      </c>
      <c r="Y1065" s="35">
        <v>0</v>
      </c>
      <c r="Z1065" s="35">
        <v>0</v>
      </c>
      <c r="AA1065" s="35">
        <v>0</v>
      </c>
    </row>
    <row r="1066" spans="1:27">
      <c r="A1066" s="240" t="s">
        <v>765</v>
      </c>
      <c r="B1066" s="35" t="s">
        <v>339</v>
      </c>
      <c r="C1066" s="35" t="s">
        <v>89</v>
      </c>
      <c r="D1066" s="35">
        <v>0</v>
      </c>
      <c r="E1066" s="35">
        <v>0</v>
      </c>
      <c r="F1066" s="35">
        <v>0</v>
      </c>
      <c r="G1066" s="35">
        <v>0</v>
      </c>
      <c r="H1066" s="35">
        <v>0</v>
      </c>
      <c r="I1066" s="35">
        <v>116.8765244848676</v>
      </c>
      <c r="J1066" s="35">
        <v>227.45220528239523</v>
      </c>
      <c r="K1066" s="35">
        <v>325.76587881933995</v>
      </c>
      <c r="L1066" s="35">
        <v>406.51742950777918</v>
      </c>
      <c r="M1066" s="35">
        <v>465.35352034833943</v>
      </c>
      <c r="N1066" s="35">
        <v>499.10228245465152</v>
      </c>
      <c r="O1066" s="35">
        <v>505.94431132602267</v>
      </c>
      <c r="P1066" s="35">
        <v>485.51075141500422</v>
      </c>
      <c r="Q1066" s="35">
        <v>438.90318122542891</v>
      </c>
      <c r="R1066" s="35">
        <v>368.63422693013666</v>
      </c>
      <c r="S1066" s="35">
        <v>278.49210604362759</v>
      </c>
      <c r="T1066" s="35">
        <v>173.33640363531163</v>
      </c>
      <c r="U1066" s="35">
        <v>58.836090840560061</v>
      </c>
      <c r="V1066" s="35">
        <v>0</v>
      </c>
      <c r="W1066" s="35">
        <v>0</v>
      </c>
      <c r="X1066" s="35">
        <v>0</v>
      </c>
      <c r="Y1066" s="35">
        <v>0</v>
      </c>
      <c r="Z1066" s="35">
        <v>0</v>
      </c>
      <c r="AA1066" s="35">
        <v>0</v>
      </c>
    </row>
    <row r="1067" spans="1:27">
      <c r="A1067" s="240" t="s">
        <v>765</v>
      </c>
      <c r="B1067" s="35" t="s">
        <v>339</v>
      </c>
      <c r="C1067" s="35" t="s">
        <v>90</v>
      </c>
      <c r="D1067" s="35">
        <v>0</v>
      </c>
      <c r="E1067" s="35">
        <v>0</v>
      </c>
      <c r="F1067" s="35">
        <v>0</v>
      </c>
      <c r="G1067" s="35">
        <v>0</v>
      </c>
      <c r="H1067" s="35">
        <v>0</v>
      </c>
      <c r="I1067" s="35">
        <v>0</v>
      </c>
      <c r="J1067" s="35">
        <v>117.54177637400494</v>
      </c>
      <c r="K1067" s="35">
        <v>227.57900843712477</v>
      </c>
      <c r="L1067" s="35">
        <v>323.08628523047372</v>
      </c>
      <c r="M1067" s="35">
        <v>397.96587186507867</v>
      </c>
      <c r="N1067" s="35">
        <v>447.43702405397107</v>
      </c>
      <c r="O1067" s="35">
        <v>468.34121837539504</v>
      </c>
      <c r="P1067" s="35">
        <v>459.34381060830947</v>
      </c>
      <c r="Q1067" s="35">
        <v>421.01924711003619</v>
      </c>
      <c r="R1067" s="35">
        <v>355.81438885069531</v>
      </c>
      <c r="S1067" s="35">
        <v>267.89228970940457</v>
      </c>
      <c r="T1067" s="35">
        <v>162.86640312600656</v>
      </c>
      <c r="U1067" s="35">
        <v>47.442186887247658</v>
      </c>
      <c r="V1067" s="35">
        <v>0</v>
      </c>
      <c r="W1067" s="35">
        <v>0</v>
      </c>
      <c r="X1067" s="35">
        <v>0</v>
      </c>
      <c r="Y1067" s="35">
        <v>0</v>
      </c>
      <c r="Z1067" s="35">
        <v>0</v>
      </c>
      <c r="AA1067" s="35">
        <v>0</v>
      </c>
    </row>
    <row r="1068" spans="1:27">
      <c r="A1068" s="240" t="s">
        <v>765</v>
      </c>
      <c r="B1068" s="35" t="s">
        <v>339</v>
      </c>
      <c r="C1068" s="35" t="s">
        <v>91</v>
      </c>
      <c r="D1068" s="35">
        <v>0</v>
      </c>
      <c r="E1068" s="35">
        <v>0</v>
      </c>
      <c r="F1068" s="35">
        <v>0</v>
      </c>
      <c r="G1068" s="35">
        <v>0</v>
      </c>
      <c r="H1068" s="35">
        <v>0</v>
      </c>
      <c r="I1068" s="35">
        <v>0</v>
      </c>
      <c r="J1068" s="35">
        <v>110.86288637665743</v>
      </c>
      <c r="K1068" s="35">
        <v>213.35961596435556</v>
      </c>
      <c r="L1068" s="35">
        <v>299.75537562488267</v>
      </c>
      <c r="M1068" s="35">
        <v>363.53039580465253</v>
      </c>
      <c r="N1068" s="35">
        <v>399.87195842026398</v>
      </c>
      <c r="O1068" s="35">
        <v>406.03758381296979</v>
      </c>
      <c r="P1068" s="35">
        <v>381.56198923194819</v>
      </c>
      <c r="Q1068" s="35">
        <v>328.29220093152327</v>
      </c>
      <c r="R1068" s="35">
        <v>250.24817018305086</v>
      </c>
      <c r="S1068" s="35">
        <v>153.3194116746634</v>
      </c>
      <c r="T1068" s="35">
        <v>44.820557178487483</v>
      </c>
      <c r="U1068" s="35">
        <v>0</v>
      </c>
      <c r="V1068" s="35">
        <v>0</v>
      </c>
      <c r="W1068" s="35">
        <v>0</v>
      </c>
      <c r="X1068" s="35">
        <v>0</v>
      </c>
      <c r="Y1068" s="35">
        <v>0</v>
      </c>
      <c r="Z1068" s="35">
        <v>0</v>
      </c>
      <c r="AA1068" s="35">
        <v>0</v>
      </c>
    </row>
    <row r="1069" spans="1:27">
      <c r="A1069" s="240" t="s">
        <v>765</v>
      </c>
      <c r="B1069" s="35" t="s">
        <v>339</v>
      </c>
      <c r="C1069" s="35" t="s">
        <v>92</v>
      </c>
      <c r="D1069" s="35">
        <v>0</v>
      </c>
      <c r="E1069" s="35">
        <v>0</v>
      </c>
      <c r="F1069" s="35">
        <v>0</v>
      </c>
      <c r="G1069" s="35">
        <v>0</v>
      </c>
      <c r="H1069" s="35">
        <v>0</v>
      </c>
      <c r="I1069" s="35">
        <v>0</v>
      </c>
      <c r="J1069" s="35">
        <v>0</v>
      </c>
      <c r="K1069" s="35">
        <v>102.483615662182</v>
      </c>
      <c r="L1069" s="35">
        <v>195.6864926958543</v>
      </c>
      <c r="M1069" s="35">
        <v>271.16834007902645</v>
      </c>
      <c r="N1069" s="35">
        <v>322.09365252400988</v>
      </c>
      <c r="O1069" s="35">
        <v>343.85072199022386</v>
      </c>
      <c r="P1069" s="35">
        <v>334.46926597218112</v>
      </c>
      <c r="Q1069" s="35">
        <v>294.7988528686522</v>
      </c>
      <c r="R1069" s="35">
        <v>228.43196654078864</v>
      </c>
      <c r="S1069" s="35">
        <v>141.37867719949341</v>
      </c>
      <c r="T1069" s="35">
        <v>41.522379862675862</v>
      </c>
      <c r="U1069" s="35">
        <v>0</v>
      </c>
      <c r="V1069" s="35">
        <v>0</v>
      </c>
      <c r="W1069" s="35">
        <v>0</v>
      </c>
      <c r="X1069" s="35">
        <v>0</v>
      </c>
      <c r="Y1069" s="35">
        <v>0</v>
      </c>
      <c r="Z1069" s="35">
        <v>0</v>
      </c>
      <c r="AA1069" s="35">
        <v>0</v>
      </c>
    </row>
    <row r="1070" spans="1:27">
      <c r="A1070" s="240" t="s">
        <v>765</v>
      </c>
      <c r="B1070" s="35" t="s">
        <v>339</v>
      </c>
      <c r="C1070" s="35" t="s">
        <v>93</v>
      </c>
      <c r="D1070" s="35">
        <v>0</v>
      </c>
      <c r="E1070" s="35">
        <v>0</v>
      </c>
      <c r="F1070" s="35">
        <v>0</v>
      </c>
      <c r="G1070" s="35">
        <v>0</v>
      </c>
      <c r="H1070" s="35">
        <v>0</v>
      </c>
      <c r="I1070" s="35">
        <v>0</v>
      </c>
      <c r="J1070" s="35">
        <v>0</v>
      </c>
      <c r="K1070" s="35">
        <v>95.939910540746268</v>
      </c>
      <c r="L1070" s="35">
        <v>182.29947608682622</v>
      </c>
      <c r="M1070" s="35">
        <v>250.45502347805319</v>
      </c>
      <c r="N1070" s="35">
        <v>293.60069211243126</v>
      </c>
      <c r="O1070" s="35">
        <v>307.42805197149221</v>
      </c>
      <c r="P1070" s="35">
        <v>290.55633381052286</v>
      </c>
      <c r="Q1070" s="35">
        <v>244.67030968865723</v>
      </c>
      <c r="R1070" s="35">
        <v>174.35205539732874</v>
      </c>
      <c r="S1070" s="35">
        <v>86.623394614885555</v>
      </c>
      <c r="T1070" s="35">
        <v>0</v>
      </c>
      <c r="U1070" s="35">
        <v>0</v>
      </c>
      <c r="V1070" s="35">
        <v>0</v>
      </c>
      <c r="W1070" s="35">
        <v>0</v>
      </c>
      <c r="X1070" s="35">
        <v>0</v>
      </c>
      <c r="Y1070" s="35">
        <v>0</v>
      </c>
      <c r="Z1070" s="35">
        <v>0</v>
      </c>
      <c r="AA1070" s="35">
        <v>0</v>
      </c>
    </row>
    <row r="1071" spans="1:27">
      <c r="A1071" s="240" t="s">
        <v>765</v>
      </c>
      <c r="B1071" s="35" t="s">
        <v>338</v>
      </c>
      <c r="C1071" s="35" t="s">
        <v>82</v>
      </c>
      <c r="D1071" s="35">
        <v>0</v>
      </c>
      <c r="E1071" s="35">
        <v>0</v>
      </c>
      <c r="F1071" s="35">
        <v>0</v>
      </c>
      <c r="G1071" s="35">
        <v>0</v>
      </c>
      <c r="H1071" s="35">
        <v>0</v>
      </c>
      <c r="I1071" s="35">
        <v>0</v>
      </c>
      <c r="J1071" s="35">
        <v>0</v>
      </c>
      <c r="K1071" s="35">
        <v>61.743664755664909</v>
      </c>
      <c r="L1071" s="35">
        <v>117.56155630899927</v>
      </c>
      <c r="M1071" s="35">
        <v>162.0966203405639</v>
      </c>
      <c r="N1071" s="35">
        <v>191.07465819294745</v>
      </c>
      <c r="O1071" s="35">
        <v>201.71453789348027</v>
      </c>
      <c r="P1071" s="35">
        <v>192.99510991605405</v>
      </c>
      <c r="Q1071" s="35">
        <v>165.75321076612653</v>
      </c>
      <c r="R1071" s="35">
        <v>122.6033486139212</v>
      </c>
      <c r="S1071" s="35">
        <v>67.686779049589006</v>
      </c>
      <c r="T1071" s="35">
        <v>6.2740531098397554</v>
      </c>
      <c r="U1071" s="35">
        <v>0</v>
      </c>
      <c r="V1071" s="35">
        <v>0</v>
      </c>
      <c r="W1071" s="35">
        <v>0</v>
      </c>
      <c r="X1071" s="35">
        <v>0</v>
      </c>
      <c r="Y1071" s="35">
        <v>0</v>
      </c>
      <c r="Z1071" s="35">
        <v>0</v>
      </c>
      <c r="AA1071" s="35">
        <v>0</v>
      </c>
    </row>
    <row r="1072" spans="1:27">
      <c r="A1072" s="240" t="s">
        <v>765</v>
      </c>
      <c r="B1072" s="35" t="s">
        <v>338</v>
      </c>
      <c r="C1072" s="35" t="s">
        <v>83</v>
      </c>
      <c r="D1072" s="35">
        <v>0</v>
      </c>
      <c r="E1072" s="35">
        <v>0</v>
      </c>
      <c r="F1072" s="35">
        <v>0</v>
      </c>
      <c r="G1072" s="35">
        <v>0</v>
      </c>
      <c r="H1072" s="35">
        <v>0</v>
      </c>
      <c r="I1072" s="35">
        <v>0</v>
      </c>
      <c r="J1072" s="35">
        <v>0</v>
      </c>
      <c r="K1072" s="35">
        <v>67.486761993136383</v>
      </c>
      <c r="L1072" s="35">
        <v>129.50614788881654</v>
      </c>
      <c r="M1072" s="35">
        <v>181.03371588526252</v>
      </c>
      <c r="N1072" s="35">
        <v>217.89500886964868</v>
      </c>
      <c r="O1072" s="35">
        <v>237.10374410693046</v>
      </c>
      <c r="P1072" s="35">
        <v>237.10374410693046</v>
      </c>
      <c r="Q1072" s="35">
        <v>217.89500886964871</v>
      </c>
      <c r="R1072" s="35">
        <v>181.03371588526252</v>
      </c>
      <c r="S1072" s="35">
        <v>129.5061478888166</v>
      </c>
      <c r="T1072" s="35">
        <v>67.486761993136383</v>
      </c>
      <c r="U1072" s="35">
        <v>0</v>
      </c>
      <c r="V1072" s="35">
        <v>0</v>
      </c>
      <c r="W1072" s="35">
        <v>0</v>
      </c>
      <c r="X1072" s="35">
        <v>0</v>
      </c>
      <c r="Y1072" s="35">
        <v>0</v>
      </c>
      <c r="Z1072" s="35">
        <v>0</v>
      </c>
      <c r="AA1072" s="35">
        <v>0</v>
      </c>
    </row>
    <row r="1073" spans="1:27">
      <c r="A1073" s="240" t="s">
        <v>765</v>
      </c>
      <c r="B1073" s="35" t="s">
        <v>338</v>
      </c>
      <c r="C1073" s="35" t="s">
        <v>84</v>
      </c>
      <c r="D1073" s="35">
        <v>0</v>
      </c>
      <c r="E1073" s="35">
        <v>0</v>
      </c>
      <c r="F1073" s="35">
        <v>0</v>
      </c>
      <c r="G1073" s="35">
        <v>0</v>
      </c>
      <c r="H1073" s="35">
        <v>0</v>
      </c>
      <c r="I1073" s="35">
        <v>0</v>
      </c>
      <c r="J1073" s="35">
        <v>73.265004951145301</v>
      </c>
      <c r="K1073" s="35">
        <v>141.45334416939994</v>
      </c>
      <c r="L1073" s="35">
        <v>199.84012334372323</v>
      </c>
      <c r="M1073" s="35">
        <v>244.37961612378186</v>
      </c>
      <c r="N1073" s="35">
        <v>271.98559987289383</v>
      </c>
      <c r="O1073" s="35">
        <v>280.74520565976906</v>
      </c>
      <c r="P1073" s="35">
        <v>270.05146443333723</v>
      </c>
      <c r="Q1073" s="35">
        <v>240.64536501461635</v>
      </c>
      <c r="R1073" s="35">
        <v>194.56450963070705</v>
      </c>
      <c r="S1073" s="35">
        <v>135.00192474254766</v>
      </c>
      <c r="T1073" s="35">
        <v>66.084810421519492</v>
      </c>
      <c r="U1073" s="35">
        <v>0</v>
      </c>
      <c r="V1073" s="35">
        <v>0</v>
      </c>
      <c r="W1073" s="35">
        <v>0</v>
      </c>
      <c r="X1073" s="35">
        <v>0</v>
      </c>
      <c r="Y1073" s="35">
        <v>0</v>
      </c>
      <c r="Z1073" s="35">
        <v>0</v>
      </c>
      <c r="AA1073" s="35">
        <v>0</v>
      </c>
    </row>
    <row r="1074" spans="1:27">
      <c r="A1074" s="240" t="s">
        <v>765</v>
      </c>
      <c r="B1074" s="35" t="s">
        <v>338</v>
      </c>
      <c r="C1074" s="35" t="s">
        <v>85</v>
      </c>
      <c r="D1074" s="35">
        <v>0</v>
      </c>
      <c r="E1074" s="35">
        <v>0</v>
      </c>
      <c r="F1074" s="35">
        <v>0</v>
      </c>
      <c r="G1074" s="35">
        <v>0</v>
      </c>
      <c r="H1074" s="35">
        <v>0</v>
      </c>
      <c r="I1074" s="35">
        <v>0</v>
      </c>
      <c r="J1074" s="35">
        <v>73.836157125111853</v>
      </c>
      <c r="K1074" s="35">
        <v>143.38122518162331</v>
      </c>
      <c r="L1074" s="35">
        <v>204.59349760012682</v>
      </c>
      <c r="M1074" s="35">
        <v>253.91553960521622</v>
      </c>
      <c r="N1074" s="35">
        <v>288.48093339388384</v>
      </c>
      <c r="O1074" s="35">
        <v>306.28086391922665</v>
      </c>
      <c r="P1074" s="35">
        <v>306.28086391922665</v>
      </c>
      <c r="Q1074" s="35">
        <v>288.48093339388384</v>
      </c>
      <c r="R1074" s="35">
        <v>253.91553960521625</v>
      </c>
      <c r="S1074" s="35">
        <v>204.59349760012682</v>
      </c>
      <c r="T1074" s="35">
        <v>143.38122518162348</v>
      </c>
      <c r="U1074" s="35">
        <v>73.836157125111839</v>
      </c>
      <c r="V1074" s="35">
        <v>0</v>
      </c>
      <c r="W1074" s="35">
        <v>0</v>
      </c>
      <c r="X1074" s="35">
        <v>0</v>
      </c>
      <c r="Y1074" s="35">
        <v>0</v>
      </c>
      <c r="Z1074" s="35">
        <v>0</v>
      </c>
      <c r="AA1074" s="35">
        <v>0</v>
      </c>
    </row>
    <row r="1075" spans="1:27">
      <c r="A1075" s="240" t="s">
        <v>765</v>
      </c>
      <c r="B1075" s="35" t="s">
        <v>338</v>
      </c>
      <c r="C1075" s="35" t="s">
        <v>86</v>
      </c>
      <c r="D1075" s="35">
        <v>0</v>
      </c>
      <c r="E1075" s="35">
        <v>0</v>
      </c>
      <c r="F1075" s="35">
        <v>0</v>
      </c>
      <c r="G1075" s="35">
        <v>0</v>
      </c>
      <c r="H1075" s="35">
        <v>0</v>
      </c>
      <c r="I1075" s="35">
        <v>65.231144311189979</v>
      </c>
      <c r="J1075" s="35">
        <v>127.14429439880064</v>
      </c>
      <c r="K1075" s="35">
        <v>182.59022642928571</v>
      </c>
      <c r="L1075" s="35">
        <v>228.7486728120526</v>
      </c>
      <c r="M1075" s="35">
        <v>263.27177563222574</v>
      </c>
      <c r="N1075" s="35">
        <v>284.40351087785598</v>
      </c>
      <c r="O1075" s="35">
        <v>291.06900892616432</v>
      </c>
      <c r="P1075" s="35">
        <v>282.92922798576262</v>
      </c>
      <c r="Q1075" s="35">
        <v>260.39819952009742</v>
      </c>
      <c r="R1075" s="35">
        <v>224.62196846046317</v>
      </c>
      <c r="S1075" s="35">
        <v>177.42029941854625</v>
      </c>
      <c r="T1075" s="35">
        <v>121.19411402278284</v>
      </c>
      <c r="U1075" s="35">
        <v>58.803367595542433</v>
      </c>
      <c r="V1075" s="35">
        <v>0</v>
      </c>
      <c r="W1075" s="35">
        <v>0</v>
      </c>
      <c r="X1075" s="35">
        <v>0</v>
      </c>
      <c r="Y1075" s="35">
        <v>0</v>
      </c>
      <c r="Z1075" s="35">
        <v>0</v>
      </c>
      <c r="AA1075" s="35">
        <v>0</v>
      </c>
    </row>
    <row r="1076" spans="1:27">
      <c r="A1076" s="240" t="s">
        <v>765</v>
      </c>
      <c r="B1076" s="35" t="s">
        <v>338</v>
      </c>
      <c r="C1076" s="35" t="s">
        <v>87</v>
      </c>
      <c r="D1076" s="35">
        <v>0</v>
      </c>
      <c r="E1076" s="35">
        <v>0</v>
      </c>
      <c r="F1076" s="35">
        <v>0</v>
      </c>
      <c r="G1076" s="35">
        <v>0</v>
      </c>
      <c r="H1076" s="35">
        <v>0</v>
      </c>
      <c r="I1076" s="35">
        <v>71.678933708349447</v>
      </c>
      <c r="J1076" s="35">
        <v>139.95971354815194</v>
      </c>
      <c r="K1076" s="35">
        <v>201.6052852810713</v>
      </c>
      <c r="L1076" s="35">
        <v>253.693156520218</v>
      </c>
      <c r="M1076" s="35">
        <v>293.75394620761097</v>
      </c>
      <c r="N1076" s="35">
        <v>319.88845299621062</v>
      </c>
      <c r="O1076" s="35">
        <v>330.85769256033478</v>
      </c>
      <c r="P1076" s="35">
        <v>326.14163534692801</v>
      </c>
      <c r="Q1076" s="35">
        <v>305.9638601292076</v>
      </c>
      <c r="R1076" s="35">
        <v>271.28095458736635</v>
      </c>
      <c r="S1076" s="35">
        <v>223.73716541345183</v>
      </c>
      <c r="T1076" s="35">
        <v>165.58644788760361</v>
      </c>
      <c r="U1076" s="35">
        <v>99.585610398228951</v>
      </c>
      <c r="V1076" s="35">
        <v>28.863619709180984</v>
      </c>
      <c r="W1076" s="35">
        <v>0</v>
      </c>
      <c r="X1076" s="35">
        <v>0</v>
      </c>
      <c r="Y1076" s="35">
        <v>0</v>
      </c>
      <c r="Z1076" s="35">
        <v>0</v>
      </c>
      <c r="AA1076" s="35">
        <v>0</v>
      </c>
    </row>
    <row r="1077" spans="1:27">
      <c r="A1077" s="240" t="s">
        <v>765</v>
      </c>
      <c r="B1077" s="35" t="s">
        <v>338</v>
      </c>
      <c r="C1077" s="35" t="s">
        <v>88</v>
      </c>
      <c r="D1077" s="35">
        <v>0</v>
      </c>
      <c r="E1077" s="35">
        <v>0</v>
      </c>
      <c r="F1077" s="35">
        <v>0</v>
      </c>
      <c r="G1077" s="35">
        <v>0</v>
      </c>
      <c r="H1077" s="35">
        <v>0</v>
      </c>
      <c r="I1077" s="35">
        <v>71.788932748255334</v>
      </c>
      <c r="J1077" s="35">
        <v>140.07834620649996</v>
      </c>
      <c r="K1077" s="35">
        <v>201.53931333052375</v>
      </c>
      <c r="L1077" s="35">
        <v>253.17577565004032</v>
      </c>
      <c r="M1077" s="35">
        <v>292.47059314029485</v>
      </c>
      <c r="N1077" s="35">
        <v>317.50824809486301</v>
      </c>
      <c r="O1077" s="35">
        <v>327.06822151261389</v>
      </c>
      <c r="P1077" s="35">
        <v>320.68449014864535</v>
      </c>
      <c r="Q1077" s="35">
        <v>298.66824390640386</v>
      </c>
      <c r="R1077" s="35">
        <v>262.09271615862292</v>
      </c>
      <c r="S1077" s="35">
        <v>212.74086647853562</v>
      </c>
      <c r="T1077" s="35">
        <v>153.01846610888771</v>
      </c>
      <c r="U1077" s="35">
        <v>85.836823020675766</v>
      </c>
      <c r="V1077" s="35">
        <v>14.470863402679761</v>
      </c>
      <c r="W1077" s="35">
        <v>0</v>
      </c>
      <c r="X1077" s="35">
        <v>0</v>
      </c>
      <c r="Y1077" s="35">
        <v>0</v>
      </c>
      <c r="Z1077" s="35">
        <v>0</v>
      </c>
      <c r="AA1077" s="35">
        <v>0</v>
      </c>
    </row>
    <row r="1078" spans="1:27">
      <c r="A1078" s="240" t="s">
        <v>765</v>
      </c>
      <c r="B1078" s="35" t="s">
        <v>338</v>
      </c>
      <c r="C1078" s="35" t="s">
        <v>89</v>
      </c>
      <c r="D1078" s="35">
        <v>0</v>
      </c>
      <c r="E1078" s="35">
        <v>0</v>
      </c>
      <c r="F1078" s="35">
        <v>0</v>
      </c>
      <c r="G1078" s="35">
        <v>0</v>
      </c>
      <c r="H1078" s="35">
        <v>0</v>
      </c>
      <c r="I1078" s="35">
        <v>73.047827803042239</v>
      </c>
      <c r="J1078" s="35">
        <v>142.157628301497</v>
      </c>
      <c r="K1078" s="35">
        <v>203.60367426208742</v>
      </c>
      <c r="L1078" s="35">
        <v>254.07339344236198</v>
      </c>
      <c r="M1078" s="35">
        <v>290.84595021771213</v>
      </c>
      <c r="N1078" s="35">
        <v>311.93892653415713</v>
      </c>
      <c r="O1078" s="35">
        <v>316.21519457876417</v>
      </c>
      <c r="P1078" s="35">
        <v>303.44421963437759</v>
      </c>
      <c r="Q1078" s="35">
        <v>274.31448826589303</v>
      </c>
      <c r="R1078" s="35">
        <v>230.39639183133539</v>
      </c>
      <c r="S1078" s="35">
        <v>174.05756627726723</v>
      </c>
      <c r="T1078" s="35">
        <v>108.33525227206977</v>
      </c>
      <c r="U1078" s="35">
        <v>36.772556775350033</v>
      </c>
      <c r="V1078" s="35">
        <v>0</v>
      </c>
      <c r="W1078" s="35">
        <v>0</v>
      </c>
      <c r="X1078" s="35">
        <v>0</v>
      </c>
      <c r="Y1078" s="35">
        <v>0</v>
      </c>
      <c r="Z1078" s="35">
        <v>0</v>
      </c>
      <c r="AA1078" s="35">
        <v>0</v>
      </c>
    </row>
    <row r="1079" spans="1:27">
      <c r="A1079" s="240" t="s">
        <v>765</v>
      </c>
      <c r="B1079" s="35" t="s">
        <v>338</v>
      </c>
      <c r="C1079" s="35" t="s">
        <v>90</v>
      </c>
      <c r="D1079" s="35">
        <v>0</v>
      </c>
      <c r="E1079" s="35">
        <v>0</v>
      </c>
      <c r="F1079" s="35">
        <v>0</v>
      </c>
      <c r="G1079" s="35">
        <v>0</v>
      </c>
      <c r="H1079" s="35">
        <v>0</v>
      </c>
      <c r="I1079" s="35">
        <v>0</v>
      </c>
      <c r="J1079" s="35">
        <v>73.463610233753087</v>
      </c>
      <c r="K1079" s="35">
        <v>142.23688027320298</v>
      </c>
      <c r="L1079" s="35">
        <v>201.92892826904608</v>
      </c>
      <c r="M1079" s="35">
        <v>248.72866991567417</v>
      </c>
      <c r="N1079" s="35">
        <v>279.64814003373192</v>
      </c>
      <c r="O1079" s="35">
        <v>292.71326148462185</v>
      </c>
      <c r="P1079" s="35">
        <v>287.08988163019342</v>
      </c>
      <c r="Q1079" s="35">
        <v>263.13702944377258</v>
      </c>
      <c r="R1079" s="35">
        <v>222.38399303168455</v>
      </c>
      <c r="S1079" s="35">
        <v>167.43268106837783</v>
      </c>
      <c r="T1079" s="35">
        <v>101.79150195375409</v>
      </c>
      <c r="U1079" s="35">
        <v>29.651366804529786</v>
      </c>
      <c r="V1079" s="35">
        <v>0</v>
      </c>
      <c r="W1079" s="35">
        <v>0</v>
      </c>
      <c r="X1079" s="35">
        <v>0</v>
      </c>
      <c r="Y1079" s="35">
        <v>0</v>
      </c>
      <c r="Z1079" s="35">
        <v>0</v>
      </c>
      <c r="AA1079" s="35">
        <v>0</v>
      </c>
    </row>
    <row r="1080" spans="1:27">
      <c r="A1080" s="240" t="s">
        <v>765</v>
      </c>
      <c r="B1080" s="35" t="s">
        <v>338</v>
      </c>
      <c r="C1080" s="35" t="s">
        <v>91</v>
      </c>
      <c r="D1080" s="35">
        <v>0</v>
      </c>
      <c r="E1080" s="35">
        <v>0</v>
      </c>
      <c r="F1080" s="35">
        <v>0</v>
      </c>
      <c r="G1080" s="35">
        <v>0</v>
      </c>
      <c r="H1080" s="35">
        <v>0</v>
      </c>
      <c r="I1080" s="35">
        <v>0</v>
      </c>
      <c r="J1080" s="35">
        <v>69.289303985410882</v>
      </c>
      <c r="K1080" s="35">
        <v>133.34975997772221</v>
      </c>
      <c r="L1080" s="35">
        <v>187.34710976555166</v>
      </c>
      <c r="M1080" s="35">
        <v>227.20649737790782</v>
      </c>
      <c r="N1080" s="35">
        <v>249.91997401266499</v>
      </c>
      <c r="O1080" s="35">
        <v>253.77348988310609</v>
      </c>
      <c r="P1080" s="35">
        <v>238.4762432699676</v>
      </c>
      <c r="Q1080" s="35">
        <v>205.18262558220204</v>
      </c>
      <c r="R1080" s="35">
        <v>156.40510636440678</v>
      </c>
      <c r="S1080" s="35">
        <v>95.824632296664618</v>
      </c>
      <c r="T1080" s="35">
        <v>28.012848236554674</v>
      </c>
      <c r="U1080" s="35">
        <v>0</v>
      </c>
      <c r="V1080" s="35">
        <v>0</v>
      </c>
      <c r="W1080" s="35">
        <v>0</v>
      </c>
      <c r="X1080" s="35">
        <v>0</v>
      </c>
      <c r="Y1080" s="35">
        <v>0</v>
      </c>
      <c r="Z1080" s="35">
        <v>0</v>
      </c>
      <c r="AA1080" s="35">
        <v>0</v>
      </c>
    </row>
    <row r="1081" spans="1:27">
      <c r="A1081" s="240" t="s">
        <v>765</v>
      </c>
      <c r="B1081" s="35" t="s">
        <v>338</v>
      </c>
      <c r="C1081" s="35" t="s">
        <v>92</v>
      </c>
      <c r="D1081" s="35">
        <v>0</v>
      </c>
      <c r="E1081" s="35">
        <v>0</v>
      </c>
      <c r="F1081" s="35">
        <v>0</v>
      </c>
      <c r="G1081" s="35">
        <v>0</v>
      </c>
      <c r="H1081" s="35">
        <v>0</v>
      </c>
      <c r="I1081" s="35">
        <v>0</v>
      </c>
      <c r="J1081" s="35">
        <v>0</v>
      </c>
      <c r="K1081" s="35">
        <v>64.052259788863736</v>
      </c>
      <c r="L1081" s="35">
        <v>122.30405793490893</v>
      </c>
      <c r="M1081" s="35">
        <v>169.48021254939152</v>
      </c>
      <c r="N1081" s="35">
        <v>201.30853282750616</v>
      </c>
      <c r="O1081" s="35">
        <v>214.9067012438899</v>
      </c>
      <c r="P1081" s="35">
        <v>209.0432912326132</v>
      </c>
      <c r="Q1081" s="35">
        <v>184.24928304290762</v>
      </c>
      <c r="R1081" s="35">
        <v>142.76997908799288</v>
      </c>
      <c r="S1081" s="35">
        <v>88.361673249683363</v>
      </c>
      <c r="T1081" s="35">
        <v>25.951487414172412</v>
      </c>
      <c r="U1081" s="35">
        <v>0</v>
      </c>
      <c r="V1081" s="35">
        <v>0</v>
      </c>
      <c r="W1081" s="35">
        <v>0</v>
      </c>
      <c r="X1081" s="35">
        <v>0</v>
      </c>
      <c r="Y1081" s="35">
        <v>0</v>
      </c>
      <c r="Z1081" s="35">
        <v>0</v>
      </c>
      <c r="AA1081" s="35">
        <v>0</v>
      </c>
    </row>
    <row r="1082" spans="1:27">
      <c r="A1082" s="240" t="s">
        <v>765</v>
      </c>
      <c r="B1082" s="35" t="s">
        <v>338</v>
      </c>
      <c r="C1082" s="35" t="s">
        <v>93</v>
      </c>
      <c r="D1082" s="35">
        <v>0</v>
      </c>
      <c r="E1082" s="35">
        <v>0</v>
      </c>
      <c r="F1082" s="35">
        <v>0</v>
      </c>
      <c r="G1082" s="35">
        <v>0</v>
      </c>
      <c r="H1082" s="35">
        <v>0</v>
      </c>
      <c r="I1082" s="35">
        <v>0</v>
      </c>
      <c r="J1082" s="35">
        <v>0</v>
      </c>
      <c r="K1082" s="35">
        <v>59.962444087966418</v>
      </c>
      <c r="L1082" s="35">
        <v>113.93717255426637</v>
      </c>
      <c r="M1082" s="35">
        <v>156.53438967378324</v>
      </c>
      <c r="N1082" s="35">
        <v>183.50043257026951</v>
      </c>
      <c r="O1082" s="35">
        <v>192.14253248218262</v>
      </c>
      <c r="P1082" s="35">
        <v>181.59770863157678</v>
      </c>
      <c r="Q1082" s="35">
        <v>152.91894355541075</v>
      </c>
      <c r="R1082" s="35">
        <v>108.97003462333045</v>
      </c>
      <c r="S1082" s="35">
        <v>54.139621634303467</v>
      </c>
      <c r="T1082" s="35">
        <v>0</v>
      </c>
      <c r="U1082" s="35">
        <v>0</v>
      </c>
      <c r="V1082" s="35">
        <v>0</v>
      </c>
      <c r="W1082" s="35">
        <v>0</v>
      </c>
      <c r="X1082" s="35">
        <v>0</v>
      </c>
      <c r="Y1082" s="35">
        <v>0</v>
      </c>
      <c r="Z1082" s="35">
        <v>0</v>
      </c>
      <c r="AA1082" s="35">
        <v>0</v>
      </c>
    </row>
    <row r="1083" spans="1:27">
      <c r="A1083" s="241" t="s">
        <v>766</v>
      </c>
      <c r="B1083" s="35" t="s">
        <v>79</v>
      </c>
      <c r="C1083" s="35" t="s">
        <v>82</v>
      </c>
      <c r="D1083" s="35">
        <v>0</v>
      </c>
      <c r="E1083" s="35">
        <v>0</v>
      </c>
      <c r="F1083" s="35">
        <v>0</v>
      </c>
      <c r="G1083" s="35">
        <v>0</v>
      </c>
      <c r="H1083" s="35">
        <v>0</v>
      </c>
      <c r="I1083" s="35">
        <v>0</v>
      </c>
      <c r="J1083" s="35">
        <v>0</v>
      </c>
      <c r="K1083" s="35">
        <v>168.38441042024985</v>
      </c>
      <c r="L1083" s="35">
        <v>319.61238483268249</v>
      </c>
      <c r="M1083" s="35">
        <v>438.27553086223577</v>
      </c>
      <c r="N1083" s="35">
        <v>512.28343784523054</v>
      </c>
      <c r="O1083" s="35">
        <v>534.09555070856175</v>
      </c>
      <c r="P1083" s="35">
        <v>501.48946586034646</v>
      </c>
      <c r="Q1083" s="35">
        <v>417.78736857158299</v>
      </c>
      <c r="R1083" s="35">
        <v>291.51754048230413</v>
      </c>
      <c r="S1083" s="35">
        <v>135.54542572670888</v>
      </c>
      <c r="T1083" s="35">
        <v>0</v>
      </c>
      <c r="U1083" s="35">
        <v>0</v>
      </c>
      <c r="V1083" s="35">
        <v>0</v>
      </c>
      <c r="W1083" s="35">
        <v>0</v>
      </c>
      <c r="X1083" s="35">
        <v>0</v>
      </c>
      <c r="Y1083" s="35">
        <v>0</v>
      </c>
      <c r="Z1083" s="35">
        <v>0</v>
      </c>
      <c r="AA1083" s="35">
        <v>0</v>
      </c>
    </row>
    <row r="1084" spans="1:27">
      <c r="A1084" s="241" t="s">
        <v>766</v>
      </c>
      <c r="B1084" s="35" t="s">
        <v>79</v>
      </c>
      <c r="C1084" s="35" t="s">
        <v>83</v>
      </c>
      <c r="D1084" s="35">
        <v>0</v>
      </c>
      <c r="E1084" s="35">
        <v>0</v>
      </c>
      <c r="F1084" s="35">
        <v>0</v>
      </c>
      <c r="G1084" s="35">
        <v>0</v>
      </c>
      <c r="H1084" s="35">
        <v>0</v>
      </c>
      <c r="I1084" s="35">
        <v>0</v>
      </c>
      <c r="J1084" s="35">
        <v>0</v>
      </c>
      <c r="K1084" s="35">
        <v>187.88121255967778</v>
      </c>
      <c r="L1084" s="35">
        <v>359.97646238657688</v>
      </c>
      <c r="M1084" s="35">
        <v>501.82613873386555</v>
      </c>
      <c r="N1084" s="35">
        <v>601.51189343906469</v>
      </c>
      <c r="O1084" s="35">
        <v>650.65803216144616</v>
      </c>
      <c r="P1084" s="35">
        <v>645.1352483899343</v>
      </c>
      <c r="Q1084" s="35">
        <v>585.40757180376374</v>
      </c>
      <c r="R1084" s="35">
        <v>476.49338004623007</v>
      </c>
      <c r="S1084" s="35">
        <v>327.54374974032999</v>
      </c>
      <c r="T1084" s="35">
        <v>151.07357410522022</v>
      </c>
      <c r="U1084" s="35">
        <v>0</v>
      </c>
      <c r="V1084" s="35">
        <v>0</v>
      </c>
      <c r="W1084" s="35">
        <v>0</v>
      </c>
      <c r="X1084" s="35">
        <v>0</v>
      </c>
      <c r="Y1084" s="35">
        <v>0</v>
      </c>
      <c r="Z1084" s="35">
        <v>0</v>
      </c>
      <c r="AA1084" s="35">
        <v>0</v>
      </c>
    </row>
    <row r="1085" spans="1:27">
      <c r="A1085" s="241" t="s">
        <v>766</v>
      </c>
      <c r="B1085" s="35" t="s">
        <v>79</v>
      </c>
      <c r="C1085" s="35" t="s">
        <v>84</v>
      </c>
      <c r="D1085" s="35">
        <v>0</v>
      </c>
      <c r="E1085" s="35">
        <v>0</v>
      </c>
      <c r="F1085" s="35">
        <v>0</v>
      </c>
      <c r="G1085" s="35">
        <v>0</v>
      </c>
      <c r="H1085" s="35">
        <v>0</v>
      </c>
      <c r="I1085" s="35">
        <v>0</v>
      </c>
      <c r="J1085" s="35">
        <v>206.35106319991118</v>
      </c>
      <c r="K1085" s="35">
        <v>398.40368511545898</v>
      </c>
      <c r="L1085" s="35">
        <v>562.85018952058431</v>
      </c>
      <c r="M1085" s="35">
        <v>688.29577838908267</v>
      </c>
      <c r="N1085" s="35">
        <v>766.04809821909271</v>
      </c>
      <c r="O1085" s="35">
        <v>790.71954905075665</v>
      </c>
      <c r="P1085" s="35">
        <v>760.60060108739572</v>
      </c>
      <c r="Q1085" s="35">
        <v>677.77825113107474</v>
      </c>
      <c r="R1085" s="35">
        <v>547.99141077022671</v>
      </c>
      <c r="S1085" s="35">
        <v>380.23324673539963</v>
      </c>
      <c r="T1085" s="35">
        <v>186.12802798468854</v>
      </c>
      <c r="U1085" s="35">
        <v>0</v>
      </c>
      <c r="V1085" s="35">
        <v>0</v>
      </c>
      <c r="W1085" s="35">
        <v>0</v>
      </c>
      <c r="X1085" s="35">
        <v>0</v>
      </c>
      <c r="Y1085" s="35">
        <v>0</v>
      </c>
      <c r="Z1085" s="35">
        <v>0</v>
      </c>
      <c r="AA1085" s="35">
        <v>0</v>
      </c>
    </row>
    <row r="1086" spans="1:27">
      <c r="A1086" s="241" t="s">
        <v>766</v>
      </c>
      <c r="B1086" s="35" t="s">
        <v>79</v>
      </c>
      <c r="C1086" s="35" t="s">
        <v>85</v>
      </c>
      <c r="D1086" s="35">
        <v>0</v>
      </c>
      <c r="E1086" s="35">
        <v>0</v>
      </c>
      <c r="F1086" s="35">
        <v>0</v>
      </c>
      <c r="G1086" s="35">
        <v>0</v>
      </c>
      <c r="H1086" s="35">
        <v>0</v>
      </c>
      <c r="I1086" s="35">
        <v>210.54956236307581</v>
      </c>
      <c r="J1086" s="35">
        <v>409.0479585162293</v>
      </c>
      <c r="K1086" s="35">
        <v>584.13379146771729</v>
      </c>
      <c r="L1086" s="35">
        <v>725.78572253499942</v>
      </c>
      <c r="M1086" s="35">
        <v>825.89605989440622</v>
      </c>
      <c r="N1086" s="35">
        <v>878.7348162626148</v>
      </c>
      <c r="O1086" s="35">
        <v>881.27767457065499</v>
      </c>
      <c r="P1086" s="35">
        <v>833.37908995120631</v>
      </c>
      <c r="Q1086" s="35">
        <v>737.78062024932228</v>
      </c>
      <c r="R1086" s="35">
        <v>599.95400824547426</v>
      </c>
      <c r="S1086" s="35">
        <v>427.78799704967969</v>
      </c>
      <c r="T1086" s="35">
        <v>231.13680432610056</v>
      </c>
      <c r="U1086" s="35">
        <v>21.256099202202002</v>
      </c>
      <c r="V1086" s="35">
        <v>0</v>
      </c>
      <c r="W1086" s="35">
        <v>0</v>
      </c>
      <c r="X1086" s="35">
        <v>0</v>
      </c>
      <c r="Y1086" s="35">
        <v>0</v>
      </c>
      <c r="Z1086" s="35">
        <v>0</v>
      </c>
      <c r="AA1086" s="35">
        <v>0</v>
      </c>
    </row>
    <row r="1087" spans="1:27">
      <c r="A1087" s="241" t="s">
        <v>766</v>
      </c>
      <c r="B1087" s="35" t="s">
        <v>79</v>
      </c>
      <c r="C1087" s="35" t="s">
        <v>86</v>
      </c>
      <c r="D1087" s="35">
        <v>0</v>
      </c>
      <c r="E1087" s="35">
        <v>0</v>
      </c>
      <c r="F1087" s="35">
        <v>0</v>
      </c>
      <c r="G1087" s="35">
        <v>0</v>
      </c>
      <c r="H1087" s="35">
        <v>0</v>
      </c>
      <c r="I1087" s="35">
        <v>186.93759570640256</v>
      </c>
      <c r="J1087" s="35">
        <v>364.76248145656632</v>
      </c>
      <c r="K1087" s="35">
        <v>524.80616763651562</v>
      </c>
      <c r="L1087" s="35">
        <v>659.26695075812097</v>
      </c>
      <c r="M1087" s="35">
        <v>761.59022572738991</v>
      </c>
      <c r="N1087" s="35">
        <v>826.7880053871969</v>
      </c>
      <c r="O1087" s="35">
        <v>851.68207160766042</v>
      </c>
      <c r="P1087" s="35">
        <v>835.05890495604547</v>
      </c>
      <c r="Q1087" s="35">
        <v>777.7288405373796</v>
      </c>
      <c r="R1087" s="35">
        <v>682.48656631609117</v>
      </c>
      <c r="S1087" s="35">
        <v>553.97488952028971</v>
      </c>
      <c r="T1087" s="35">
        <v>398.4584121536796</v>
      </c>
      <c r="U1087" s="35">
        <v>223.51814833117265</v>
      </c>
      <c r="V1087" s="35">
        <v>37.68197002982285</v>
      </c>
      <c r="W1087" s="35">
        <v>0</v>
      </c>
      <c r="X1087" s="35">
        <v>0</v>
      </c>
      <c r="Y1087" s="35">
        <v>0</v>
      </c>
      <c r="Z1087" s="35">
        <v>0</v>
      </c>
      <c r="AA1087" s="35">
        <v>0</v>
      </c>
    </row>
    <row r="1088" spans="1:27">
      <c r="A1088" s="241" t="s">
        <v>766</v>
      </c>
      <c r="B1088" s="35" t="s">
        <v>79</v>
      </c>
      <c r="C1088" s="35" t="s">
        <v>87</v>
      </c>
      <c r="D1088" s="35">
        <v>0</v>
      </c>
      <c r="E1088" s="35">
        <v>0</v>
      </c>
      <c r="F1088" s="35">
        <v>0</v>
      </c>
      <c r="G1088" s="35">
        <v>0</v>
      </c>
      <c r="H1088" s="35">
        <v>0</v>
      </c>
      <c r="I1088" s="35">
        <v>205.55689513281359</v>
      </c>
      <c r="J1088" s="35">
        <v>401.88643947780412</v>
      </c>
      <c r="K1088" s="35">
        <v>580.17549361430576</v>
      </c>
      <c r="L1088" s="35">
        <v>732.42074710564475</v>
      </c>
      <c r="M1088" s="35">
        <v>851.78798327989705</v>
      </c>
      <c r="N1088" s="35">
        <v>932.91886395025017</v>
      </c>
      <c r="O1088" s="35">
        <v>972.17146265548456</v>
      </c>
      <c r="P1088" s="35">
        <v>967.78374899835728</v>
      </c>
      <c r="Q1088" s="35">
        <v>919.95268534806894</v>
      </c>
      <c r="R1088" s="35">
        <v>830.82538529363705</v>
      </c>
      <c r="S1088" s="35">
        <v>704.40273074098081</v>
      </c>
      <c r="T1088" s="35">
        <v>546.35977423616669</v>
      </c>
      <c r="U1088" s="35">
        <v>363.79098856869916</v>
      </c>
      <c r="V1088" s="35">
        <v>164.89179927841269</v>
      </c>
      <c r="W1088" s="35">
        <v>0</v>
      </c>
      <c r="X1088" s="35">
        <v>0</v>
      </c>
      <c r="Y1088" s="35">
        <v>0</v>
      </c>
      <c r="Z1088" s="35">
        <v>0</v>
      </c>
      <c r="AA1088" s="35">
        <v>0</v>
      </c>
    </row>
    <row r="1089" spans="1:27">
      <c r="A1089" s="241" t="s">
        <v>766</v>
      </c>
      <c r="B1089" s="35" t="s">
        <v>79</v>
      </c>
      <c r="C1089" s="35" t="s">
        <v>88</v>
      </c>
      <c r="D1089" s="35">
        <v>0</v>
      </c>
      <c r="E1089" s="35">
        <v>0</v>
      </c>
      <c r="F1089" s="35">
        <v>0</v>
      </c>
      <c r="G1089" s="35">
        <v>0</v>
      </c>
      <c r="H1089" s="35">
        <v>0</v>
      </c>
      <c r="I1089" s="35">
        <v>205.34973456086013</v>
      </c>
      <c r="J1089" s="35">
        <v>401.22812034816207</v>
      </c>
      <c r="K1089" s="35">
        <v>578.60065574465011</v>
      </c>
      <c r="L1089" s="35">
        <v>729.28638473797275</v>
      </c>
      <c r="M1089" s="35">
        <v>846.33522727301988</v>
      </c>
      <c r="N1089" s="35">
        <v>924.34853789470219</v>
      </c>
      <c r="O1089" s="35">
        <v>959.72810755026421</v>
      </c>
      <c r="P1089" s="35">
        <v>950.8421238374018</v>
      </c>
      <c r="Q1089" s="35">
        <v>898.10043511126707</v>
      </c>
      <c r="R1089" s="35">
        <v>803.9356470428628</v>
      </c>
      <c r="S1089" s="35">
        <v>672.69092351253869</v>
      </c>
      <c r="T1089" s="35">
        <v>510.41966679959654</v>
      </c>
      <c r="U1089" s="35">
        <v>324.60631642151947</v>
      </c>
      <c r="V1089" s="35">
        <v>123.82114422198852</v>
      </c>
      <c r="W1089" s="35">
        <v>0</v>
      </c>
      <c r="X1089" s="35">
        <v>0</v>
      </c>
      <c r="Y1089" s="35">
        <v>0</v>
      </c>
      <c r="Z1089" s="35">
        <v>0</v>
      </c>
      <c r="AA1089" s="35">
        <v>0</v>
      </c>
    </row>
    <row r="1090" spans="1:27">
      <c r="A1090" s="241" t="s">
        <v>766</v>
      </c>
      <c r="B1090" s="35" t="s">
        <v>79</v>
      </c>
      <c r="C1090" s="35" t="s">
        <v>89</v>
      </c>
      <c r="D1090" s="35">
        <v>0</v>
      </c>
      <c r="E1090" s="35">
        <v>0</v>
      </c>
      <c r="F1090" s="35">
        <v>0</v>
      </c>
      <c r="G1090" s="35">
        <v>0</v>
      </c>
      <c r="H1090" s="35">
        <v>0</v>
      </c>
      <c r="I1090" s="35">
        <v>209.34086869068469</v>
      </c>
      <c r="J1090" s="35">
        <v>407.72178422009097</v>
      </c>
      <c r="K1090" s="35">
        <v>584.75659716650011</v>
      </c>
      <c r="L1090" s="35">
        <v>731.17672433378891</v>
      </c>
      <c r="M1090" s="35">
        <v>839.31640152761338</v>
      </c>
      <c r="N1090" s="35">
        <v>903.51402141667256</v>
      </c>
      <c r="O1090" s="35">
        <v>920.40854460407127</v>
      </c>
      <c r="P1090" s="35">
        <v>889.11546543176894</v>
      </c>
      <c r="Q1090" s="35">
        <v>811.27311990240923</v>
      </c>
      <c r="R1090" s="35">
        <v>690.95691128675264</v>
      </c>
      <c r="S1090" s="35">
        <v>534.46594409897102</v>
      </c>
      <c r="T1090" s="35">
        <v>349.99323712831676</v>
      </c>
      <c r="U1090" s="35">
        <v>147.1967813852315</v>
      </c>
      <c r="V1090" s="35">
        <v>0</v>
      </c>
      <c r="W1090" s="35">
        <v>0</v>
      </c>
      <c r="X1090" s="35">
        <v>0</v>
      </c>
      <c r="Y1090" s="35">
        <v>0</v>
      </c>
      <c r="Z1090" s="35">
        <v>0</v>
      </c>
      <c r="AA1090" s="35">
        <v>0</v>
      </c>
    </row>
    <row r="1091" spans="1:27">
      <c r="A1091" s="241" t="s">
        <v>766</v>
      </c>
      <c r="B1091" s="35" t="s">
        <v>79</v>
      </c>
      <c r="C1091" s="35" t="s">
        <v>90</v>
      </c>
      <c r="D1091" s="35">
        <v>0</v>
      </c>
      <c r="E1091" s="35">
        <v>0</v>
      </c>
      <c r="F1091" s="35">
        <v>0</v>
      </c>
      <c r="G1091" s="35">
        <v>0</v>
      </c>
      <c r="H1091" s="35">
        <v>0</v>
      </c>
      <c r="I1091" s="35">
        <v>0</v>
      </c>
      <c r="J1091" s="35">
        <v>207.89220491499165</v>
      </c>
      <c r="K1091" s="35">
        <v>402.72177802112753</v>
      </c>
      <c r="L1091" s="35">
        <v>572.2468607071014</v>
      </c>
      <c r="M1091" s="35">
        <v>705.81556855811209</v>
      </c>
      <c r="N1091" s="35">
        <v>795.03528842853507</v>
      </c>
      <c r="O1091" s="35">
        <v>834.30001719173481</v>
      </c>
      <c r="P1091" s="35">
        <v>821.14260753394865</v>
      </c>
      <c r="Q1091" s="35">
        <v>756.38978789354292</v>
      </c>
      <c r="R1091" s="35">
        <v>644.11021607273653</v>
      </c>
      <c r="S1091" s="35">
        <v>491.35883050441072</v>
      </c>
      <c r="T1091" s="35">
        <v>307.73356252412225</v>
      </c>
      <c r="U1091" s="35">
        <v>104.77226304556847</v>
      </c>
      <c r="V1091" s="35">
        <v>0</v>
      </c>
      <c r="W1091" s="35">
        <v>0</v>
      </c>
      <c r="X1091" s="35">
        <v>0</v>
      </c>
      <c r="Y1091" s="35">
        <v>0</v>
      </c>
      <c r="Z1091" s="35">
        <v>0</v>
      </c>
      <c r="AA1091" s="35">
        <v>0</v>
      </c>
    </row>
    <row r="1092" spans="1:27">
      <c r="A1092" s="241" t="s">
        <v>766</v>
      </c>
      <c r="B1092" s="35" t="s">
        <v>79</v>
      </c>
      <c r="C1092" s="35" t="s">
        <v>91</v>
      </c>
      <c r="D1092" s="35">
        <v>0</v>
      </c>
      <c r="E1092" s="35">
        <v>0</v>
      </c>
      <c r="F1092" s="35">
        <v>0</v>
      </c>
      <c r="G1092" s="35">
        <v>0</v>
      </c>
      <c r="H1092" s="35">
        <v>0</v>
      </c>
      <c r="I1092" s="35">
        <v>0</v>
      </c>
      <c r="J1092" s="35">
        <v>193.99361895994915</v>
      </c>
      <c r="K1092" s="35">
        <v>373.0891286594582</v>
      </c>
      <c r="L1092" s="35">
        <v>523.53254849925622</v>
      </c>
      <c r="M1092" s="35">
        <v>633.77028966387672</v>
      </c>
      <c r="N1092" s="35">
        <v>695.33643496851926</v>
      </c>
      <c r="O1092" s="35">
        <v>703.50289508524543</v>
      </c>
      <c r="P1092" s="35">
        <v>657.64251116345861</v>
      </c>
      <c r="Q1092" s="35">
        <v>561.27721868771494</v>
      </c>
      <c r="R1092" s="35">
        <v>421.8075737377186</v>
      </c>
      <c r="S1092" s="35">
        <v>249.94441319624784</v>
      </c>
      <c r="T1092" s="35">
        <v>58.886295641252545</v>
      </c>
      <c r="U1092" s="35">
        <v>0</v>
      </c>
      <c r="V1092" s="35">
        <v>0</v>
      </c>
      <c r="W1092" s="35">
        <v>0</v>
      </c>
      <c r="X1092" s="35">
        <v>0</v>
      </c>
      <c r="Y1092" s="35">
        <v>0</v>
      </c>
      <c r="Z1092" s="35">
        <v>0</v>
      </c>
      <c r="AA1092" s="35">
        <v>0</v>
      </c>
    </row>
    <row r="1093" spans="1:27">
      <c r="A1093" s="241" t="s">
        <v>766</v>
      </c>
      <c r="B1093" s="35" t="s">
        <v>79</v>
      </c>
      <c r="C1093" s="35" t="s">
        <v>92</v>
      </c>
      <c r="D1093" s="35">
        <v>0</v>
      </c>
      <c r="E1093" s="35">
        <v>0</v>
      </c>
      <c r="F1093" s="35">
        <v>0</v>
      </c>
      <c r="G1093" s="35">
        <v>0</v>
      </c>
      <c r="H1093" s="35">
        <v>0</v>
      </c>
      <c r="I1093" s="35">
        <v>0</v>
      </c>
      <c r="J1093" s="35">
        <v>0</v>
      </c>
      <c r="K1093" s="35">
        <v>175.39879095609078</v>
      </c>
      <c r="L1093" s="35">
        <v>334.28974945240361</v>
      </c>
      <c r="M1093" s="35">
        <v>461.71869417484208</v>
      </c>
      <c r="N1093" s="35">
        <v>545.69252267077354</v>
      </c>
      <c r="O1093" s="35">
        <v>578.30795416921467</v>
      </c>
      <c r="P1093" s="35">
        <v>556.49535474712206</v>
      </c>
      <c r="Q1093" s="35">
        <v>482.30763899307073</v>
      </c>
      <c r="R1093" s="35">
        <v>362.72705789958911</v>
      </c>
      <c r="S1093" s="35">
        <v>209.00805733471233</v>
      </c>
      <c r="T1093" s="35">
        <v>35.618054624280063</v>
      </c>
      <c r="U1093" s="35">
        <v>0</v>
      </c>
      <c r="V1093" s="35">
        <v>0</v>
      </c>
      <c r="W1093" s="35">
        <v>0</v>
      </c>
      <c r="X1093" s="35">
        <v>0</v>
      </c>
      <c r="Y1093" s="35">
        <v>0</v>
      </c>
      <c r="Z1093" s="35">
        <v>0</v>
      </c>
      <c r="AA1093" s="35">
        <v>0</v>
      </c>
    </row>
    <row r="1094" spans="1:27">
      <c r="A1094" s="241" t="s">
        <v>766</v>
      </c>
      <c r="B1094" s="35" t="s">
        <v>79</v>
      </c>
      <c r="C1094" s="35" t="s">
        <v>93</v>
      </c>
      <c r="D1094" s="35">
        <v>0</v>
      </c>
      <c r="E1094" s="35">
        <v>0</v>
      </c>
      <c r="F1094" s="35">
        <v>0</v>
      </c>
      <c r="G1094" s="35">
        <v>0</v>
      </c>
      <c r="H1094" s="35">
        <v>0</v>
      </c>
      <c r="I1094" s="35">
        <v>0</v>
      </c>
      <c r="J1094" s="35">
        <v>0</v>
      </c>
      <c r="K1094" s="35">
        <v>162.09859477741671</v>
      </c>
      <c r="L1094" s="35">
        <v>306.9920866871077</v>
      </c>
      <c r="M1094" s="35">
        <v>419.30151802377452</v>
      </c>
      <c r="N1094" s="35">
        <v>487.10639483238668</v>
      </c>
      <c r="O1094" s="35">
        <v>503.20992504927739</v>
      </c>
      <c r="P1094" s="35">
        <v>465.90288414788267</v>
      </c>
      <c r="Q1094" s="35">
        <v>379.14503178731815</v>
      </c>
      <c r="R1094" s="35">
        <v>252.14482394769951</v>
      </c>
      <c r="S1094" s="35">
        <v>98.382029797313294</v>
      </c>
      <c r="T1094" s="35">
        <v>0</v>
      </c>
      <c r="U1094" s="35">
        <v>0</v>
      </c>
      <c r="V1094" s="35">
        <v>0</v>
      </c>
      <c r="W1094" s="35">
        <v>0</v>
      </c>
      <c r="X1094" s="35">
        <v>0</v>
      </c>
      <c r="Y1094" s="35">
        <v>0</v>
      </c>
      <c r="Z1094" s="35">
        <v>0</v>
      </c>
      <c r="AA1094" s="35">
        <v>0</v>
      </c>
    </row>
    <row r="1095" spans="1:27">
      <c r="A1095" s="241" t="s">
        <v>766</v>
      </c>
      <c r="B1095" s="35" t="s">
        <v>339</v>
      </c>
      <c r="C1095" s="35" t="s">
        <v>82</v>
      </c>
      <c r="D1095" s="35">
        <v>0</v>
      </c>
      <c r="E1095" s="35">
        <v>0</v>
      </c>
      <c r="F1095" s="35">
        <v>0</v>
      </c>
      <c r="G1095" s="35">
        <v>0</v>
      </c>
      <c r="H1095" s="35">
        <v>0</v>
      </c>
      <c r="I1095" s="35">
        <v>0</v>
      </c>
      <c r="J1095" s="35">
        <v>0</v>
      </c>
      <c r="K1095" s="35">
        <v>89.805018890799928</v>
      </c>
      <c r="L1095" s="35">
        <v>170.45993857743065</v>
      </c>
      <c r="M1095" s="35">
        <v>233.74694979319241</v>
      </c>
      <c r="N1095" s="35">
        <v>273.21783351745631</v>
      </c>
      <c r="O1095" s="35">
        <v>284.85096037789958</v>
      </c>
      <c r="P1095" s="35">
        <v>267.46104845885145</v>
      </c>
      <c r="Q1095" s="35">
        <v>222.81992990484426</v>
      </c>
      <c r="R1095" s="35">
        <v>155.4760215905622</v>
      </c>
      <c r="S1095" s="35">
        <v>72.290893720911413</v>
      </c>
      <c r="T1095" s="35">
        <v>0</v>
      </c>
      <c r="U1095" s="35">
        <v>0</v>
      </c>
      <c r="V1095" s="35">
        <v>0</v>
      </c>
      <c r="W1095" s="35">
        <v>0</v>
      </c>
      <c r="X1095" s="35">
        <v>0</v>
      </c>
      <c r="Y1095" s="35">
        <v>0</v>
      </c>
      <c r="Z1095" s="35">
        <v>0</v>
      </c>
      <c r="AA1095" s="35">
        <v>0</v>
      </c>
    </row>
    <row r="1096" spans="1:27">
      <c r="A1096" s="241" t="s">
        <v>766</v>
      </c>
      <c r="B1096" s="35" t="s">
        <v>339</v>
      </c>
      <c r="C1096" s="35" t="s">
        <v>83</v>
      </c>
      <c r="D1096" s="35">
        <v>0</v>
      </c>
      <c r="E1096" s="35">
        <v>0</v>
      </c>
      <c r="F1096" s="35">
        <v>0</v>
      </c>
      <c r="G1096" s="35">
        <v>0</v>
      </c>
      <c r="H1096" s="35">
        <v>0</v>
      </c>
      <c r="I1096" s="35">
        <v>0</v>
      </c>
      <c r="J1096" s="35">
        <v>0</v>
      </c>
      <c r="K1096" s="35">
        <v>100.20331336516149</v>
      </c>
      <c r="L1096" s="35">
        <v>191.98744660617436</v>
      </c>
      <c r="M1096" s="35">
        <v>267.64060732472831</v>
      </c>
      <c r="N1096" s="35">
        <v>320.80634316750121</v>
      </c>
      <c r="O1096" s="35">
        <v>347.01761715277132</v>
      </c>
      <c r="P1096" s="35">
        <v>344.0721324746317</v>
      </c>
      <c r="Q1096" s="35">
        <v>312.21737162867402</v>
      </c>
      <c r="R1096" s="35">
        <v>254.12980269132271</v>
      </c>
      <c r="S1096" s="35">
        <v>174.68999986150934</v>
      </c>
      <c r="T1096" s="35">
        <v>80.572572856117461</v>
      </c>
      <c r="U1096" s="35">
        <v>0</v>
      </c>
      <c r="V1096" s="35">
        <v>0</v>
      </c>
      <c r="W1096" s="35">
        <v>0</v>
      </c>
      <c r="X1096" s="35">
        <v>0</v>
      </c>
      <c r="Y1096" s="35">
        <v>0</v>
      </c>
      <c r="Z1096" s="35">
        <v>0</v>
      </c>
      <c r="AA1096" s="35">
        <v>0</v>
      </c>
    </row>
    <row r="1097" spans="1:27">
      <c r="A1097" s="241" t="s">
        <v>766</v>
      </c>
      <c r="B1097" s="35" t="s">
        <v>339</v>
      </c>
      <c r="C1097" s="35" t="s">
        <v>84</v>
      </c>
      <c r="D1097" s="35">
        <v>0</v>
      </c>
      <c r="E1097" s="35">
        <v>0</v>
      </c>
      <c r="F1097" s="35">
        <v>0</v>
      </c>
      <c r="G1097" s="35">
        <v>0</v>
      </c>
      <c r="H1097" s="35">
        <v>0</v>
      </c>
      <c r="I1097" s="35">
        <v>0</v>
      </c>
      <c r="J1097" s="35">
        <v>110.05390037328596</v>
      </c>
      <c r="K1097" s="35">
        <v>212.48196539491144</v>
      </c>
      <c r="L1097" s="35">
        <v>300.18676774431162</v>
      </c>
      <c r="M1097" s="35">
        <v>367.0910818075107</v>
      </c>
      <c r="N1097" s="35">
        <v>408.55898571684946</v>
      </c>
      <c r="O1097" s="35">
        <v>421.71709282707019</v>
      </c>
      <c r="P1097" s="35">
        <v>405.65365391327771</v>
      </c>
      <c r="Q1097" s="35">
        <v>361.48173393657316</v>
      </c>
      <c r="R1097" s="35">
        <v>292.2620857441209</v>
      </c>
      <c r="S1097" s="35">
        <v>202.79106492554646</v>
      </c>
      <c r="T1097" s="35">
        <v>99.268281591833897</v>
      </c>
      <c r="U1097" s="35">
        <v>0</v>
      </c>
      <c r="V1097" s="35">
        <v>0</v>
      </c>
      <c r="W1097" s="35">
        <v>0</v>
      </c>
      <c r="X1097" s="35">
        <v>0</v>
      </c>
      <c r="Y1097" s="35">
        <v>0</v>
      </c>
      <c r="Z1097" s="35">
        <v>0</v>
      </c>
      <c r="AA1097" s="35">
        <v>0</v>
      </c>
    </row>
    <row r="1098" spans="1:27">
      <c r="A1098" s="241" t="s">
        <v>766</v>
      </c>
      <c r="B1098" s="35" t="s">
        <v>339</v>
      </c>
      <c r="C1098" s="35" t="s">
        <v>85</v>
      </c>
      <c r="D1098" s="35">
        <v>0</v>
      </c>
      <c r="E1098" s="35">
        <v>0</v>
      </c>
      <c r="F1098" s="35">
        <v>0</v>
      </c>
      <c r="G1098" s="35">
        <v>0</v>
      </c>
      <c r="H1098" s="35">
        <v>0</v>
      </c>
      <c r="I1098" s="35">
        <v>112.29309992697378</v>
      </c>
      <c r="J1098" s="35">
        <v>218.15891120865564</v>
      </c>
      <c r="K1098" s="35">
        <v>311.53802211611594</v>
      </c>
      <c r="L1098" s="35">
        <v>387.08571868533306</v>
      </c>
      <c r="M1098" s="35">
        <v>440.47789861035</v>
      </c>
      <c r="N1098" s="35">
        <v>468.6585686733946</v>
      </c>
      <c r="O1098" s="35">
        <v>470.01475977101603</v>
      </c>
      <c r="P1098" s="35">
        <v>444.46884797397672</v>
      </c>
      <c r="Q1098" s="35">
        <v>393.48299746630528</v>
      </c>
      <c r="R1098" s="35">
        <v>319.97547106425293</v>
      </c>
      <c r="S1098" s="35">
        <v>228.15359842649585</v>
      </c>
      <c r="T1098" s="35">
        <v>123.27296230725365</v>
      </c>
      <c r="U1098" s="35">
        <v>11.336586241174402</v>
      </c>
      <c r="V1098" s="35">
        <v>0</v>
      </c>
      <c r="W1098" s="35">
        <v>0</v>
      </c>
      <c r="X1098" s="35">
        <v>0</v>
      </c>
      <c r="Y1098" s="35">
        <v>0</v>
      </c>
      <c r="Z1098" s="35">
        <v>0</v>
      </c>
      <c r="AA1098" s="35">
        <v>0</v>
      </c>
    </row>
    <row r="1099" spans="1:27">
      <c r="A1099" s="241" t="s">
        <v>766</v>
      </c>
      <c r="B1099" s="35" t="s">
        <v>339</v>
      </c>
      <c r="C1099" s="35" t="s">
        <v>86</v>
      </c>
      <c r="D1099" s="35">
        <v>0</v>
      </c>
      <c r="E1099" s="35">
        <v>0</v>
      </c>
      <c r="F1099" s="35">
        <v>0</v>
      </c>
      <c r="G1099" s="35">
        <v>0</v>
      </c>
      <c r="H1099" s="35">
        <v>0</v>
      </c>
      <c r="I1099" s="35">
        <v>99.700051043414703</v>
      </c>
      <c r="J1099" s="35">
        <v>194.53999011016873</v>
      </c>
      <c r="K1099" s="35">
        <v>279.89662273947499</v>
      </c>
      <c r="L1099" s="35">
        <v>351.60904040433121</v>
      </c>
      <c r="M1099" s="35">
        <v>406.18145372127464</v>
      </c>
      <c r="N1099" s="35">
        <v>440.95360287317175</v>
      </c>
      <c r="O1099" s="35">
        <v>454.2304381907523</v>
      </c>
      <c r="P1099" s="35">
        <v>445.36474930989095</v>
      </c>
      <c r="Q1099" s="35">
        <v>414.78871495326916</v>
      </c>
      <c r="R1099" s="35">
        <v>363.99283536858201</v>
      </c>
      <c r="S1099" s="35">
        <v>295.45327441082122</v>
      </c>
      <c r="T1099" s="35">
        <v>212.51115314862915</v>
      </c>
      <c r="U1099" s="35">
        <v>119.20967910995876</v>
      </c>
      <c r="V1099" s="35">
        <v>20.097050682572188</v>
      </c>
      <c r="W1099" s="35">
        <v>0</v>
      </c>
      <c r="X1099" s="35">
        <v>0</v>
      </c>
      <c r="Y1099" s="35">
        <v>0</v>
      </c>
      <c r="Z1099" s="35">
        <v>0</v>
      </c>
      <c r="AA1099" s="35">
        <v>0</v>
      </c>
    </row>
    <row r="1100" spans="1:27">
      <c r="A1100" s="241" t="s">
        <v>766</v>
      </c>
      <c r="B1100" s="35" t="s">
        <v>339</v>
      </c>
      <c r="C1100" s="35" t="s">
        <v>87</v>
      </c>
      <c r="D1100" s="35">
        <v>0</v>
      </c>
      <c r="E1100" s="35">
        <v>0</v>
      </c>
      <c r="F1100" s="35">
        <v>0</v>
      </c>
      <c r="G1100" s="35">
        <v>0</v>
      </c>
      <c r="H1100" s="35">
        <v>0</v>
      </c>
      <c r="I1100" s="35">
        <v>109.6303440708339</v>
      </c>
      <c r="J1100" s="35">
        <v>214.33943438816218</v>
      </c>
      <c r="K1100" s="35">
        <v>309.42692992762971</v>
      </c>
      <c r="L1100" s="35">
        <v>390.62439845634384</v>
      </c>
      <c r="M1100" s="35">
        <v>454.28692441594507</v>
      </c>
      <c r="N1100" s="35">
        <v>497.55672744013339</v>
      </c>
      <c r="O1100" s="35">
        <v>518.49144674959166</v>
      </c>
      <c r="P1100" s="35">
        <v>516.15133279912391</v>
      </c>
      <c r="Q1100" s="35">
        <v>490.64143218563675</v>
      </c>
      <c r="R1100" s="35">
        <v>443.10687215660636</v>
      </c>
      <c r="S1100" s="35">
        <v>375.68145639518974</v>
      </c>
      <c r="T1100" s="35">
        <v>291.39187959262222</v>
      </c>
      <c r="U1100" s="35">
        <v>194.02186056997289</v>
      </c>
      <c r="V1100" s="35">
        <v>87.942292948486767</v>
      </c>
      <c r="W1100" s="35">
        <v>0</v>
      </c>
      <c r="X1100" s="35">
        <v>0</v>
      </c>
      <c r="Y1100" s="35">
        <v>0</v>
      </c>
      <c r="Z1100" s="35">
        <v>0</v>
      </c>
      <c r="AA1100" s="35">
        <v>0</v>
      </c>
    </row>
    <row r="1101" spans="1:27">
      <c r="A1101" s="241" t="s">
        <v>766</v>
      </c>
      <c r="B1101" s="35" t="s">
        <v>339</v>
      </c>
      <c r="C1101" s="35" t="s">
        <v>88</v>
      </c>
      <c r="D1101" s="35">
        <v>0</v>
      </c>
      <c r="E1101" s="35">
        <v>0</v>
      </c>
      <c r="F1101" s="35">
        <v>0</v>
      </c>
      <c r="G1101" s="35">
        <v>0</v>
      </c>
      <c r="H1101" s="35">
        <v>0</v>
      </c>
      <c r="I1101" s="35">
        <v>109.51985843245873</v>
      </c>
      <c r="J1101" s="35">
        <v>213.9883308523531</v>
      </c>
      <c r="K1101" s="35">
        <v>308.58701639714673</v>
      </c>
      <c r="L1101" s="35">
        <v>388.95273852691878</v>
      </c>
      <c r="M1101" s="35">
        <v>451.37878787894397</v>
      </c>
      <c r="N1101" s="35">
        <v>492.98588687717455</v>
      </c>
      <c r="O1101" s="35">
        <v>511.85499069347424</v>
      </c>
      <c r="P1101" s="35">
        <v>507.1157993799477</v>
      </c>
      <c r="Q1101" s="35">
        <v>478.98689872600914</v>
      </c>
      <c r="R1101" s="35">
        <v>428.76567842286016</v>
      </c>
      <c r="S1101" s="35">
        <v>358.76849254002065</v>
      </c>
      <c r="T1101" s="35">
        <v>272.22382229311819</v>
      </c>
      <c r="U1101" s="35">
        <v>173.12336875814373</v>
      </c>
      <c r="V1101" s="35">
        <v>66.037943585060546</v>
      </c>
      <c r="W1101" s="35">
        <v>0</v>
      </c>
      <c r="X1101" s="35">
        <v>0</v>
      </c>
      <c r="Y1101" s="35">
        <v>0</v>
      </c>
      <c r="Z1101" s="35">
        <v>0</v>
      </c>
      <c r="AA1101" s="35">
        <v>0</v>
      </c>
    </row>
    <row r="1102" spans="1:27">
      <c r="A1102" s="241" t="s">
        <v>766</v>
      </c>
      <c r="B1102" s="35" t="s">
        <v>339</v>
      </c>
      <c r="C1102" s="35" t="s">
        <v>89</v>
      </c>
      <c r="D1102" s="35">
        <v>0</v>
      </c>
      <c r="E1102" s="35">
        <v>0</v>
      </c>
      <c r="F1102" s="35">
        <v>0</v>
      </c>
      <c r="G1102" s="35">
        <v>0</v>
      </c>
      <c r="H1102" s="35">
        <v>0</v>
      </c>
      <c r="I1102" s="35">
        <v>111.6484633016985</v>
      </c>
      <c r="J1102" s="35">
        <v>217.45161825071517</v>
      </c>
      <c r="K1102" s="35">
        <v>311.87018515546674</v>
      </c>
      <c r="L1102" s="35">
        <v>389.96091964468746</v>
      </c>
      <c r="M1102" s="35">
        <v>447.63541414806048</v>
      </c>
      <c r="N1102" s="35">
        <v>481.87414475555875</v>
      </c>
      <c r="O1102" s="35">
        <v>490.88455712217137</v>
      </c>
      <c r="P1102" s="35">
        <v>474.19491489694349</v>
      </c>
      <c r="Q1102" s="35">
        <v>432.67899728128492</v>
      </c>
      <c r="R1102" s="35">
        <v>368.51035268626805</v>
      </c>
      <c r="S1102" s="35">
        <v>285.04850351945123</v>
      </c>
      <c r="T1102" s="35">
        <v>186.66305980176895</v>
      </c>
      <c r="U1102" s="35">
        <v>78.504950072123464</v>
      </c>
      <c r="V1102" s="35">
        <v>0</v>
      </c>
      <c r="W1102" s="35">
        <v>0</v>
      </c>
      <c r="X1102" s="35">
        <v>0</v>
      </c>
      <c r="Y1102" s="35">
        <v>0</v>
      </c>
      <c r="Z1102" s="35">
        <v>0</v>
      </c>
      <c r="AA1102" s="35">
        <v>0</v>
      </c>
    </row>
    <row r="1103" spans="1:27">
      <c r="A1103" s="241" t="s">
        <v>766</v>
      </c>
      <c r="B1103" s="35" t="s">
        <v>339</v>
      </c>
      <c r="C1103" s="35" t="s">
        <v>90</v>
      </c>
      <c r="D1103" s="35">
        <v>0</v>
      </c>
      <c r="E1103" s="35">
        <v>0</v>
      </c>
      <c r="F1103" s="35">
        <v>0</v>
      </c>
      <c r="G1103" s="35">
        <v>0</v>
      </c>
      <c r="H1103" s="35">
        <v>0</v>
      </c>
      <c r="I1103" s="35">
        <v>0</v>
      </c>
      <c r="J1103" s="35">
        <v>110.87584262132889</v>
      </c>
      <c r="K1103" s="35">
        <v>214.78494827793469</v>
      </c>
      <c r="L1103" s="35">
        <v>305.19832571045413</v>
      </c>
      <c r="M1103" s="35">
        <v>376.43496989765981</v>
      </c>
      <c r="N1103" s="35">
        <v>424.01882049521868</v>
      </c>
      <c r="O1103" s="35">
        <v>444.9600091689253</v>
      </c>
      <c r="P1103" s="35">
        <v>437.94272401810599</v>
      </c>
      <c r="Q1103" s="35">
        <v>403.40788687655618</v>
      </c>
      <c r="R1103" s="35">
        <v>343.52544857212615</v>
      </c>
      <c r="S1103" s="35">
        <v>262.05804293568571</v>
      </c>
      <c r="T1103" s="35">
        <v>164.12456667953188</v>
      </c>
      <c r="U1103" s="35">
        <v>55.878540290969852</v>
      </c>
      <c r="V1103" s="35">
        <v>0</v>
      </c>
      <c r="W1103" s="35">
        <v>0</v>
      </c>
      <c r="X1103" s="35">
        <v>0</v>
      </c>
      <c r="Y1103" s="35">
        <v>0</v>
      </c>
      <c r="Z1103" s="35">
        <v>0</v>
      </c>
      <c r="AA1103" s="35">
        <v>0</v>
      </c>
    </row>
    <row r="1104" spans="1:27">
      <c r="A1104" s="241" t="s">
        <v>766</v>
      </c>
      <c r="B1104" s="35" t="s">
        <v>339</v>
      </c>
      <c r="C1104" s="35" t="s">
        <v>91</v>
      </c>
      <c r="D1104" s="35">
        <v>0</v>
      </c>
      <c r="E1104" s="35">
        <v>0</v>
      </c>
      <c r="F1104" s="35">
        <v>0</v>
      </c>
      <c r="G1104" s="35">
        <v>0</v>
      </c>
      <c r="H1104" s="35">
        <v>0</v>
      </c>
      <c r="I1104" s="35">
        <v>0</v>
      </c>
      <c r="J1104" s="35">
        <v>103.46326344530623</v>
      </c>
      <c r="K1104" s="35">
        <v>198.98086861837771</v>
      </c>
      <c r="L1104" s="35">
        <v>279.21735919960338</v>
      </c>
      <c r="M1104" s="35">
        <v>338.01082115406763</v>
      </c>
      <c r="N1104" s="35">
        <v>370.84609864987698</v>
      </c>
      <c r="O1104" s="35">
        <v>375.20154404546429</v>
      </c>
      <c r="P1104" s="35">
        <v>350.74267262051131</v>
      </c>
      <c r="Q1104" s="35">
        <v>299.34784996678133</v>
      </c>
      <c r="R1104" s="35">
        <v>224.96403932678328</v>
      </c>
      <c r="S1104" s="35">
        <v>133.30368703799886</v>
      </c>
      <c r="T1104" s="35">
        <v>31.406024342001363</v>
      </c>
      <c r="U1104" s="35">
        <v>0</v>
      </c>
      <c r="V1104" s="35">
        <v>0</v>
      </c>
      <c r="W1104" s="35">
        <v>0</v>
      </c>
      <c r="X1104" s="35">
        <v>0</v>
      </c>
      <c r="Y1104" s="35">
        <v>0</v>
      </c>
      <c r="Z1104" s="35">
        <v>0</v>
      </c>
      <c r="AA1104" s="35">
        <v>0</v>
      </c>
    </row>
    <row r="1105" spans="1:27">
      <c r="A1105" s="241" t="s">
        <v>766</v>
      </c>
      <c r="B1105" s="35" t="s">
        <v>339</v>
      </c>
      <c r="C1105" s="35" t="s">
        <v>92</v>
      </c>
      <c r="D1105" s="35">
        <v>0</v>
      </c>
      <c r="E1105" s="35">
        <v>0</v>
      </c>
      <c r="F1105" s="35">
        <v>0</v>
      </c>
      <c r="G1105" s="35">
        <v>0</v>
      </c>
      <c r="H1105" s="35">
        <v>0</v>
      </c>
      <c r="I1105" s="35">
        <v>0</v>
      </c>
      <c r="J1105" s="35">
        <v>0</v>
      </c>
      <c r="K1105" s="35">
        <v>93.546021843248425</v>
      </c>
      <c r="L1105" s="35">
        <v>178.28786637461528</v>
      </c>
      <c r="M1105" s="35">
        <v>246.24997022658246</v>
      </c>
      <c r="N1105" s="35">
        <v>291.03601209107921</v>
      </c>
      <c r="O1105" s="35">
        <v>308.43090889024785</v>
      </c>
      <c r="P1105" s="35">
        <v>296.79752253179845</v>
      </c>
      <c r="Q1105" s="35">
        <v>257.23074079630436</v>
      </c>
      <c r="R1105" s="35">
        <v>193.45443087978089</v>
      </c>
      <c r="S1105" s="35">
        <v>111.47096391184658</v>
      </c>
      <c r="T1105" s="35">
        <v>18.996295799616036</v>
      </c>
      <c r="U1105" s="35">
        <v>0</v>
      </c>
      <c r="V1105" s="35">
        <v>0</v>
      </c>
      <c r="W1105" s="35">
        <v>0</v>
      </c>
      <c r="X1105" s="35">
        <v>0</v>
      </c>
      <c r="Y1105" s="35">
        <v>0</v>
      </c>
      <c r="Z1105" s="35">
        <v>0</v>
      </c>
      <c r="AA1105" s="35">
        <v>0</v>
      </c>
    </row>
    <row r="1106" spans="1:27">
      <c r="A1106" s="241" t="s">
        <v>766</v>
      </c>
      <c r="B1106" s="35" t="s">
        <v>339</v>
      </c>
      <c r="C1106" s="35" t="s">
        <v>93</v>
      </c>
      <c r="D1106" s="35">
        <v>0</v>
      </c>
      <c r="E1106" s="35">
        <v>0</v>
      </c>
      <c r="F1106" s="35">
        <v>0</v>
      </c>
      <c r="G1106" s="35">
        <v>0</v>
      </c>
      <c r="H1106" s="35">
        <v>0</v>
      </c>
      <c r="I1106" s="35">
        <v>0</v>
      </c>
      <c r="J1106" s="35">
        <v>0</v>
      </c>
      <c r="K1106" s="35">
        <v>86.452583881288916</v>
      </c>
      <c r="L1106" s="35">
        <v>163.72911289979081</v>
      </c>
      <c r="M1106" s="35">
        <v>223.62747627934644</v>
      </c>
      <c r="N1106" s="35">
        <v>259.79007724393955</v>
      </c>
      <c r="O1106" s="35">
        <v>268.37862669294799</v>
      </c>
      <c r="P1106" s="35">
        <v>248.48153821220413</v>
      </c>
      <c r="Q1106" s="35">
        <v>202.21068361990302</v>
      </c>
      <c r="R1106" s="35">
        <v>134.47723943877307</v>
      </c>
      <c r="S1106" s="35">
        <v>52.47041589190043</v>
      </c>
      <c r="T1106" s="35">
        <v>0</v>
      </c>
      <c r="U1106" s="35">
        <v>0</v>
      </c>
      <c r="V1106" s="35">
        <v>0</v>
      </c>
      <c r="W1106" s="35">
        <v>0</v>
      </c>
      <c r="X1106" s="35">
        <v>0</v>
      </c>
      <c r="Y1106" s="35">
        <v>0</v>
      </c>
      <c r="Z1106" s="35">
        <v>0</v>
      </c>
      <c r="AA1106" s="35">
        <v>0</v>
      </c>
    </row>
    <row r="1107" spans="1:27">
      <c r="A1107" s="241" t="s">
        <v>766</v>
      </c>
      <c r="B1107" s="35" t="s">
        <v>338</v>
      </c>
      <c r="C1107" s="35" t="s">
        <v>82</v>
      </c>
      <c r="D1107" s="35">
        <v>0</v>
      </c>
      <c r="E1107" s="35">
        <v>0</v>
      </c>
      <c r="F1107" s="35">
        <v>0</v>
      </c>
      <c r="G1107" s="35">
        <v>0</v>
      </c>
      <c r="H1107" s="35">
        <v>0</v>
      </c>
      <c r="I1107" s="35">
        <v>0</v>
      </c>
      <c r="J1107" s="35">
        <v>0</v>
      </c>
      <c r="K1107" s="35">
        <v>56.12813680674995</v>
      </c>
      <c r="L1107" s="35">
        <v>106.53746161089416</v>
      </c>
      <c r="M1107" s="35">
        <v>146.09184362074524</v>
      </c>
      <c r="N1107" s="35">
        <v>170.76114594841016</v>
      </c>
      <c r="O1107" s="35">
        <v>178.03185023618724</v>
      </c>
      <c r="P1107" s="35">
        <v>167.16315528678214</v>
      </c>
      <c r="Q1107" s="35">
        <v>139.26245619052764</v>
      </c>
      <c r="R1107" s="35">
        <v>97.172513494101366</v>
      </c>
      <c r="S1107" s="35">
        <v>45.181808575569626</v>
      </c>
      <c r="T1107" s="35">
        <v>0</v>
      </c>
      <c r="U1107" s="35">
        <v>0</v>
      </c>
      <c r="V1107" s="35">
        <v>0</v>
      </c>
      <c r="W1107" s="35">
        <v>0</v>
      </c>
      <c r="X1107" s="35">
        <v>0</v>
      </c>
      <c r="Y1107" s="35">
        <v>0</v>
      </c>
      <c r="Z1107" s="35">
        <v>0</v>
      </c>
      <c r="AA1107" s="35">
        <v>0</v>
      </c>
    </row>
    <row r="1108" spans="1:27">
      <c r="A1108" s="241" t="s">
        <v>766</v>
      </c>
      <c r="B1108" s="35" t="s">
        <v>338</v>
      </c>
      <c r="C1108" s="35" t="s">
        <v>83</v>
      </c>
      <c r="D1108" s="35">
        <v>0</v>
      </c>
      <c r="E1108" s="35">
        <v>0</v>
      </c>
      <c r="F1108" s="35">
        <v>0</v>
      </c>
      <c r="G1108" s="35">
        <v>0</v>
      </c>
      <c r="H1108" s="35">
        <v>0</v>
      </c>
      <c r="I1108" s="35">
        <v>0</v>
      </c>
      <c r="J1108" s="35">
        <v>0</v>
      </c>
      <c r="K1108" s="35">
        <v>62.627070853225923</v>
      </c>
      <c r="L1108" s="35">
        <v>119.99215412885896</v>
      </c>
      <c r="M1108" s="35">
        <v>167.27537957795519</v>
      </c>
      <c r="N1108" s="35">
        <v>200.50396447968822</v>
      </c>
      <c r="O1108" s="35">
        <v>216.88601072048206</v>
      </c>
      <c r="P1108" s="35">
        <v>215.04508279664478</v>
      </c>
      <c r="Q1108" s="35">
        <v>195.13585726792124</v>
      </c>
      <c r="R1108" s="35">
        <v>158.83112668207667</v>
      </c>
      <c r="S1108" s="35">
        <v>109.18124991344332</v>
      </c>
      <c r="T1108" s="35">
        <v>50.357858035073406</v>
      </c>
      <c r="U1108" s="35">
        <v>0</v>
      </c>
      <c r="V1108" s="35">
        <v>0</v>
      </c>
      <c r="W1108" s="35">
        <v>0</v>
      </c>
      <c r="X1108" s="35">
        <v>0</v>
      </c>
      <c r="Y1108" s="35">
        <v>0</v>
      </c>
      <c r="Z1108" s="35">
        <v>0</v>
      </c>
      <c r="AA1108" s="35">
        <v>0</v>
      </c>
    </row>
    <row r="1109" spans="1:27">
      <c r="A1109" s="241" t="s">
        <v>766</v>
      </c>
      <c r="B1109" s="35" t="s">
        <v>338</v>
      </c>
      <c r="C1109" s="35" t="s">
        <v>84</v>
      </c>
      <c r="D1109" s="35">
        <v>0</v>
      </c>
      <c r="E1109" s="35">
        <v>0</v>
      </c>
      <c r="F1109" s="35">
        <v>0</v>
      </c>
      <c r="G1109" s="35">
        <v>0</v>
      </c>
      <c r="H1109" s="35">
        <v>0</v>
      </c>
      <c r="I1109" s="35">
        <v>0</v>
      </c>
      <c r="J1109" s="35">
        <v>68.783687733303722</v>
      </c>
      <c r="K1109" s="35">
        <v>132.80122837181966</v>
      </c>
      <c r="L1109" s="35">
        <v>187.61672984019475</v>
      </c>
      <c r="M1109" s="35">
        <v>229.4319261296942</v>
      </c>
      <c r="N1109" s="35">
        <v>255.34936607303089</v>
      </c>
      <c r="O1109" s="35">
        <v>263.57318301691885</v>
      </c>
      <c r="P1109" s="35">
        <v>253.53353369579855</v>
      </c>
      <c r="Q1109" s="35">
        <v>225.92608371035823</v>
      </c>
      <c r="R1109" s="35">
        <v>182.66380359007556</v>
      </c>
      <c r="S1109" s="35">
        <v>126.74441557846653</v>
      </c>
      <c r="T1109" s="35">
        <v>62.042675994896179</v>
      </c>
      <c r="U1109" s="35">
        <v>0</v>
      </c>
      <c r="V1109" s="35">
        <v>0</v>
      </c>
      <c r="W1109" s="35">
        <v>0</v>
      </c>
      <c r="X1109" s="35">
        <v>0</v>
      </c>
      <c r="Y1109" s="35">
        <v>0</v>
      </c>
      <c r="Z1109" s="35">
        <v>0</v>
      </c>
      <c r="AA1109" s="35">
        <v>0</v>
      </c>
    </row>
    <row r="1110" spans="1:27">
      <c r="A1110" s="241" t="s">
        <v>766</v>
      </c>
      <c r="B1110" s="35" t="s">
        <v>338</v>
      </c>
      <c r="C1110" s="35" t="s">
        <v>85</v>
      </c>
      <c r="D1110" s="35">
        <v>0</v>
      </c>
      <c r="E1110" s="35">
        <v>0</v>
      </c>
      <c r="F1110" s="35">
        <v>0</v>
      </c>
      <c r="G1110" s="35">
        <v>0</v>
      </c>
      <c r="H1110" s="35">
        <v>0</v>
      </c>
      <c r="I1110" s="35">
        <v>70.183187454358603</v>
      </c>
      <c r="J1110" s="35">
        <v>136.34931950540977</v>
      </c>
      <c r="K1110" s="35">
        <v>194.71126382257245</v>
      </c>
      <c r="L1110" s="35">
        <v>241.92857417833315</v>
      </c>
      <c r="M1110" s="35">
        <v>275.29868663146874</v>
      </c>
      <c r="N1110" s="35">
        <v>292.91160542087158</v>
      </c>
      <c r="O1110" s="35">
        <v>293.759224856885</v>
      </c>
      <c r="P1110" s="35">
        <v>277.79302998373544</v>
      </c>
      <c r="Q1110" s="35">
        <v>245.92687341644077</v>
      </c>
      <c r="R1110" s="35">
        <v>199.98466941515807</v>
      </c>
      <c r="S1110" s="35">
        <v>142.59599901655989</v>
      </c>
      <c r="T1110" s="35">
        <v>77.045601442033529</v>
      </c>
      <c r="U1110" s="35">
        <v>7.0853664007340003</v>
      </c>
      <c r="V1110" s="35">
        <v>0</v>
      </c>
      <c r="W1110" s="35">
        <v>0</v>
      </c>
      <c r="X1110" s="35">
        <v>0</v>
      </c>
      <c r="Y1110" s="35">
        <v>0</v>
      </c>
      <c r="Z1110" s="35">
        <v>0</v>
      </c>
      <c r="AA1110" s="35">
        <v>0</v>
      </c>
    </row>
    <row r="1111" spans="1:27">
      <c r="A1111" s="241" t="s">
        <v>766</v>
      </c>
      <c r="B1111" s="35" t="s">
        <v>338</v>
      </c>
      <c r="C1111" s="35" t="s">
        <v>86</v>
      </c>
      <c r="D1111" s="35">
        <v>0</v>
      </c>
      <c r="E1111" s="35">
        <v>0</v>
      </c>
      <c r="F1111" s="35">
        <v>0</v>
      </c>
      <c r="G1111" s="35">
        <v>0</v>
      </c>
      <c r="H1111" s="35">
        <v>0</v>
      </c>
      <c r="I1111" s="35">
        <v>62.312531902134182</v>
      </c>
      <c r="J1111" s="35">
        <v>121.58749381885544</v>
      </c>
      <c r="K1111" s="35">
        <v>174.93538921217186</v>
      </c>
      <c r="L1111" s="35">
        <v>219.755650252707</v>
      </c>
      <c r="M1111" s="35">
        <v>253.86340857579663</v>
      </c>
      <c r="N1111" s="35">
        <v>275.59600179573232</v>
      </c>
      <c r="O1111" s="35">
        <v>283.89402386922012</v>
      </c>
      <c r="P1111" s="35">
        <v>278.3529683186818</v>
      </c>
      <c r="Q1111" s="35">
        <v>259.2429468457932</v>
      </c>
      <c r="R1111" s="35">
        <v>227.4955221053637</v>
      </c>
      <c r="S1111" s="35">
        <v>184.65829650676324</v>
      </c>
      <c r="T1111" s="35">
        <v>132.81947071789318</v>
      </c>
      <c r="U1111" s="35">
        <v>74.506049443724208</v>
      </c>
      <c r="V1111" s="35">
        <v>12.560656676607618</v>
      </c>
      <c r="W1111" s="35">
        <v>0</v>
      </c>
      <c r="X1111" s="35">
        <v>0</v>
      </c>
      <c r="Y1111" s="35">
        <v>0</v>
      </c>
      <c r="Z1111" s="35">
        <v>0</v>
      </c>
      <c r="AA1111" s="35">
        <v>0</v>
      </c>
    </row>
    <row r="1112" spans="1:27">
      <c r="A1112" s="241" t="s">
        <v>766</v>
      </c>
      <c r="B1112" s="35" t="s">
        <v>338</v>
      </c>
      <c r="C1112" s="35" t="s">
        <v>87</v>
      </c>
      <c r="D1112" s="35">
        <v>0</v>
      </c>
      <c r="E1112" s="35">
        <v>0</v>
      </c>
      <c r="F1112" s="35">
        <v>0</v>
      </c>
      <c r="G1112" s="35">
        <v>0</v>
      </c>
      <c r="H1112" s="35">
        <v>0</v>
      </c>
      <c r="I1112" s="35">
        <v>68.518965044271198</v>
      </c>
      <c r="J1112" s="35">
        <v>133.96214649260136</v>
      </c>
      <c r="K1112" s="35">
        <v>193.39183120476858</v>
      </c>
      <c r="L1112" s="35">
        <v>244.14024903521491</v>
      </c>
      <c r="M1112" s="35">
        <v>283.92932775996564</v>
      </c>
      <c r="N1112" s="35">
        <v>310.97295465008335</v>
      </c>
      <c r="O1112" s="35">
        <v>324.05715421849482</v>
      </c>
      <c r="P1112" s="35">
        <v>322.59458299945243</v>
      </c>
      <c r="Q1112" s="35">
        <v>306.65089511602298</v>
      </c>
      <c r="R1112" s="35">
        <v>276.94179509787898</v>
      </c>
      <c r="S1112" s="35">
        <v>234.8009102469936</v>
      </c>
      <c r="T1112" s="35">
        <v>182.11992474538889</v>
      </c>
      <c r="U1112" s="35">
        <v>121.26366285623305</v>
      </c>
      <c r="V1112" s="35">
        <v>54.963933092804226</v>
      </c>
      <c r="W1112" s="35">
        <v>0</v>
      </c>
      <c r="X1112" s="35">
        <v>0</v>
      </c>
      <c r="Y1112" s="35">
        <v>0</v>
      </c>
      <c r="Z1112" s="35">
        <v>0</v>
      </c>
      <c r="AA1112" s="35">
        <v>0</v>
      </c>
    </row>
    <row r="1113" spans="1:27">
      <c r="A1113" s="241" t="s">
        <v>766</v>
      </c>
      <c r="B1113" s="35" t="s">
        <v>338</v>
      </c>
      <c r="C1113" s="35" t="s">
        <v>88</v>
      </c>
      <c r="D1113" s="35">
        <v>0</v>
      </c>
      <c r="E1113" s="35">
        <v>0</v>
      </c>
      <c r="F1113" s="35">
        <v>0</v>
      </c>
      <c r="G1113" s="35">
        <v>0</v>
      </c>
      <c r="H1113" s="35">
        <v>0</v>
      </c>
      <c r="I1113" s="35">
        <v>68.449911520286705</v>
      </c>
      <c r="J1113" s="35">
        <v>133.74270678272069</v>
      </c>
      <c r="K1113" s="35">
        <v>192.8668852482167</v>
      </c>
      <c r="L1113" s="35">
        <v>243.09546157932425</v>
      </c>
      <c r="M1113" s="35">
        <v>282.11174242433998</v>
      </c>
      <c r="N1113" s="35">
        <v>308.1161792982341</v>
      </c>
      <c r="O1113" s="35">
        <v>319.9093691834214</v>
      </c>
      <c r="P1113" s="35">
        <v>316.94737461246729</v>
      </c>
      <c r="Q1113" s="35">
        <v>299.36681170375567</v>
      </c>
      <c r="R1113" s="35">
        <v>267.97854901428758</v>
      </c>
      <c r="S1113" s="35">
        <v>224.2303078375129</v>
      </c>
      <c r="T1113" s="35">
        <v>170.13988893319885</v>
      </c>
      <c r="U1113" s="35">
        <v>108.20210547383982</v>
      </c>
      <c r="V1113" s="35">
        <v>41.27371474066284</v>
      </c>
      <c r="W1113" s="35">
        <v>0</v>
      </c>
      <c r="X1113" s="35">
        <v>0</v>
      </c>
      <c r="Y1113" s="35">
        <v>0</v>
      </c>
      <c r="Z1113" s="35">
        <v>0</v>
      </c>
      <c r="AA1113" s="35">
        <v>0</v>
      </c>
    </row>
    <row r="1114" spans="1:27">
      <c r="A1114" s="241" t="s">
        <v>766</v>
      </c>
      <c r="B1114" s="35" t="s">
        <v>338</v>
      </c>
      <c r="C1114" s="35" t="s">
        <v>89</v>
      </c>
      <c r="D1114" s="35">
        <v>0</v>
      </c>
      <c r="E1114" s="35">
        <v>0</v>
      </c>
      <c r="F1114" s="35">
        <v>0</v>
      </c>
      <c r="G1114" s="35">
        <v>0</v>
      </c>
      <c r="H1114" s="35">
        <v>0</v>
      </c>
      <c r="I1114" s="35">
        <v>69.780289563561553</v>
      </c>
      <c r="J1114" s="35">
        <v>135.90726140669696</v>
      </c>
      <c r="K1114" s="35">
        <v>194.91886572216669</v>
      </c>
      <c r="L1114" s="35">
        <v>243.72557477792964</v>
      </c>
      <c r="M1114" s="35">
        <v>279.77213384253776</v>
      </c>
      <c r="N1114" s="35">
        <v>301.17134047222419</v>
      </c>
      <c r="O1114" s="35">
        <v>306.80284820135705</v>
      </c>
      <c r="P1114" s="35">
        <v>296.37182181058967</v>
      </c>
      <c r="Q1114" s="35">
        <v>270.42437330080304</v>
      </c>
      <c r="R1114" s="35">
        <v>230.31897042891751</v>
      </c>
      <c r="S1114" s="35">
        <v>178.155314699657</v>
      </c>
      <c r="T1114" s="35">
        <v>116.66441237610559</v>
      </c>
      <c r="U1114" s="35">
        <v>49.065593795077163</v>
      </c>
      <c r="V1114" s="35">
        <v>0</v>
      </c>
      <c r="W1114" s="35">
        <v>0</v>
      </c>
      <c r="X1114" s="35">
        <v>0</v>
      </c>
      <c r="Y1114" s="35">
        <v>0</v>
      </c>
      <c r="Z1114" s="35">
        <v>0</v>
      </c>
      <c r="AA1114" s="35">
        <v>0</v>
      </c>
    </row>
    <row r="1115" spans="1:27">
      <c r="A1115" s="241" t="s">
        <v>766</v>
      </c>
      <c r="B1115" s="35" t="s">
        <v>338</v>
      </c>
      <c r="C1115" s="35" t="s">
        <v>90</v>
      </c>
      <c r="D1115" s="35">
        <v>0</v>
      </c>
      <c r="E1115" s="35">
        <v>0</v>
      </c>
      <c r="F1115" s="35">
        <v>0</v>
      </c>
      <c r="G1115" s="35">
        <v>0</v>
      </c>
      <c r="H1115" s="35">
        <v>0</v>
      </c>
      <c r="I1115" s="35">
        <v>0</v>
      </c>
      <c r="J1115" s="35">
        <v>69.297401638330555</v>
      </c>
      <c r="K1115" s="35">
        <v>134.24059267370919</v>
      </c>
      <c r="L1115" s="35">
        <v>190.7489535690338</v>
      </c>
      <c r="M1115" s="35">
        <v>235.27185618603735</v>
      </c>
      <c r="N1115" s="35">
        <v>265.01176280951165</v>
      </c>
      <c r="O1115" s="35">
        <v>278.10000573057829</v>
      </c>
      <c r="P1115" s="35">
        <v>273.71420251131622</v>
      </c>
      <c r="Q1115" s="35">
        <v>252.12992929784761</v>
      </c>
      <c r="R1115" s="35">
        <v>214.70340535757884</v>
      </c>
      <c r="S1115" s="35">
        <v>163.78627683480357</v>
      </c>
      <c r="T1115" s="35">
        <v>102.57785417470741</v>
      </c>
      <c r="U1115" s="35">
        <v>34.924087681856157</v>
      </c>
      <c r="V1115" s="35">
        <v>0</v>
      </c>
      <c r="W1115" s="35">
        <v>0</v>
      </c>
      <c r="X1115" s="35">
        <v>0</v>
      </c>
      <c r="Y1115" s="35">
        <v>0</v>
      </c>
      <c r="Z1115" s="35">
        <v>0</v>
      </c>
      <c r="AA1115" s="35">
        <v>0</v>
      </c>
    </row>
    <row r="1116" spans="1:27">
      <c r="A1116" s="241" t="s">
        <v>766</v>
      </c>
      <c r="B1116" s="35" t="s">
        <v>338</v>
      </c>
      <c r="C1116" s="35" t="s">
        <v>91</v>
      </c>
      <c r="D1116" s="35">
        <v>0</v>
      </c>
      <c r="E1116" s="35">
        <v>0</v>
      </c>
      <c r="F1116" s="35">
        <v>0</v>
      </c>
      <c r="G1116" s="35">
        <v>0</v>
      </c>
      <c r="H1116" s="35">
        <v>0</v>
      </c>
      <c r="I1116" s="35">
        <v>0</v>
      </c>
      <c r="J1116" s="35">
        <v>64.664539653316382</v>
      </c>
      <c r="K1116" s="35">
        <v>124.36304288648607</v>
      </c>
      <c r="L1116" s="35">
        <v>174.51084949975208</v>
      </c>
      <c r="M1116" s="35">
        <v>211.25676322129226</v>
      </c>
      <c r="N1116" s="35">
        <v>231.7788116561731</v>
      </c>
      <c r="O1116" s="35">
        <v>234.50096502841515</v>
      </c>
      <c r="P1116" s="35">
        <v>219.21417038781956</v>
      </c>
      <c r="Q1116" s="35">
        <v>187.09240622923832</v>
      </c>
      <c r="R1116" s="35">
        <v>140.60252457923954</v>
      </c>
      <c r="S1116" s="35">
        <v>83.314804398749288</v>
      </c>
      <c r="T1116" s="35">
        <v>19.628765213750849</v>
      </c>
      <c r="U1116" s="35">
        <v>0</v>
      </c>
      <c r="V1116" s="35">
        <v>0</v>
      </c>
      <c r="W1116" s="35">
        <v>0</v>
      </c>
      <c r="X1116" s="35">
        <v>0</v>
      </c>
      <c r="Y1116" s="35">
        <v>0</v>
      </c>
      <c r="Z1116" s="35">
        <v>0</v>
      </c>
      <c r="AA1116" s="35">
        <v>0</v>
      </c>
    </row>
    <row r="1117" spans="1:27">
      <c r="A1117" s="241" t="s">
        <v>766</v>
      </c>
      <c r="B1117" s="35" t="s">
        <v>338</v>
      </c>
      <c r="C1117" s="35" t="s">
        <v>92</v>
      </c>
      <c r="D1117" s="35">
        <v>0</v>
      </c>
      <c r="E1117" s="35">
        <v>0</v>
      </c>
      <c r="F1117" s="35">
        <v>0</v>
      </c>
      <c r="G1117" s="35">
        <v>0</v>
      </c>
      <c r="H1117" s="35">
        <v>0</v>
      </c>
      <c r="I1117" s="35">
        <v>0</v>
      </c>
      <c r="J1117" s="35">
        <v>0</v>
      </c>
      <c r="K1117" s="35">
        <v>58.466263652030257</v>
      </c>
      <c r="L1117" s="35">
        <v>111.42991648413452</v>
      </c>
      <c r="M1117" s="35">
        <v>153.90623139161403</v>
      </c>
      <c r="N1117" s="35">
        <v>181.8975075569245</v>
      </c>
      <c r="O1117" s="35">
        <v>192.7693180564049</v>
      </c>
      <c r="P1117" s="35">
        <v>185.49845158237403</v>
      </c>
      <c r="Q1117" s="35">
        <v>160.76921299769023</v>
      </c>
      <c r="R1117" s="35">
        <v>120.90901929986303</v>
      </c>
      <c r="S1117" s="35">
        <v>69.669352444904106</v>
      </c>
      <c r="T1117" s="35">
        <v>11.87268487476002</v>
      </c>
      <c r="U1117" s="35">
        <v>0</v>
      </c>
      <c r="V1117" s="35">
        <v>0</v>
      </c>
      <c r="W1117" s="35">
        <v>0</v>
      </c>
      <c r="X1117" s="35">
        <v>0</v>
      </c>
      <c r="Y1117" s="35">
        <v>0</v>
      </c>
      <c r="Z1117" s="35">
        <v>0</v>
      </c>
      <c r="AA1117" s="35">
        <v>0</v>
      </c>
    </row>
    <row r="1118" spans="1:27">
      <c r="A1118" s="241" t="s">
        <v>766</v>
      </c>
      <c r="B1118" s="35" t="s">
        <v>338</v>
      </c>
      <c r="C1118" s="35" t="s">
        <v>93</v>
      </c>
      <c r="D1118" s="35">
        <v>0</v>
      </c>
      <c r="E1118" s="35">
        <v>0</v>
      </c>
      <c r="F1118" s="35">
        <v>0</v>
      </c>
      <c r="G1118" s="35">
        <v>0</v>
      </c>
      <c r="H1118" s="35">
        <v>0</v>
      </c>
      <c r="I1118" s="35">
        <v>0</v>
      </c>
      <c r="J1118" s="35">
        <v>0</v>
      </c>
      <c r="K1118" s="35">
        <v>54.032864925805569</v>
      </c>
      <c r="L1118" s="35">
        <v>102.33069556236924</v>
      </c>
      <c r="M1118" s="35">
        <v>139.76717267459151</v>
      </c>
      <c r="N1118" s="35">
        <v>162.36879827746222</v>
      </c>
      <c r="O1118" s="35">
        <v>167.73664168309247</v>
      </c>
      <c r="P1118" s="35">
        <v>155.30096138262758</v>
      </c>
      <c r="Q1118" s="35">
        <v>126.38167726243938</v>
      </c>
      <c r="R1118" s="35">
        <v>84.048274649233164</v>
      </c>
      <c r="S1118" s="35">
        <v>32.794009932437767</v>
      </c>
      <c r="T1118" s="35">
        <v>0</v>
      </c>
      <c r="U1118" s="35">
        <v>0</v>
      </c>
      <c r="V1118" s="35">
        <v>0</v>
      </c>
      <c r="W1118" s="35">
        <v>0</v>
      </c>
      <c r="X1118" s="35">
        <v>0</v>
      </c>
      <c r="Y1118" s="35">
        <v>0</v>
      </c>
      <c r="Z1118" s="35">
        <v>0</v>
      </c>
      <c r="AA1118" s="35">
        <v>0</v>
      </c>
    </row>
    <row r="1119" spans="1:27">
      <c r="A1119" s="239" t="s">
        <v>786</v>
      </c>
      <c r="B1119" s="35" t="s">
        <v>79</v>
      </c>
      <c r="C1119" s="35" t="s">
        <v>82</v>
      </c>
      <c r="D1119" s="35">
        <v>0</v>
      </c>
      <c r="E1119" s="35">
        <v>0</v>
      </c>
      <c r="F1119" s="35">
        <v>0</v>
      </c>
      <c r="G1119" s="35">
        <v>0</v>
      </c>
      <c r="H1119" s="35">
        <v>0</v>
      </c>
      <c r="I1119" s="35">
        <v>0</v>
      </c>
      <c r="J1119" s="35">
        <v>0</v>
      </c>
      <c r="K1119" s="35">
        <v>0</v>
      </c>
      <c r="L1119" s="35">
        <v>129.47811909407005</v>
      </c>
      <c r="M1119" s="35">
        <v>242.62897615735068</v>
      </c>
      <c r="N1119" s="35">
        <v>325.18418588113684</v>
      </c>
      <c r="O1119" s="35">
        <v>366.7334909138545</v>
      </c>
      <c r="P1119" s="35">
        <v>362.03750103874034</v>
      </c>
      <c r="Q1119" s="35">
        <v>311.68838316184303</v>
      </c>
      <c r="R1119" s="35">
        <v>222.03518873947789</v>
      </c>
      <c r="S1119" s="35">
        <v>104.38323489760512</v>
      </c>
      <c r="T1119" s="35">
        <v>0</v>
      </c>
      <c r="U1119" s="35">
        <v>0</v>
      </c>
      <c r="V1119" s="35">
        <v>0</v>
      </c>
      <c r="W1119" s="35">
        <v>0</v>
      </c>
      <c r="X1119" s="35">
        <v>0</v>
      </c>
      <c r="Y1119" s="35">
        <v>0</v>
      </c>
      <c r="Z1119" s="35">
        <v>0</v>
      </c>
      <c r="AA1119" s="35">
        <v>0</v>
      </c>
    </row>
    <row r="1120" spans="1:27">
      <c r="A1120" s="239" t="s">
        <v>786</v>
      </c>
      <c r="B1120" s="35" t="s">
        <v>79</v>
      </c>
      <c r="C1120" s="35" t="s">
        <v>83</v>
      </c>
      <c r="D1120" s="35">
        <v>0</v>
      </c>
      <c r="E1120" s="35">
        <v>0</v>
      </c>
      <c r="F1120" s="35">
        <v>0</v>
      </c>
      <c r="G1120" s="35">
        <v>0</v>
      </c>
      <c r="H1120" s="35">
        <v>0</v>
      </c>
      <c r="I1120" s="35">
        <v>0</v>
      </c>
      <c r="J1120" s="35">
        <v>0</v>
      </c>
      <c r="K1120" s="35">
        <v>153.88610026929837</v>
      </c>
      <c r="L1120" s="35">
        <v>293.28905645711836</v>
      </c>
      <c r="M1120" s="35">
        <v>405.08882005798085</v>
      </c>
      <c r="N1120" s="35">
        <v>478.76324461633914</v>
      </c>
      <c r="O1120" s="35">
        <v>507.37838805339982</v>
      </c>
      <c r="P1120" s="35">
        <v>488.24110755388665</v>
      </c>
      <c r="Q1120" s="35">
        <v>423.15252739294272</v>
      </c>
      <c r="R1120" s="35">
        <v>318.23852432538928</v>
      </c>
      <c r="S1120" s="35">
        <v>183.37318457430291</v>
      </c>
      <c r="T1120" s="35">
        <v>31.249494340479515</v>
      </c>
      <c r="U1120" s="35">
        <v>0</v>
      </c>
      <c r="V1120" s="35">
        <v>0</v>
      </c>
      <c r="W1120" s="35">
        <v>0</v>
      </c>
      <c r="X1120" s="35">
        <v>0</v>
      </c>
      <c r="Y1120" s="35">
        <v>0</v>
      </c>
      <c r="Z1120" s="35">
        <v>0</v>
      </c>
      <c r="AA1120" s="35">
        <v>0</v>
      </c>
    </row>
    <row r="1121" spans="1:27">
      <c r="A1121" s="239" t="s">
        <v>786</v>
      </c>
      <c r="B1121" s="35" t="s">
        <v>79</v>
      </c>
      <c r="C1121" s="35" t="s">
        <v>84</v>
      </c>
      <c r="D1121" s="35">
        <v>0</v>
      </c>
      <c r="E1121" s="35">
        <v>0</v>
      </c>
      <c r="F1121" s="35">
        <v>0</v>
      </c>
      <c r="G1121" s="35">
        <v>0</v>
      </c>
      <c r="H1121" s="35">
        <v>0</v>
      </c>
      <c r="I1121" s="35">
        <v>0</v>
      </c>
      <c r="J1121" s="35">
        <v>178.00263216615534</v>
      </c>
      <c r="K1121" s="35">
        <v>343.46244015663171</v>
      </c>
      <c r="L1121" s="35">
        <v>484.72042064933834</v>
      </c>
      <c r="M1121" s="35">
        <v>591.82293424484396</v>
      </c>
      <c r="N1121" s="35">
        <v>657.22308132456465</v>
      </c>
      <c r="O1121" s="35">
        <v>676.31248876557515</v>
      </c>
      <c r="P1121" s="35">
        <v>647.74603555344584</v>
      </c>
      <c r="Q1121" s="35">
        <v>573.53663574232394</v>
      </c>
      <c r="R1121" s="35">
        <v>458.91339995089265</v>
      </c>
      <c r="S1121" s="35">
        <v>311.95316993976871</v>
      </c>
      <c r="T1121" s="35">
        <v>143.01138991455372</v>
      </c>
      <c r="U1121" s="35">
        <v>0</v>
      </c>
      <c r="V1121" s="35">
        <v>0</v>
      </c>
      <c r="W1121" s="35">
        <v>0</v>
      </c>
      <c r="X1121" s="35">
        <v>0</v>
      </c>
      <c r="Y1121" s="35">
        <v>0</v>
      </c>
      <c r="Z1121" s="35">
        <v>0</v>
      </c>
      <c r="AA1121" s="35">
        <v>0</v>
      </c>
    </row>
    <row r="1122" spans="1:27">
      <c r="A1122" s="239" t="s">
        <v>786</v>
      </c>
      <c r="B1122" s="35" t="s">
        <v>79</v>
      </c>
      <c r="C1122" s="35" t="s">
        <v>85</v>
      </c>
      <c r="D1122" s="35">
        <v>0</v>
      </c>
      <c r="E1122" s="35">
        <v>0</v>
      </c>
      <c r="F1122" s="35">
        <v>0</v>
      </c>
      <c r="G1122" s="35">
        <v>0</v>
      </c>
      <c r="H1122" s="35">
        <v>0</v>
      </c>
      <c r="I1122" s="35">
        <v>185.36961644363268</v>
      </c>
      <c r="J1122" s="35">
        <v>360.89167753695534</v>
      </c>
      <c r="K1122" s="35">
        <v>517.241768389448</v>
      </c>
      <c r="L1122" s="35">
        <v>646.1139637732615</v>
      </c>
      <c r="M1122" s="35">
        <v>740.66207119198975</v>
      </c>
      <c r="N1122" s="35">
        <v>795.8633272665212</v>
      </c>
      <c r="O1122" s="35">
        <v>808.78522647070986</v>
      </c>
      <c r="P1122" s="35">
        <v>778.74130723611893</v>
      </c>
      <c r="Q1122" s="35">
        <v>707.3276194617506</v>
      </c>
      <c r="R1122" s="35">
        <v>598.33793613273497</v>
      </c>
      <c r="S1122" s="35">
        <v>457.56221333673352</v>
      </c>
      <c r="T1122" s="35">
        <v>292.47900526622914</v>
      </c>
      <c r="U1122" s="35">
        <v>111.85817431868423</v>
      </c>
      <c r="V1122" s="35">
        <v>0</v>
      </c>
      <c r="W1122" s="35">
        <v>0</v>
      </c>
      <c r="X1122" s="35">
        <v>0</v>
      </c>
      <c r="Y1122" s="35">
        <v>0</v>
      </c>
      <c r="Z1122" s="35">
        <v>0</v>
      </c>
      <c r="AA1122" s="35">
        <v>0</v>
      </c>
    </row>
    <row r="1123" spans="1:27">
      <c r="A1123" s="239" t="s">
        <v>786</v>
      </c>
      <c r="B1123" s="35" t="s">
        <v>79</v>
      </c>
      <c r="C1123" s="35" t="s">
        <v>86</v>
      </c>
      <c r="D1123" s="35">
        <v>0</v>
      </c>
      <c r="E1123" s="35">
        <v>0</v>
      </c>
      <c r="F1123" s="35">
        <v>0</v>
      </c>
      <c r="G1123" s="35">
        <v>0</v>
      </c>
      <c r="H1123" s="35">
        <v>192.66595225243407</v>
      </c>
      <c r="I1123" s="35">
        <v>377.02223613570129</v>
      </c>
      <c r="J1123" s="35">
        <v>545.11757866704465</v>
      </c>
      <c r="K1123" s="35">
        <v>689.70204006983568</v>
      </c>
      <c r="L1123" s="35">
        <v>804.53970314362527</v>
      </c>
      <c r="M1123" s="35">
        <v>884.67762791496682</v>
      </c>
      <c r="N1123" s="35">
        <v>926.65947157467178</v>
      </c>
      <c r="O1123" s="35">
        <v>928.67456028930008</v>
      </c>
      <c r="P1123" s="35">
        <v>890.63598343059982</v>
      </c>
      <c r="Q1123" s="35">
        <v>814.18434202452033</v>
      </c>
      <c r="R1123" s="35">
        <v>702.61698974946671</v>
      </c>
      <c r="S1123" s="35">
        <v>560.7458183143433</v>
      </c>
      <c r="T1123" s="35">
        <v>394.68972092258696</v>
      </c>
      <c r="U1123" s="35">
        <v>211.61068485774081</v>
      </c>
      <c r="V1123" s="35">
        <v>19.404895497968013</v>
      </c>
      <c r="W1123" s="35">
        <v>0</v>
      </c>
      <c r="X1123" s="35">
        <v>0</v>
      </c>
      <c r="Y1123" s="35">
        <v>0</v>
      </c>
      <c r="Z1123" s="35">
        <v>0</v>
      </c>
      <c r="AA1123" s="35">
        <v>0</v>
      </c>
    </row>
    <row r="1124" spans="1:27">
      <c r="A1124" s="239" t="s">
        <v>786</v>
      </c>
      <c r="B1124" s="35" t="s">
        <v>79</v>
      </c>
      <c r="C1124" s="35" t="s">
        <v>87</v>
      </c>
      <c r="D1124" s="35">
        <v>0</v>
      </c>
      <c r="E1124" s="35">
        <v>0</v>
      </c>
      <c r="F1124" s="35">
        <v>0</v>
      </c>
      <c r="G1124" s="35">
        <v>0</v>
      </c>
      <c r="H1124" s="35">
        <v>189.87180901337726</v>
      </c>
      <c r="I1124" s="35">
        <v>372.44695088770771</v>
      </c>
      <c r="J1124" s="35">
        <v>540.70916531007981</v>
      </c>
      <c r="K1124" s="35">
        <v>688.19222974277909</v>
      </c>
      <c r="L1124" s="35">
        <v>809.22845272911206</v>
      </c>
      <c r="M1124" s="35">
        <v>899.16648009760991</v>
      </c>
      <c r="N1124" s="35">
        <v>954.55004389432816</v>
      </c>
      <c r="O1124" s="35">
        <v>973.25078482201911</v>
      </c>
      <c r="P1124" s="35">
        <v>954.55004389432816</v>
      </c>
      <c r="Q1124" s="35">
        <v>899.16648009760991</v>
      </c>
      <c r="R1124" s="35">
        <v>809.22845272911229</v>
      </c>
      <c r="S1124" s="35">
        <v>688.1922297427792</v>
      </c>
      <c r="T1124" s="35">
        <v>540.70916531007981</v>
      </c>
      <c r="U1124" s="35">
        <v>372.44695088770783</v>
      </c>
      <c r="V1124" s="35">
        <v>189.8718090133776</v>
      </c>
      <c r="W1124" s="35">
        <v>0</v>
      </c>
      <c r="X1124" s="35">
        <v>0</v>
      </c>
      <c r="Y1124" s="35">
        <v>0</v>
      </c>
      <c r="Z1124" s="35">
        <v>0</v>
      </c>
      <c r="AA1124" s="35">
        <v>0</v>
      </c>
    </row>
    <row r="1125" spans="1:27">
      <c r="A1125" s="239" t="s">
        <v>786</v>
      </c>
      <c r="B1125" s="35" t="s">
        <v>79</v>
      </c>
      <c r="C1125" s="35" t="s">
        <v>88</v>
      </c>
      <c r="D1125" s="35">
        <v>0</v>
      </c>
      <c r="E1125" s="35">
        <v>0</v>
      </c>
      <c r="F1125" s="35">
        <v>0</v>
      </c>
      <c r="G1125" s="35">
        <v>0</v>
      </c>
      <c r="H1125" s="35">
        <v>190.89420073485132</v>
      </c>
      <c r="I1125" s="35">
        <v>374.17035575426672</v>
      </c>
      <c r="J1125" s="35">
        <v>542.51443392418082</v>
      </c>
      <c r="K1125" s="35">
        <v>689.20830091424477</v>
      </c>
      <c r="L1125" s="35">
        <v>808.39782087013452</v>
      </c>
      <c r="M1125" s="35">
        <v>895.32647835906357</v>
      </c>
      <c r="N1125" s="35">
        <v>946.52519739976628</v>
      </c>
      <c r="O1125" s="35">
        <v>959.95078243825321</v>
      </c>
      <c r="P1125" s="35">
        <v>935.06745648294486</v>
      </c>
      <c r="Q1125" s="35">
        <v>872.86824244365175</v>
      </c>
      <c r="R1125" s="35">
        <v>775.83533440584858</v>
      </c>
      <c r="S1125" s="35">
        <v>647.84104031020672</v>
      </c>
      <c r="T1125" s="35">
        <v>493.99324913387687</v>
      </c>
      <c r="U1125" s="35">
        <v>320.43158953969197</v>
      </c>
      <c r="V1125" s="35">
        <v>134.08241472301052</v>
      </c>
      <c r="W1125" s="35">
        <v>0</v>
      </c>
      <c r="X1125" s="35">
        <v>0</v>
      </c>
      <c r="Y1125" s="35">
        <v>0</v>
      </c>
      <c r="Z1125" s="35">
        <v>0</v>
      </c>
      <c r="AA1125" s="35">
        <v>0</v>
      </c>
    </row>
    <row r="1126" spans="1:27">
      <c r="A1126" s="239" t="s">
        <v>786</v>
      </c>
      <c r="B1126" s="35" t="s">
        <v>79</v>
      </c>
      <c r="C1126" s="35" t="s">
        <v>89</v>
      </c>
      <c r="D1126" s="35">
        <v>0</v>
      </c>
      <c r="E1126" s="35">
        <v>0</v>
      </c>
      <c r="F1126" s="35">
        <v>0</v>
      </c>
      <c r="G1126" s="35">
        <v>0</v>
      </c>
      <c r="H1126" s="35">
        <v>0</v>
      </c>
      <c r="I1126" s="35">
        <v>192.70932756452365</v>
      </c>
      <c r="J1126" s="35">
        <v>376.2826940720235</v>
      </c>
      <c r="K1126" s="35">
        <v>542.01725597717223</v>
      </c>
      <c r="L1126" s="35">
        <v>682.05587152920873</v>
      </c>
      <c r="M1126" s="35">
        <v>789.7595920361731</v>
      </c>
      <c r="N1126" s="35">
        <v>860.02240104995815</v>
      </c>
      <c r="O1126" s="35">
        <v>889.51328032137098</v>
      </c>
      <c r="P1126" s="35">
        <v>876.83412666585889</v>
      </c>
      <c r="Q1126" s="35">
        <v>822.58603321937278</v>
      </c>
      <c r="R1126" s="35">
        <v>729.34079282353844</v>
      </c>
      <c r="S1126" s="35">
        <v>601.51897450724141</v>
      </c>
      <c r="T1126" s="35">
        <v>445.18035321305456</v>
      </c>
      <c r="U1126" s="35">
        <v>267.73662807305237</v>
      </c>
      <c r="V1126" s="35">
        <v>77.600048681897192</v>
      </c>
      <c r="W1126" s="35">
        <v>0</v>
      </c>
      <c r="X1126" s="35">
        <v>0</v>
      </c>
      <c r="Y1126" s="35">
        <v>0</v>
      </c>
      <c r="Z1126" s="35">
        <v>0</v>
      </c>
      <c r="AA1126" s="35">
        <v>0</v>
      </c>
    </row>
    <row r="1127" spans="1:27">
      <c r="A1127" s="239" t="s">
        <v>786</v>
      </c>
      <c r="B1127" s="35" t="s">
        <v>79</v>
      </c>
      <c r="C1127" s="35" t="s">
        <v>90</v>
      </c>
      <c r="D1127" s="35">
        <v>0</v>
      </c>
      <c r="E1127" s="35">
        <v>0</v>
      </c>
      <c r="F1127" s="35">
        <v>0</v>
      </c>
      <c r="G1127" s="35">
        <v>0</v>
      </c>
      <c r="H1127" s="35">
        <v>0</v>
      </c>
      <c r="I1127" s="35">
        <v>0</v>
      </c>
      <c r="J1127" s="35">
        <v>186.05267398996534</v>
      </c>
      <c r="K1127" s="35">
        <v>360.77841087812607</v>
      </c>
      <c r="L1127" s="35">
        <v>513.539860556279</v>
      </c>
      <c r="M1127" s="35">
        <v>635.03686466078648</v>
      </c>
      <c r="N1127" s="35">
        <v>717.87265272855007</v>
      </c>
      <c r="O1127" s="35">
        <v>757.00415958291671</v>
      </c>
      <c r="P1127" s="35">
        <v>750.04904850529601</v>
      </c>
      <c r="Q1127" s="35">
        <v>697.43074853877977</v>
      </c>
      <c r="R1127" s="35">
        <v>602.35267601350256</v>
      </c>
      <c r="S1127" s="35">
        <v>470.6032096942472</v>
      </c>
      <c r="T1127" s="35">
        <v>310.20329271604805</v>
      </c>
      <c r="U1127" s="35">
        <v>130.9181153972375</v>
      </c>
      <c r="V1127" s="35">
        <v>0</v>
      </c>
      <c r="W1127" s="35">
        <v>0</v>
      </c>
      <c r="X1127" s="35">
        <v>0</v>
      </c>
      <c r="Y1127" s="35">
        <v>0</v>
      </c>
      <c r="Z1127" s="35">
        <v>0</v>
      </c>
      <c r="AA1127" s="35">
        <v>0</v>
      </c>
    </row>
    <row r="1128" spans="1:27">
      <c r="A1128" s="239" t="s">
        <v>786</v>
      </c>
      <c r="B1128" s="35" t="s">
        <v>79</v>
      </c>
      <c r="C1128" s="35" t="s">
        <v>91</v>
      </c>
      <c r="D1128" s="35">
        <v>0</v>
      </c>
      <c r="E1128" s="35">
        <v>0</v>
      </c>
      <c r="F1128" s="35">
        <v>0</v>
      </c>
      <c r="G1128" s="35">
        <v>0</v>
      </c>
      <c r="H1128" s="35">
        <v>0</v>
      </c>
      <c r="I1128" s="35">
        <v>0</v>
      </c>
      <c r="J1128" s="35">
        <v>0</v>
      </c>
      <c r="K1128" s="35">
        <v>167.12177982792738</v>
      </c>
      <c r="L1128" s="35">
        <v>320.45651136992711</v>
      </c>
      <c r="M1128" s="35">
        <v>447.35453669478312</v>
      </c>
      <c r="N1128" s="35">
        <v>537.3471472694481</v>
      </c>
      <c r="O1128" s="35">
        <v>583.01022118325864</v>
      </c>
      <c r="P1128" s="35">
        <v>580.57669105827176</v>
      </c>
      <c r="Q1128" s="35">
        <v>530.24731587020517</v>
      </c>
      <c r="R1128" s="35">
        <v>436.17411893183697</v>
      </c>
      <c r="S1128" s="35">
        <v>306.1178583558214</v>
      </c>
      <c r="T1128" s="35">
        <v>150.80778766192697</v>
      </c>
      <c r="U1128" s="35">
        <v>0</v>
      </c>
      <c r="V1128" s="35">
        <v>0</v>
      </c>
      <c r="W1128" s="35">
        <v>0</v>
      </c>
      <c r="X1128" s="35">
        <v>0</v>
      </c>
      <c r="Y1128" s="35">
        <v>0</v>
      </c>
      <c r="Z1128" s="35">
        <v>0</v>
      </c>
      <c r="AA1128" s="35">
        <v>0</v>
      </c>
    </row>
    <row r="1129" spans="1:27">
      <c r="A1129" s="239" t="s">
        <v>786</v>
      </c>
      <c r="B1129" s="35" t="s">
        <v>79</v>
      </c>
      <c r="C1129" s="35" t="s">
        <v>92</v>
      </c>
      <c r="D1129" s="35">
        <v>0</v>
      </c>
      <c r="E1129" s="35">
        <v>0</v>
      </c>
      <c r="F1129" s="35">
        <v>0</v>
      </c>
      <c r="G1129" s="35">
        <v>0</v>
      </c>
      <c r="H1129" s="35">
        <v>0</v>
      </c>
      <c r="I1129" s="35">
        <v>0</v>
      </c>
      <c r="J1129" s="35">
        <v>0</v>
      </c>
      <c r="K1129" s="35">
        <v>141.52195929133185</v>
      </c>
      <c r="L1129" s="35">
        <v>267.04745906281903</v>
      </c>
      <c r="M1129" s="35">
        <v>362.3881458896098</v>
      </c>
      <c r="N1129" s="35">
        <v>416.76750533496306</v>
      </c>
      <c r="O1129" s="35">
        <v>424.03894907832006</v>
      </c>
      <c r="P1129" s="35">
        <v>383.38057388944083</v>
      </c>
      <c r="Q1129" s="35">
        <v>299.38806270055971</v>
      </c>
      <c r="R1129" s="35">
        <v>181.55522701577868</v>
      </c>
      <c r="S1129" s="35">
        <v>43.200905802412215</v>
      </c>
      <c r="T1129" s="35">
        <v>0</v>
      </c>
      <c r="U1129" s="35">
        <v>0</v>
      </c>
      <c r="V1129" s="35">
        <v>0</v>
      </c>
      <c r="W1129" s="35">
        <v>0</v>
      </c>
      <c r="X1129" s="35">
        <v>0</v>
      </c>
      <c r="Y1129" s="35">
        <v>0</v>
      </c>
      <c r="Z1129" s="35">
        <v>0</v>
      </c>
      <c r="AA1129" s="35">
        <v>0</v>
      </c>
    </row>
    <row r="1130" spans="1:27">
      <c r="A1130" s="239" t="s">
        <v>786</v>
      </c>
      <c r="B1130" s="35" t="s">
        <v>79</v>
      </c>
      <c r="C1130" s="35" t="s">
        <v>93</v>
      </c>
      <c r="D1130" s="35">
        <v>0</v>
      </c>
      <c r="E1130" s="35">
        <v>0</v>
      </c>
      <c r="F1130" s="35">
        <v>0</v>
      </c>
      <c r="G1130" s="35">
        <v>0</v>
      </c>
      <c r="H1130" s="35">
        <v>0</v>
      </c>
      <c r="I1130" s="35">
        <v>0</v>
      </c>
      <c r="J1130" s="35">
        <v>0</v>
      </c>
      <c r="K1130" s="35">
        <v>0</v>
      </c>
      <c r="L1130" s="35">
        <v>123.55951237492201</v>
      </c>
      <c r="M1130" s="35">
        <v>230.0366129301872</v>
      </c>
      <c r="N1130" s="35">
        <v>304.71057603255639</v>
      </c>
      <c r="O1130" s="35">
        <v>337.25753939573394</v>
      </c>
      <c r="P1130" s="35">
        <v>323.17780387909812</v>
      </c>
      <c r="Q1130" s="35">
        <v>264.41792815534114</v>
      </c>
      <c r="R1130" s="35">
        <v>169.1016121022945</v>
      </c>
      <c r="S1130" s="35">
        <v>50.406574963540812</v>
      </c>
      <c r="T1130" s="35">
        <v>0</v>
      </c>
      <c r="U1130" s="35">
        <v>0</v>
      </c>
      <c r="V1130" s="35">
        <v>0</v>
      </c>
      <c r="W1130" s="35">
        <v>0</v>
      </c>
      <c r="X1130" s="35">
        <v>0</v>
      </c>
      <c r="Y1130" s="35">
        <v>0</v>
      </c>
      <c r="Z1130" s="35">
        <v>0</v>
      </c>
      <c r="AA1130" s="35">
        <v>0</v>
      </c>
    </row>
    <row r="1131" spans="1:27">
      <c r="A1131" s="239" t="s">
        <v>786</v>
      </c>
      <c r="B1131" s="35" t="s">
        <v>339</v>
      </c>
      <c r="C1131" s="35" t="s">
        <v>82</v>
      </c>
      <c r="D1131" s="35">
        <v>0</v>
      </c>
      <c r="E1131" s="35">
        <v>0</v>
      </c>
      <c r="F1131" s="35">
        <v>0</v>
      </c>
      <c r="G1131" s="35">
        <v>0</v>
      </c>
      <c r="H1131" s="35">
        <v>0</v>
      </c>
      <c r="I1131" s="35">
        <v>0</v>
      </c>
      <c r="J1131" s="35">
        <v>0</v>
      </c>
      <c r="K1131" s="35">
        <v>0</v>
      </c>
      <c r="L1131" s="35">
        <v>69.05499685017071</v>
      </c>
      <c r="M1131" s="35">
        <v>129.4021206172537</v>
      </c>
      <c r="N1131" s="35">
        <v>173.431565803273</v>
      </c>
      <c r="O1131" s="35">
        <v>195.59119515405575</v>
      </c>
      <c r="P1131" s="35">
        <v>193.08666722066155</v>
      </c>
      <c r="Q1131" s="35">
        <v>166.23380435298296</v>
      </c>
      <c r="R1131" s="35">
        <v>118.41876732772155</v>
      </c>
      <c r="S1131" s="35">
        <v>55.671058612056072</v>
      </c>
      <c r="T1131" s="35">
        <v>0</v>
      </c>
      <c r="U1131" s="35">
        <v>0</v>
      </c>
      <c r="V1131" s="35">
        <v>0</v>
      </c>
      <c r="W1131" s="35">
        <v>0</v>
      </c>
      <c r="X1131" s="35">
        <v>0</v>
      </c>
      <c r="Y1131" s="35">
        <v>0</v>
      </c>
      <c r="Z1131" s="35">
        <v>0</v>
      </c>
      <c r="AA1131" s="35">
        <v>0</v>
      </c>
    </row>
    <row r="1132" spans="1:27">
      <c r="A1132" s="239" t="s">
        <v>786</v>
      </c>
      <c r="B1132" s="35" t="s">
        <v>339</v>
      </c>
      <c r="C1132" s="35" t="s">
        <v>83</v>
      </c>
      <c r="D1132" s="35">
        <v>0</v>
      </c>
      <c r="E1132" s="35">
        <v>0</v>
      </c>
      <c r="F1132" s="35">
        <v>0</v>
      </c>
      <c r="G1132" s="35">
        <v>0</v>
      </c>
      <c r="H1132" s="35">
        <v>0</v>
      </c>
      <c r="I1132" s="35">
        <v>0</v>
      </c>
      <c r="J1132" s="35">
        <v>0</v>
      </c>
      <c r="K1132" s="35">
        <v>82.072586810292478</v>
      </c>
      <c r="L1132" s="35">
        <v>156.42083011046313</v>
      </c>
      <c r="M1132" s="35">
        <v>216.04737069758983</v>
      </c>
      <c r="N1132" s="35">
        <v>255.34039712871424</v>
      </c>
      <c r="O1132" s="35">
        <v>270.60180696181328</v>
      </c>
      <c r="P1132" s="35">
        <v>260.39525736207293</v>
      </c>
      <c r="Q1132" s="35">
        <v>225.68134794290279</v>
      </c>
      <c r="R1132" s="35">
        <v>169.72721297354099</v>
      </c>
      <c r="S1132" s="35">
        <v>97.799031772961555</v>
      </c>
      <c r="T1132" s="35">
        <v>16.666396981589077</v>
      </c>
      <c r="U1132" s="35">
        <v>0</v>
      </c>
      <c r="V1132" s="35">
        <v>0</v>
      </c>
      <c r="W1132" s="35">
        <v>0</v>
      </c>
      <c r="X1132" s="35">
        <v>0</v>
      </c>
      <c r="Y1132" s="35">
        <v>0</v>
      </c>
      <c r="Z1132" s="35">
        <v>0</v>
      </c>
      <c r="AA1132" s="35">
        <v>0</v>
      </c>
    </row>
    <row r="1133" spans="1:27">
      <c r="A1133" s="239" t="s">
        <v>786</v>
      </c>
      <c r="B1133" s="35" t="s">
        <v>339</v>
      </c>
      <c r="C1133" s="35" t="s">
        <v>84</v>
      </c>
      <c r="D1133" s="35">
        <v>0</v>
      </c>
      <c r="E1133" s="35">
        <v>0</v>
      </c>
      <c r="F1133" s="35">
        <v>0</v>
      </c>
      <c r="G1133" s="35">
        <v>0</v>
      </c>
      <c r="H1133" s="35">
        <v>0</v>
      </c>
      <c r="I1133" s="35">
        <v>0</v>
      </c>
      <c r="J1133" s="35">
        <v>94.93473715528286</v>
      </c>
      <c r="K1133" s="35">
        <v>183.17996808353695</v>
      </c>
      <c r="L1133" s="35">
        <v>258.51755767964715</v>
      </c>
      <c r="M1133" s="35">
        <v>315.63889826391681</v>
      </c>
      <c r="N1133" s="35">
        <v>350.51897670643456</v>
      </c>
      <c r="O1133" s="35">
        <v>360.69999400830682</v>
      </c>
      <c r="P1133" s="35">
        <v>345.46455229517113</v>
      </c>
      <c r="Q1133" s="35">
        <v>305.88620572923946</v>
      </c>
      <c r="R1133" s="35">
        <v>244.75381330714276</v>
      </c>
      <c r="S1133" s="35">
        <v>166.37502396787667</v>
      </c>
      <c r="T1133" s="35">
        <v>76.272741287761988</v>
      </c>
      <c r="U1133" s="35">
        <v>0</v>
      </c>
      <c r="V1133" s="35">
        <v>0</v>
      </c>
      <c r="W1133" s="35">
        <v>0</v>
      </c>
      <c r="X1133" s="35">
        <v>0</v>
      </c>
      <c r="Y1133" s="35">
        <v>0</v>
      </c>
      <c r="Z1133" s="35">
        <v>0</v>
      </c>
      <c r="AA1133" s="35">
        <v>0</v>
      </c>
    </row>
    <row r="1134" spans="1:27">
      <c r="A1134" s="239" t="s">
        <v>786</v>
      </c>
      <c r="B1134" s="35" t="s">
        <v>339</v>
      </c>
      <c r="C1134" s="35" t="s">
        <v>85</v>
      </c>
      <c r="D1134" s="35">
        <v>0</v>
      </c>
      <c r="E1134" s="35">
        <v>0</v>
      </c>
      <c r="F1134" s="35">
        <v>0</v>
      </c>
      <c r="G1134" s="35">
        <v>0</v>
      </c>
      <c r="H1134" s="35">
        <v>0</v>
      </c>
      <c r="I1134" s="35">
        <v>98.863795436604107</v>
      </c>
      <c r="J1134" s="35">
        <v>192.47556135304288</v>
      </c>
      <c r="K1134" s="35">
        <v>275.86227647437232</v>
      </c>
      <c r="L1134" s="35">
        <v>344.59411401240618</v>
      </c>
      <c r="M1134" s="35">
        <v>395.01977130239453</v>
      </c>
      <c r="N1134" s="35">
        <v>424.46044120881135</v>
      </c>
      <c r="O1134" s="35">
        <v>431.3521207843786</v>
      </c>
      <c r="P1134" s="35">
        <v>415.32869719259679</v>
      </c>
      <c r="Q1134" s="35">
        <v>377.24139704626702</v>
      </c>
      <c r="R1134" s="35">
        <v>319.11356593745865</v>
      </c>
      <c r="S1134" s="35">
        <v>244.03318044625792</v>
      </c>
      <c r="T1134" s="35">
        <v>155.98880280865555</v>
      </c>
      <c r="U1134" s="35">
        <v>59.657692969964934</v>
      </c>
      <c r="V1134" s="35">
        <v>0</v>
      </c>
      <c r="W1134" s="35">
        <v>0</v>
      </c>
      <c r="X1134" s="35">
        <v>0</v>
      </c>
      <c r="Y1134" s="35">
        <v>0</v>
      </c>
      <c r="Z1134" s="35">
        <v>0</v>
      </c>
      <c r="AA1134" s="35">
        <v>0</v>
      </c>
    </row>
    <row r="1135" spans="1:27">
      <c r="A1135" s="239" t="s">
        <v>786</v>
      </c>
      <c r="B1135" s="35" t="s">
        <v>339</v>
      </c>
      <c r="C1135" s="35" t="s">
        <v>86</v>
      </c>
      <c r="D1135" s="35">
        <v>0</v>
      </c>
      <c r="E1135" s="35">
        <v>0</v>
      </c>
      <c r="F1135" s="35">
        <v>0</v>
      </c>
      <c r="G1135" s="35">
        <v>0</v>
      </c>
      <c r="H1135" s="35">
        <v>102.75517453463151</v>
      </c>
      <c r="I1135" s="35">
        <v>201.0785259390407</v>
      </c>
      <c r="J1135" s="35">
        <v>290.72937528909051</v>
      </c>
      <c r="K1135" s="35">
        <v>367.8410880372457</v>
      </c>
      <c r="L1135" s="35">
        <v>429.08784167660019</v>
      </c>
      <c r="M1135" s="35">
        <v>471.82806822131568</v>
      </c>
      <c r="N1135" s="35">
        <v>494.21838483982498</v>
      </c>
      <c r="O1135" s="35">
        <v>495.2930988209601</v>
      </c>
      <c r="P1135" s="35">
        <v>475.00585782965328</v>
      </c>
      <c r="Q1135" s="35">
        <v>434.23164907974422</v>
      </c>
      <c r="R1135" s="35">
        <v>374.7290611997156</v>
      </c>
      <c r="S1135" s="35">
        <v>299.06443643431641</v>
      </c>
      <c r="T1135" s="35">
        <v>210.50118449204638</v>
      </c>
      <c r="U1135" s="35">
        <v>112.85903192412844</v>
      </c>
      <c r="V1135" s="35">
        <v>10.349277598916276</v>
      </c>
      <c r="W1135" s="35">
        <v>0</v>
      </c>
      <c r="X1135" s="35">
        <v>0</v>
      </c>
      <c r="Y1135" s="35">
        <v>0</v>
      </c>
      <c r="Z1135" s="35">
        <v>0</v>
      </c>
      <c r="AA1135" s="35">
        <v>0</v>
      </c>
    </row>
    <row r="1136" spans="1:27">
      <c r="A1136" s="239" t="s">
        <v>786</v>
      </c>
      <c r="B1136" s="35" t="s">
        <v>339</v>
      </c>
      <c r="C1136" s="35" t="s">
        <v>87</v>
      </c>
      <c r="D1136" s="35">
        <v>0</v>
      </c>
      <c r="E1136" s="35">
        <v>0</v>
      </c>
      <c r="F1136" s="35">
        <v>0</v>
      </c>
      <c r="G1136" s="35">
        <v>0</v>
      </c>
      <c r="H1136" s="35">
        <v>101.26496480713453</v>
      </c>
      <c r="I1136" s="35">
        <v>198.63837380677742</v>
      </c>
      <c r="J1136" s="35">
        <v>288.37822149870925</v>
      </c>
      <c r="K1136" s="35">
        <v>367.03585586281548</v>
      </c>
      <c r="L1136" s="35">
        <v>431.5885081221931</v>
      </c>
      <c r="M1136" s="35">
        <v>479.55545605205862</v>
      </c>
      <c r="N1136" s="35">
        <v>509.09335674364166</v>
      </c>
      <c r="O1136" s="35">
        <v>519.06708523841019</v>
      </c>
      <c r="P1136" s="35">
        <v>509.09335674364166</v>
      </c>
      <c r="Q1136" s="35">
        <v>479.55545605205862</v>
      </c>
      <c r="R1136" s="35">
        <v>431.58850812219322</v>
      </c>
      <c r="S1136" s="35">
        <v>367.03585586281554</v>
      </c>
      <c r="T1136" s="35">
        <v>288.37822149870925</v>
      </c>
      <c r="U1136" s="35">
        <v>198.63837380677751</v>
      </c>
      <c r="V1136" s="35">
        <v>101.26496480713472</v>
      </c>
      <c r="W1136" s="35">
        <v>0</v>
      </c>
      <c r="X1136" s="35">
        <v>0</v>
      </c>
      <c r="Y1136" s="35">
        <v>0</v>
      </c>
      <c r="Z1136" s="35">
        <v>0</v>
      </c>
      <c r="AA1136" s="35">
        <v>0</v>
      </c>
    </row>
    <row r="1137" spans="1:27">
      <c r="A1137" s="239" t="s">
        <v>786</v>
      </c>
      <c r="B1137" s="35" t="s">
        <v>339</v>
      </c>
      <c r="C1137" s="35" t="s">
        <v>88</v>
      </c>
      <c r="D1137" s="35">
        <v>0</v>
      </c>
      <c r="E1137" s="35">
        <v>0</v>
      </c>
      <c r="F1137" s="35">
        <v>0</v>
      </c>
      <c r="G1137" s="35">
        <v>0</v>
      </c>
      <c r="H1137" s="35">
        <v>101.8102403919207</v>
      </c>
      <c r="I1137" s="35">
        <v>199.55752306894226</v>
      </c>
      <c r="J1137" s="35">
        <v>289.34103142622985</v>
      </c>
      <c r="K1137" s="35">
        <v>367.57776048759723</v>
      </c>
      <c r="L1137" s="35">
        <v>431.14550446407179</v>
      </c>
      <c r="M1137" s="35">
        <v>477.50745512483394</v>
      </c>
      <c r="N1137" s="35">
        <v>504.81343861320875</v>
      </c>
      <c r="O1137" s="35">
        <v>511.97375063373505</v>
      </c>
      <c r="P1137" s="35">
        <v>498.70264345757062</v>
      </c>
      <c r="Q1137" s="35">
        <v>465.52972930328093</v>
      </c>
      <c r="R1137" s="35">
        <v>413.77884501645264</v>
      </c>
      <c r="S1137" s="35">
        <v>345.5152214987769</v>
      </c>
      <c r="T1137" s="35">
        <v>263.46306620473433</v>
      </c>
      <c r="U1137" s="35">
        <v>170.8968477545024</v>
      </c>
      <c r="V1137" s="35">
        <v>71.510621185605601</v>
      </c>
      <c r="W1137" s="35">
        <v>0</v>
      </c>
      <c r="X1137" s="35">
        <v>0</v>
      </c>
      <c r="Y1137" s="35">
        <v>0</v>
      </c>
      <c r="Z1137" s="35">
        <v>0</v>
      </c>
      <c r="AA1137" s="35">
        <v>0</v>
      </c>
    </row>
    <row r="1138" spans="1:27">
      <c r="A1138" s="239" t="s">
        <v>786</v>
      </c>
      <c r="B1138" s="35" t="s">
        <v>339</v>
      </c>
      <c r="C1138" s="35" t="s">
        <v>89</v>
      </c>
      <c r="D1138" s="35">
        <v>0</v>
      </c>
      <c r="E1138" s="35">
        <v>0</v>
      </c>
      <c r="F1138" s="35">
        <v>0</v>
      </c>
      <c r="G1138" s="35">
        <v>0</v>
      </c>
      <c r="H1138" s="35">
        <v>0</v>
      </c>
      <c r="I1138" s="35">
        <v>102.7783080344126</v>
      </c>
      <c r="J1138" s="35">
        <v>200.68410350507918</v>
      </c>
      <c r="K1138" s="35">
        <v>289.07586985449188</v>
      </c>
      <c r="L1138" s="35">
        <v>363.76313148224466</v>
      </c>
      <c r="M1138" s="35">
        <v>421.20511575262566</v>
      </c>
      <c r="N1138" s="35">
        <v>458.67861389331102</v>
      </c>
      <c r="O1138" s="35">
        <v>474.40708283806453</v>
      </c>
      <c r="P1138" s="35">
        <v>467.64486755512473</v>
      </c>
      <c r="Q1138" s="35">
        <v>438.71255105033214</v>
      </c>
      <c r="R1138" s="35">
        <v>388.98175617255384</v>
      </c>
      <c r="S1138" s="35">
        <v>320.81011973719546</v>
      </c>
      <c r="T1138" s="35">
        <v>237.4295217136291</v>
      </c>
      <c r="U1138" s="35">
        <v>142.79286830562793</v>
      </c>
      <c r="V1138" s="35">
        <v>41.386692630345173</v>
      </c>
      <c r="W1138" s="35">
        <v>0</v>
      </c>
      <c r="X1138" s="35">
        <v>0</v>
      </c>
      <c r="Y1138" s="35">
        <v>0</v>
      </c>
      <c r="Z1138" s="35">
        <v>0</v>
      </c>
      <c r="AA1138" s="35">
        <v>0</v>
      </c>
    </row>
    <row r="1139" spans="1:27">
      <c r="A1139" s="239" t="s">
        <v>786</v>
      </c>
      <c r="B1139" s="35" t="s">
        <v>339</v>
      </c>
      <c r="C1139" s="35" t="s">
        <v>90</v>
      </c>
      <c r="D1139" s="35">
        <v>0</v>
      </c>
      <c r="E1139" s="35">
        <v>0</v>
      </c>
      <c r="F1139" s="35">
        <v>0</v>
      </c>
      <c r="G1139" s="35">
        <v>0</v>
      </c>
      <c r="H1139" s="35">
        <v>0</v>
      </c>
      <c r="I1139" s="35">
        <v>0</v>
      </c>
      <c r="J1139" s="35">
        <v>99.228092794648177</v>
      </c>
      <c r="K1139" s="35">
        <v>192.4151524683339</v>
      </c>
      <c r="L1139" s="35">
        <v>273.88792563001545</v>
      </c>
      <c r="M1139" s="35">
        <v>338.6863278190861</v>
      </c>
      <c r="N1139" s="35">
        <v>382.86541478856003</v>
      </c>
      <c r="O1139" s="35">
        <v>403.73555177755554</v>
      </c>
      <c r="P1139" s="35">
        <v>400.02615920282449</v>
      </c>
      <c r="Q1139" s="35">
        <v>371.96306588734922</v>
      </c>
      <c r="R1139" s="35">
        <v>321.25476054053468</v>
      </c>
      <c r="S1139" s="35">
        <v>250.98837850359848</v>
      </c>
      <c r="T1139" s="35">
        <v>165.44175611522562</v>
      </c>
      <c r="U1139" s="35">
        <v>69.822994878526657</v>
      </c>
      <c r="V1139" s="35">
        <v>0</v>
      </c>
      <c r="W1139" s="35">
        <v>0</v>
      </c>
      <c r="X1139" s="35">
        <v>0</v>
      </c>
      <c r="Y1139" s="35">
        <v>0</v>
      </c>
      <c r="Z1139" s="35">
        <v>0</v>
      </c>
      <c r="AA1139" s="35">
        <v>0</v>
      </c>
    </row>
    <row r="1140" spans="1:27">
      <c r="A1140" s="239" t="s">
        <v>786</v>
      </c>
      <c r="B1140" s="35" t="s">
        <v>339</v>
      </c>
      <c r="C1140" s="35" t="s">
        <v>91</v>
      </c>
      <c r="D1140" s="35">
        <v>0</v>
      </c>
      <c r="E1140" s="35">
        <v>0</v>
      </c>
      <c r="F1140" s="35">
        <v>0</v>
      </c>
      <c r="G1140" s="35">
        <v>0</v>
      </c>
      <c r="H1140" s="35">
        <v>0</v>
      </c>
      <c r="I1140" s="35">
        <v>0</v>
      </c>
      <c r="J1140" s="35">
        <v>0</v>
      </c>
      <c r="K1140" s="35">
        <v>89.131615908227943</v>
      </c>
      <c r="L1140" s="35">
        <v>170.91013939729447</v>
      </c>
      <c r="M1140" s="35">
        <v>238.58908623721769</v>
      </c>
      <c r="N1140" s="35">
        <v>286.58514521037233</v>
      </c>
      <c r="O1140" s="35">
        <v>310.93878463107131</v>
      </c>
      <c r="P1140" s="35">
        <v>309.64090189774493</v>
      </c>
      <c r="Q1140" s="35">
        <v>282.79856846410945</v>
      </c>
      <c r="R1140" s="35">
        <v>232.62619676364642</v>
      </c>
      <c r="S1140" s="35">
        <v>163.26285778977143</v>
      </c>
      <c r="T1140" s="35">
        <v>80.430820086361052</v>
      </c>
      <c r="U1140" s="35">
        <v>0</v>
      </c>
      <c r="V1140" s="35">
        <v>0</v>
      </c>
      <c r="W1140" s="35">
        <v>0</v>
      </c>
      <c r="X1140" s="35">
        <v>0</v>
      </c>
      <c r="Y1140" s="35">
        <v>0</v>
      </c>
      <c r="Z1140" s="35">
        <v>0</v>
      </c>
      <c r="AA1140" s="35">
        <v>0</v>
      </c>
    </row>
    <row r="1141" spans="1:27">
      <c r="A1141" s="239" t="s">
        <v>786</v>
      </c>
      <c r="B1141" s="35" t="s">
        <v>339</v>
      </c>
      <c r="C1141" s="35" t="s">
        <v>92</v>
      </c>
      <c r="D1141" s="35">
        <v>0</v>
      </c>
      <c r="E1141" s="35">
        <v>0</v>
      </c>
      <c r="F1141" s="35">
        <v>0</v>
      </c>
      <c r="G1141" s="35">
        <v>0</v>
      </c>
      <c r="H1141" s="35">
        <v>0</v>
      </c>
      <c r="I1141" s="35">
        <v>0</v>
      </c>
      <c r="J1141" s="35">
        <v>0</v>
      </c>
      <c r="K1141" s="35">
        <v>75.478378288710331</v>
      </c>
      <c r="L1141" s="35">
        <v>142.42531150017015</v>
      </c>
      <c r="M1141" s="35">
        <v>193.27367780779193</v>
      </c>
      <c r="N1141" s="35">
        <v>222.27600284531366</v>
      </c>
      <c r="O1141" s="35">
        <v>226.15410617510403</v>
      </c>
      <c r="P1141" s="35">
        <v>204.46963940770178</v>
      </c>
      <c r="Q1141" s="35">
        <v>159.67363344029854</v>
      </c>
      <c r="R1141" s="35">
        <v>96.829454408415316</v>
      </c>
      <c r="S1141" s="35">
        <v>23.040483094619852</v>
      </c>
      <c r="T1141" s="35">
        <v>0</v>
      </c>
      <c r="U1141" s="35">
        <v>0</v>
      </c>
      <c r="V1141" s="35">
        <v>0</v>
      </c>
      <c r="W1141" s="35">
        <v>0</v>
      </c>
      <c r="X1141" s="35">
        <v>0</v>
      </c>
      <c r="Y1141" s="35">
        <v>0</v>
      </c>
      <c r="Z1141" s="35">
        <v>0</v>
      </c>
      <c r="AA1141" s="35">
        <v>0</v>
      </c>
    </row>
    <row r="1142" spans="1:27">
      <c r="A1142" s="239" t="s">
        <v>786</v>
      </c>
      <c r="B1142" s="35" t="s">
        <v>339</v>
      </c>
      <c r="C1142" s="35" t="s">
        <v>93</v>
      </c>
      <c r="D1142" s="35">
        <v>0</v>
      </c>
      <c r="E1142" s="35">
        <v>0</v>
      </c>
      <c r="F1142" s="35">
        <v>0</v>
      </c>
      <c r="G1142" s="35">
        <v>0</v>
      </c>
      <c r="H1142" s="35">
        <v>0</v>
      </c>
      <c r="I1142" s="35">
        <v>0</v>
      </c>
      <c r="J1142" s="35">
        <v>0</v>
      </c>
      <c r="K1142" s="35">
        <v>0</v>
      </c>
      <c r="L1142" s="35">
        <v>65.89840659995842</v>
      </c>
      <c r="M1142" s="35">
        <v>122.68619356276652</v>
      </c>
      <c r="N1142" s="35">
        <v>162.51230721736343</v>
      </c>
      <c r="O1142" s="35">
        <v>179.87068767772479</v>
      </c>
      <c r="P1142" s="35">
        <v>172.36149540218568</v>
      </c>
      <c r="Q1142" s="35">
        <v>141.02289501618196</v>
      </c>
      <c r="R1142" s="35">
        <v>90.187526454557073</v>
      </c>
      <c r="S1142" s="35">
        <v>26.883506647221772</v>
      </c>
      <c r="T1142" s="35">
        <v>0</v>
      </c>
      <c r="U1142" s="35">
        <v>0</v>
      </c>
      <c r="V1142" s="35">
        <v>0</v>
      </c>
      <c r="W1142" s="35">
        <v>0</v>
      </c>
      <c r="X1142" s="35">
        <v>0</v>
      </c>
      <c r="Y1142" s="35">
        <v>0</v>
      </c>
      <c r="Z1142" s="35">
        <v>0</v>
      </c>
      <c r="AA1142" s="35">
        <v>0</v>
      </c>
    </row>
    <row r="1143" spans="1:27">
      <c r="A1143" s="239" t="s">
        <v>786</v>
      </c>
      <c r="B1143" s="35" t="s">
        <v>338</v>
      </c>
      <c r="C1143" s="35" t="s">
        <v>82</v>
      </c>
      <c r="D1143" s="35">
        <v>0</v>
      </c>
      <c r="E1143" s="35">
        <v>0</v>
      </c>
      <c r="F1143" s="35">
        <v>0</v>
      </c>
      <c r="G1143" s="35">
        <v>0</v>
      </c>
      <c r="H1143" s="35">
        <v>0</v>
      </c>
      <c r="I1143" s="35">
        <v>0</v>
      </c>
      <c r="J1143" s="35">
        <v>0</v>
      </c>
      <c r="K1143" s="35">
        <v>0</v>
      </c>
      <c r="L1143" s="35">
        <v>43.159373031356687</v>
      </c>
      <c r="M1143" s="35">
        <v>80.876325385783559</v>
      </c>
      <c r="N1143" s="35">
        <v>108.39472862704562</v>
      </c>
      <c r="O1143" s="35">
        <v>122.24449697128485</v>
      </c>
      <c r="P1143" s="35">
        <v>120.67916701291345</v>
      </c>
      <c r="Q1143" s="35">
        <v>103.89612772061434</v>
      </c>
      <c r="R1143" s="35">
        <v>74.011729579825968</v>
      </c>
      <c r="S1143" s="35">
        <v>34.794411632535045</v>
      </c>
      <c r="T1143" s="35">
        <v>0</v>
      </c>
      <c r="U1143" s="35">
        <v>0</v>
      </c>
      <c r="V1143" s="35">
        <v>0</v>
      </c>
      <c r="W1143" s="35">
        <v>0</v>
      </c>
      <c r="X1143" s="35">
        <v>0</v>
      </c>
      <c r="Y1143" s="35">
        <v>0</v>
      </c>
      <c r="Z1143" s="35">
        <v>0</v>
      </c>
      <c r="AA1143" s="35">
        <v>0</v>
      </c>
    </row>
    <row r="1144" spans="1:27">
      <c r="A1144" s="239" t="s">
        <v>786</v>
      </c>
      <c r="B1144" s="35" t="s">
        <v>338</v>
      </c>
      <c r="C1144" s="35" t="s">
        <v>83</v>
      </c>
      <c r="D1144" s="35">
        <v>0</v>
      </c>
      <c r="E1144" s="35">
        <v>0</v>
      </c>
      <c r="F1144" s="35">
        <v>0</v>
      </c>
      <c r="G1144" s="35">
        <v>0</v>
      </c>
      <c r="H1144" s="35">
        <v>0</v>
      </c>
      <c r="I1144" s="35">
        <v>0</v>
      </c>
      <c r="J1144" s="35">
        <v>0</v>
      </c>
      <c r="K1144" s="35">
        <v>51.295366756432792</v>
      </c>
      <c r="L1144" s="35">
        <v>97.763018819039459</v>
      </c>
      <c r="M1144" s="35">
        <v>135.02960668599363</v>
      </c>
      <c r="N1144" s="35">
        <v>159.58774820544639</v>
      </c>
      <c r="O1144" s="35">
        <v>169.12612935113327</v>
      </c>
      <c r="P1144" s="35">
        <v>162.74703585129555</v>
      </c>
      <c r="Q1144" s="35">
        <v>141.05084246431426</v>
      </c>
      <c r="R1144" s="35">
        <v>106.0795081084631</v>
      </c>
      <c r="S1144" s="35">
        <v>61.12439485810097</v>
      </c>
      <c r="T1144" s="35">
        <v>10.416498113493173</v>
      </c>
      <c r="U1144" s="35">
        <v>0</v>
      </c>
      <c r="V1144" s="35">
        <v>0</v>
      </c>
      <c r="W1144" s="35">
        <v>0</v>
      </c>
      <c r="X1144" s="35">
        <v>0</v>
      </c>
      <c r="Y1144" s="35">
        <v>0</v>
      </c>
      <c r="Z1144" s="35">
        <v>0</v>
      </c>
      <c r="AA1144" s="35">
        <v>0</v>
      </c>
    </row>
    <row r="1145" spans="1:27">
      <c r="A1145" s="239" t="s">
        <v>786</v>
      </c>
      <c r="B1145" s="35" t="s">
        <v>338</v>
      </c>
      <c r="C1145" s="35" t="s">
        <v>84</v>
      </c>
      <c r="D1145" s="35">
        <v>0</v>
      </c>
      <c r="E1145" s="35">
        <v>0</v>
      </c>
      <c r="F1145" s="35">
        <v>0</v>
      </c>
      <c r="G1145" s="35">
        <v>0</v>
      </c>
      <c r="H1145" s="35">
        <v>0</v>
      </c>
      <c r="I1145" s="35">
        <v>0</v>
      </c>
      <c r="J1145" s="35">
        <v>59.334210722051779</v>
      </c>
      <c r="K1145" s="35">
        <v>114.48748005221059</v>
      </c>
      <c r="L1145" s="35">
        <v>161.57347354977944</v>
      </c>
      <c r="M1145" s="35">
        <v>197.27431141494799</v>
      </c>
      <c r="N1145" s="35">
        <v>219.07436044152158</v>
      </c>
      <c r="O1145" s="35">
        <v>225.43749625519175</v>
      </c>
      <c r="P1145" s="35">
        <v>215.91534518448194</v>
      </c>
      <c r="Q1145" s="35">
        <v>191.17887858077464</v>
      </c>
      <c r="R1145" s="35">
        <v>152.97113331696423</v>
      </c>
      <c r="S1145" s="35">
        <v>103.98438997992291</v>
      </c>
      <c r="T1145" s="35">
        <v>47.670463304851239</v>
      </c>
      <c r="U1145" s="35">
        <v>0</v>
      </c>
      <c r="V1145" s="35">
        <v>0</v>
      </c>
      <c r="W1145" s="35">
        <v>0</v>
      </c>
      <c r="X1145" s="35">
        <v>0</v>
      </c>
      <c r="Y1145" s="35">
        <v>0</v>
      </c>
      <c r="Z1145" s="35">
        <v>0</v>
      </c>
      <c r="AA1145" s="35">
        <v>0</v>
      </c>
    </row>
    <row r="1146" spans="1:27">
      <c r="A1146" s="239" t="s">
        <v>786</v>
      </c>
      <c r="B1146" s="35" t="s">
        <v>338</v>
      </c>
      <c r="C1146" s="35" t="s">
        <v>85</v>
      </c>
      <c r="D1146" s="35">
        <v>0</v>
      </c>
      <c r="E1146" s="35">
        <v>0</v>
      </c>
      <c r="F1146" s="35">
        <v>0</v>
      </c>
      <c r="G1146" s="35">
        <v>0</v>
      </c>
      <c r="H1146" s="35">
        <v>0</v>
      </c>
      <c r="I1146" s="35">
        <v>61.78987214787756</v>
      </c>
      <c r="J1146" s="35">
        <v>120.29722584565178</v>
      </c>
      <c r="K1146" s="35">
        <v>172.41392279648269</v>
      </c>
      <c r="L1146" s="35">
        <v>215.37132125775386</v>
      </c>
      <c r="M1146" s="35">
        <v>246.88735706399657</v>
      </c>
      <c r="N1146" s="35">
        <v>265.28777575550708</v>
      </c>
      <c r="O1146" s="35">
        <v>269.59507549023664</v>
      </c>
      <c r="P1146" s="35">
        <v>259.58043574537299</v>
      </c>
      <c r="Q1146" s="35">
        <v>235.77587315391688</v>
      </c>
      <c r="R1146" s="35">
        <v>199.44597871091165</v>
      </c>
      <c r="S1146" s="35">
        <v>152.52073777891118</v>
      </c>
      <c r="T1146" s="35">
        <v>97.493001755409722</v>
      </c>
      <c r="U1146" s="35">
        <v>37.286058106228083</v>
      </c>
      <c r="V1146" s="35">
        <v>0</v>
      </c>
      <c r="W1146" s="35">
        <v>0</v>
      </c>
      <c r="X1146" s="35">
        <v>0</v>
      </c>
      <c r="Y1146" s="35">
        <v>0</v>
      </c>
      <c r="Z1146" s="35">
        <v>0</v>
      </c>
      <c r="AA1146" s="35">
        <v>0</v>
      </c>
    </row>
    <row r="1147" spans="1:27">
      <c r="A1147" s="239" t="s">
        <v>786</v>
      </c>
      <c r="B1147" s="35" t="s">
        <v>338</v>
      </c>
      <c r="C1147" s="35" t="s">
        <v>86</v>
      </c>
      <c r="D1147" s="35">
        <v>0</v>
      </c>
      <c r="E1147" s="35">
        <v>0</v>
      </c>
      <c r="F1147" s="35">
        <v>0</v>
      </c>
      <c r="G1147" s="35">
        <v>0</v>
      </c>
      <c r="H1147" s="35">
        <v>64.22198408414468</v>
      </c>
      <c r="I1147" s="35">
        <v>125.67407871190042</v>
      </c>
      <c r="J1147" s="35">
        <v>181.70585955568154</v>
      </c>
      <c r="K1147" s="35">
        <v>229.90068002327854</v>
      </c>
      <c r="L1147" s="35">
        <v>268.17990104787509</v>
      </c>
      <c r="M1147" s="35">
        <v>294.89254263832225</v>
      </c>
      <c r="N1147" s="35">
        <v>308.88649052489058</v>
      </c>
      <c r="O1147" s="35">
        <v>309.55818676310003</v>
      </c>
      <c r="P1147" s="35">
        <v>296.87866114353329</v>
      </c>
      <c r="Q1147" s="35">
        <v>271.39478067484009</v>
      </c>
      <c r="R1147" s="35">
        <v>234.20566324982221</v>
      </c>
      <c r="S1147" s="35">
        <v>186.91527277144775</v>
      </c>
      <c r="T1147" s="35">
        <v>131.56324030752899</v>
      </c>
      <c r="U1147" s="35">
        <v>70.536894952580269</v>
      </c>
      <c r="V1147" s="35">
        <v>6.468298499322672</v>
      </c>
      <c r="W1147" s="35">
        <v>0</v>
      </c>
      <c r="X1147" s="35">
        <v>0</v>
      </c>
      <c r="Y1147" s="35">
        <v>0</v>
      </c>
      <c r="Z1147" s="35">
        <v>0</v>
      </c>
      <c r="AA1147" s="35">
        <v>0</v>
      </c>
    </row>
    <row r="1148" spans="1:27">
      <c r="A1148" s="239" t="s">
        <v>786</v>
      </c>
      <c r="B1148" s="35" t="s">
        <v>338</v>
      </c>
      <c r="C1148" s="35" t="s">
        <v>87</v>
      </c>
      <c r="D1148" s="35">
        <v>0</v>
      </c>
      <c r="E1148" s="35">
        <v>0</v>
      </c>
      <c r="F1148" s="35">
        <v>0</v>
      </c>
      <c r="G1148" s="35">
        <v>0</v>
      </c>
      <c r="H1148" s="35">
        <v>63.290603004459079</v>
      </c>
      <c r="I1148" s="35">
        <v>124.14898362923589</v>
      </c>
      <c r="J1148" s="35">
        <v>180.23638843669329</v>
      </c>
      <c r="K1148" s="35">
        <v>229.39740991425967</v>
      </c>
      <c r="L1148" s="35">
        <v>269.74281757637067</v>
      </c>
      <c r="M1148" s="35">
        <v>299.72216003253664</v>
      </c>
      <c r="N1148" s="35">
        <v>318.18334796477603</v>
      </c>
      <c r="O1148" s="35">
        <v>324.41692827400635</v>
      </c>
      <c r="P1148" s="35">
        <v>318.18334796477603</v>
      </c>
      <c r="Q1148" s="35">
        <v>299.72216003253664</v>
      </c>
      <c r="R1148" s="35">
        <v>269.74281757637078</v>
      </c>
      <c r="S1148" s="35">
        <v>229.3974099142597</v>
      </c>
      <c r="T1148" s="35">
        <v>180.23638843669329</v>
      </c>
      <c r="U1148" s="35">
        <v>124.14898362923593</v>
      </c>
      <c r="V1148" s="35">
        <v>63.2906030044592</v>
      </c>
      <c r="W1148" s="35">
        <v>0</v>
      </c>
      <c r="X1148" s="35">
        <v>0</v>
      </c>
      <c r="Y1148" s="35">
        <v>0</v>
      </c>
      <c r="Z1148" s="35">
        <v>0</v>
      </c>
      <c r="AA1148" s="35">
        <v>0</v>
      </c>
    </row>
    <row r="1149" spans="1:27">
      <c r="A1149" s="239" t="s">
        <v>786</v>
      </c>
      <c r="B1149" s="35" t="s">
        <v>338</v>
      </c>
      <c r="C1149" s="35" t="s">
        <v>88</v>
      </c>
      <c r="D1149" s="35">
        <v>0</v>
      </c>
      <c r="E1149" s="35">
        <v>0</v>
      </c>
      <c r="F1149" s="35">
        <v>0</v>
      </c>
      <c r="G1149" s="35">
        <v>0</v>
      </c>
      <c r="H1149" s="35">
        <v>63.631400244950434</v>
      </c>
      <c r="I1149" s="35">
        <v>124.7234519180889</v>
      </c>
      <c r="J1149" s="35">
        <v>180.83814464139363</v>
      </c>
      <c r="K1149" s="35">
        <v>229.73610030474822</v>
      </c>
      <c r="L1149" s="35">
        <v>269.46594029004484</v>
      </c>
      <c r="M1149" s="35">
        <v>298.44215945302119</v>
      </c>
      <c r="N1149" s="35">
        <v>315.50839913325541</v>
      </c>
      <c r="O1149" s="35">
        <v>319.98359414608439</v>
      </c>
      <c r="P1149" s="35">
        <v>311.68915216098156</v>
      </c>
      <c r="Q1149" s="35">
        <v>290.95608081455055</v>
      </c>
      <c r="R1149" s="35">
        <v>258.61177813528286</v>
      </c>
      <c r="S1149" s="35">
        <v>215.94701343673555</v>
      </c>
      <c r="T1149" s="35">
        <v>164.66441637795893</v>
      </c>
      <c r="U1149" s="35">
        <v>106.81052984656398</v>
      </c>
      <c r="V1149" s="35">
        <v>44.6941382410035</v>
      </c>
      <c r="W1149" s="35">
        <v>0</v>
      </c>
      <c r="X1149" s="35">
        <v>0</v>
      </c>
      <c r="Y1149" s="35">
        <v>0</v>
      </c>
      <c r="Z1149" s="35">
        <v>0</v>
      </c>
      <c r="AA1149" s="35">
        <v>0</v>
      </c>
    </row>
    <row r="1150" spans="1:27">
      <c r="A1150" s="239" t="s">
        <v>786</v>
      </c>
      <c r="B1150" s="35" t="s">
        <v>338</v>
      </c>
      <c r="C1150" s="35" t="s">
        <v>89</v>
      </c>
      <c r="D1150" s="35">
        <v>0</v>
      </c>
      <c r="E1150" s="35">
        <v>0</v>
      </c>
      <c r="F1150" s="35">
        <v>0</v>
      </c>
      <c r="G1150" s="35">
        <v>0</v>
      </c>
      <c r="H1150" s="35">
        <v>0</v>
      </c>
      <c r="I1150" s="35">
        <v>64.236442521507882</v>
      </c>
      <c r="J1150" s="35">
        <v>125.4275646906745</v>
      </c>
      <c r="K1150" s="35">
        <v>180.67241865905743</v>
      </c>
      <c r="L1150" s="35">
        <v>227.35195717640289</v>
      </c>
      <c r="M1150" s="35">
        <v>263.25319734539102</v>
      </c>
      <c r="N1150" s="35">
        <v>286.67413368331938</v>
      </c>
      <c r="O1150" s="35">
        <v>296.50442677379033</v>
      </c>
      <c r="P1150" s="35">
        <v>292.27804222195294</v>
      </c>
      <c r="Q1150" s="35">
        <v>274.19534440645759</v>
      </c>
      <c r="R1150" s="35">
        <v>243.11359760784615</v>
      </c>
      <c r="S1150" s="35">
        <v>200.50632483574714</v>
      </c>
      <c r="T1150" s="35">
        <v>148.39345107101818</v>
      </c>
      <c r="U1150" s="35">
        <v>89.245542691017462</v>
      </c>
      <c r="V1150" s="35">
        <v>25.866682893965731</v>
      </c>
      <c r="W1150" s="35">
        <v>0</v>
      </c>
      <c r="X1150" s="35">
        <v>0</v>
      </c>
      <c r="Y1150" s="35">
        <v>0</v>
      </c>
      <c r="Z1150" s="35">
        <v>0</v>
      </c>
      <c r="AA1150" s="35">
        <v>0</v>
      </c>
    </row>
    <row r="1151" spans="1:27">
      <c r="A1151" s="239" t="s">
        <v>786</v>
      </c>
      <c r="B1151" s="35" t="s">
        <v>338</v>
      </c>
      <c r="C1151" s="35" t="s">
        <v>90</v>
      </c>
      <c r="D1151" s="35">
        <v>0</v>
      </c>
      <c r="E1151" s="35">
        <v>0</v>
      </c>
      <c r="F1151" s="35">
        <v>0</v>
      </c>
      <c r="G1151" s="35">
        <v>0</v>
      </c>
      <c r="H1151" s="35">
        <v>0</v>
      </c>
      <c r="I1151" s="35">
        <v>0</v>
      </c>
      <c r="J1151" s="35">
        <v>62.017557996655107</v>
      </c>
      <c r="K1151" s="35">
        <v>120.25947029270868</v>
      </c>
      <c r="L1151" s="35">
        <v>171.17995351875965</v>
      </c>
      <c r="M1151" s="35">
        <v>211.67895488692881</v>
      </c>
      <c r="N1151" s="35">
        <v>239.29088424285001</v>
      </c>
      <c r="O1151" s="35">
        <v>252.33471986097223</v>
      </c>
      <c r="P1151" s="35">
        <v>250.01634950176532</v>
      </c>
      <c r="Q1151" s="35">
        <v>232.47691617959325</v>
      </c>
      <c r="R1151" s="35">
        <v>200.78422533783416</v>
      </c>
      <c r="S1151" s="35">
        <v>156.86773656474904</v>
      </c>
      <c r="T1151" s="35">
        <v>103.40109757201601</v>
      </c>
      <c r="U1151" s="35">
        <v>43.639371799079164</v>
      </c>
      <c r="V1151" s="35">
        <v>0</v>
      </c>
      <c r="W1151" s="35">
        <v>0</v>
      </c>
      <c r="X1151" s="35">
        <v>0</v>
      </c>
      <c r="Y1151" s="35">
        <v>0</v>
      </c>
      <c r="Z1151" s="35">
        <v>0</v>
      </c>
      <c r="AA1151" s="35">
        <v>0</v>
      </c>
    </row>
    <row r="1152" spans="1:27">
      <c r="A1152" s="239" t="s">
        <v>786</v>
      </c>
      <c r="B1152" s="35" t="s">
        <v>338</v>
      </c>
      <c r="C1152" s="35" t="s">
        <v>91</v>
      </c>
      <c r="D1152" s="35">
        <v>0</v>
      </c>
      <c r="E1152" s="35">
        <v>0</v>
      </c>
      <c r="F1152" s="35">
        <v>0</v>
      </c>
      <c r="G1152" s="35">
        <v>0</v>
      </c>
      <c r="H1152" s="35">
        <v>0</v>
      </c>
      <c r="I1152" s="35">
        <v>0</v>
      </c>
      <c r="J1152" s="35">
        <v>0</v>
      </c>
      <c r="K1152" s="35">
        <v>55.707259942642459</v>
      </c>
      <c r="L1152" s="35">
        <v>106.81883712330904</v>
      </c>
      <c r="M1152" s="35">
        <v>149.11817889826102</v>
      </c>
      <c r="N1152" s="35">
        <v>179.1157157564827</v>
      </c>
      <c r="O1152" s="35">
        <v>194.33674039441956</v>
      </c>
      <c r="P1152" s="35">
        <v>193.52556368609055</v>
      </c>
      <c r="Q1152" s="35">
        <v>176.7491052900684</v>
      </c>
      <c r="R1152" s="35">
        <v>145.39137297727899</v>
      </c>
      <c r="S1152" s="35">
        <v>102.03928611860712</v>
      </c>
      <c r="T1152" s="35">
        <v>50.269262553975651</v>
      </c>
      <c r="U1152" s="35">
        <v>0</v>
      </c>
      <c r="V1152" s="35">
        <v>0</v>
      </c>
      <c r="W1152" s="35">
        <v>0</v>
      </c>
      <c r="X1152" s="35">
        <v>0</v>
      </c>
      <c r="Y1152" s="35">
        <v>0</v>
      </c>
      <c r="Z1152" s="35">
        <v>0</v>
      </c>
      <c r="AA1152" s="35">
        <v>0</v>
      </c>
    </row>
    <row r="1153" spans="1:27">
      <c r="A1153" s="239" t="s">
        <v>786</v>
      </c>
      <c r="B1153" s="35" t="s">
        <v>338</v>
      </c>
      <c r="C1153" s="35" t="s">
        <v>92</v>
      </c>
      <c r="D1153" s="35">
        <v>0</v>
      </c>
      <c r="E1153" s="35">
        <v>0</v>
      </c>
      <c r="F1153" s="35">
        <v>0</v>
      </c>
      <c r="G1153" s="35">
        <v>0</v>
      </c>
      <c r="H1153" s="35">
        <v>0</v>
      </c>
      <c r="I1153" s="35">
        <v>0</v>
      </c>
      <c r="J1153" s="35">
        <v>0</v>
      </c>
      <c r="K1153" s="35">
        <v>47.173986430443954</v>
      </c>
      <c r="L1153" s="35">
        <v>89.015819687606339</v>
      </c>
      <c r="M1153" s="35">
        <v>120.79604862986993</v>
      </c>
      <c r="N1153" s="35">
        <v>138.92250177832102</v>
      </c>
      <c r="O1153" s="35">
        <v>141.34631635944001</v>
      </c>
      <c r="P1153" s="35">
        <v>127.7935246298136</v>
      </c>
      <c r="Q1153" s="35">
        <v>99.796020900186576</v>
      </c>
      <c r="R1153" s="35">
        <v>60.518409005259564</v>
      </c>
      <c r="S1153" s="35">
        <v>14.400301934137406</v>
      </c>
      <c r="T1153" s="35">
        <v>0</v>
      </c>
      <c r="U1153" s="35">
        <v>0</v>
      </c>
      <c r="V1153" s="35">
        <v>0</v>
      </c>
      <c r="W1153" s="35">
        <v>0</v>
      </c>
      <c r="X1153" s="35">
        <v>0</v>
      </c>
      <c r="Y1153" s="35">
        <v>0</v>
      </c>
      <c r="Z1153" s="35">
        <v>0</v>
      </c>
      <c r="AA1153" s="35">
        <v>0</v>
      </c>
    </row>
    <row r="1154" spans="1:27">
      <c r="A1154" s="239" t="s">
        <v>786</v>
      </c>
      <c r="B1154" s="35" t="s">
        <v>338</v>
      </c>
      <c r="C1154" s="35" t="s">
        <v>93</v>
      </c>
      <c r="D1154" s="35">
        <v>0</v>
      </c>
      <c r="E1154" s="35">
        <v>0</v>
      </c>
      <c r="F1154" s="35">
        <v>0</v>
      </c>
      <c r="G1154" s="35">
        <v>0</v>
      </c>
      <c r="H1154" s="35">
        <v>0</v>
      </c>
      <c r="I1154" s="35">
        <v>0</v>
      </c>
      <c r="J1154" s="35">
        <v>0</v>
      </c>
      <c r="K1154" s="35">
        <v>0</v>
      </c>
      <c r="L1154" s="35">
        <v>41.186504124974007</v>
      </c>
      <c r="M1154" s="35">
        <v>76.678870976729073</v>
      </c>
      <c r="N1154" s="35">
        <v>101.57019201085213</v>
      </c>
      <c r="O1154" s="35">
        <v>112.41917979857799</v>
      </c>
      <c r="P1154" s="35">
        <v>107.72593462636604</v>
      </c>
      <c r="Q1154" s="35">
        <v>88.139309385113719</v>
      </c>
      <c r="R1154" s="35">
        <v>56.367204034098165</v>
      </c>
      <c r="S1154" s="35">
        <v>16.802191654513607</v>
      </c>
      <c r="T1154" s="35">
        <v>0</v>
      </c>
      <c r="U1154" s="35">
        <v>0</v>
      </c>
      <c r="V1154" s="35">
        <v>0</v>
      </c>
      <c r="W1154" s="35">
        <v>0</v>
      </c>
      <c r="X1154" s="35">
        <v>0</v>
      </c>
      <c r="Y1154" s="35">
        <v>0</v>
      </c>
      <c r="Z1154" s="35">
        <v>0</v>
      </c>
      <c r="AA1154" s="35">
        <v>0</v>
      </c>
    </row>
    <row r="1155" spans="1:27">
      <c r="A1155" s="241" t="s">
        <v>783</v>
      </c>
      <c r="B1155" s="35" t="s">
        <v>79</v>
      </c>
      <c r="C1155" s="35" t="s">
        <v>82</v>
      </c>
      <c r="D1155" s="35">
        <v>0</v>
      </c>
      <c r="E1155" s="35">
        <v>0</v>
      </c>
      <c r="F1155" s="35">
        <v>0</v>
      </c>
      <c r="G1155" s="35">
        <v>0</v>
      </c>
      <c r="H1155" s="35">
        <v>0</v>
      </c>
      <c r="I1155" s="35">
        <v>0</v>
      </c>
      <c r="J1155" s="35">
        <v>0</v>
      </c>
      <c r="K1155" s="35">
        <v>0</v>
      </c>
      <c r="L1155" s="35">
        <v>0</v>
      </c>
      <c r="M1155" s="35">
        <v>0</v>
      </c>
      <c r="N1155" s="35">
        <v>43.062868172379183</v>
      </c>
      <c r="O1155" s="35">
        <v>69.022338300097516</v>
      </c>
      <c r="P1155" s="35">
        <v>67.568016081373898</v>
      </c>
      <c r="Q1155" s="35">
        <v>39.277518680314877</v>
      </c>
      <c r="R1155" s="35">
        <v>0</v>
      </c>
      <c r="S1155" s="35">
        <v>0</v>
      </c>
      <c r="T1155" s="35">
        <v>0</v>
      </c>
      <c r="U1155" s="35">
        <v>0</v>
      </c>
      <c r="V1155" s="35">
        <v>0</v>
      </c>
      <c r="W1155" s="35">
        <v>0</v>
      </c>
      <c r="X1155" s="35">
        <v>0</v>
      </c>
      <c r="Y1155" s="35">
        <v>0</v>
      </c>
      <c r="Z1155" s="35">
        <v>0</v>
      </c>
      <c r="AA1155" s="35">
        <v>0</v>
      </c>
    </row>
    <row r="1156" spans="1:27">
      <c r="A1156" s="241" t="s">
        <v>783</v>
      </c>
      <c r="B1156" s="35" t="s">
        <v>79</v>
      </c>
      <c r="C1156" s="35" t="s">
        <v>83</v>
      </c>
      <c r="D1156" s="35">
        <v>0</v>
      </c>
      <c r="E1156" s="35">
        <v>0</v>
      </c>
      <c r="F1156" s="35">
        <v>0</v>
      </c>
      <c r="G1156" s="35">
        <v>0</v>
      </c>
      <c r="H1156" s="35">
        <v>0</v>
      </c>
      <c r="I1156" s="35">
        <v>0</v>
      </c>
      <c r="J1156" s="35">
        <v>0</v>
      </c>
      <c r="K1156" s="35">
        <v>0</v>
      </c>
      <c r="L1156" s="35">
        <v>80.303234291073039</v>
      </c>
      <c r="M1156" s="35">
        <v>149.50434546556994</v>
      </c>
      <c r="N1156" s="35">
        <v>198.03610671319345</v>
      </c>
      <c r="O1156" s="35">
        <v>219.18888058045812</v>
      </c>
      <c r="P1156" s="35">
        <v>210.03824314092233</v>
      </c>
      <c r="Q1156" s="35">
        <v>171.84929292200826</v>
      </c>
      <c r="R1156" s="35">
        <v>109.90174786740921</v>
      </c>
      <c r="S1156" s="35">
        <v>32.760011117762474</v>
      </c>
      <c r="T1156" s="35">
        <v>0</v>
      </c>
      <c r="U1156" s="35">
        <v>0</v>
      </c>
      <c r="V1156" s="35">
        <v>0</v>
      </c>
      <c r="W1156" s="35">
        <v>0</v>
      </c>
      <c r="X1156" s="35">
        <v>0</v>
      </c>
      <c r="Y1156" s="35">
        <v>0</v>
      </c>
      <c r="Z1156" s="35">
        <v>0</v>
      </c>
      <c r="AA1156" s="35">
        <v>0</v>
      </c>
    </row>
    <row r="1157" spans="1:27">
      <c r="A1157" s="241" t="s">
        <v>783</v>
      </c>
      <c r="B1157" s="35" t="s">
        <v>79</v>
      </c>
      <c r="C1157" s="35" t="s">
        <v>84</v>
      </c>
      <c r="D1157" s="35">
        <v>0</v>
      </c>
      <c r="E1157" s="35">
        <v>0</v>
      </c>
      <c r="F1157" s="35">
        <v>0</v>
      </c>
      <c r="G1157" s="35">
        <v>0</v>
      </c>
      <c r="H1157" s="35">
        <v>0</v>
      </c>
      <c r="I1157" s="35">
        <v>0</v>
      </c>
      <c r="J1157" s="35">
        <v>110.6022483574781</v>
      </c>
      <c r="K1157" s="35">
        <v>213.14159115491455</v>
      </c>
      <c r="L1157" s="35">
        <v>300.14290876822827</v>
      </c>
      <c r="M1157" s="35">
        <v>365.26380384173382</v>
      </c>
      <c r="N1157" s="35">
        <v>403.75696215026272</v>
      </c>
      <c r="O1157" s="35">
        <v>412.81623187720595</v>
      </c>
      <c r="P1157" s="35">
        <v>391.78119212392846</v>
      </c>
      <c r="Q1157" s="35">
        <v>342.18529760316108</v>
      </c>
      <c r="R1157" s="35">
        <v>267.64408976749951</v>
      </c>
      <c r="S1157" s="35">
        <v>173.59162378341549</v>
      </c>
      <c r="T1157" s="35">
        <v>66.884325828320357</v>
      </c>
      <c r="U1157" s="35">
        <v>0</v>
      </c>
      <c r="V1157" s="35">
        <v>0</v>
      </c>
      <c r="W1157" s="35">
        <v>0</v>
      </c>
      <c r="X1157" s="35">
        <v>0</v>
      </c>
      <c r="Y1157" s="35">
        <v>0</v>
      </c>
      <c r="Z1157" s="35">
        <v>0</v>
      </c>
      <c r="AA1157" s="35">
        <v>0</v>
      </c>
    </row>
    <row r="1158" spans="1:27">
      <c r="A1158" s="241" t="s">
        <v>783</v>
      </c>
      <c r="B1158" s="35" t="s">
        <v>79</v>
      </c>
      <c r="C1158" s="35" t="s">
        <v>85</v>
      </c>
      <c r="D1158" s="35">
        <v>0</v>
      </c>
      <c r="E1158" s="35">
        <v>0</v>
      </c>
      <c r="F1158" s="35">
        <v>0</v>
      </c>
      <c r="G1158" s="35">
        <v>0</v>
      </c>
      <c r="H1158" s="35">
        <v>119.32899652913281</v>
      </c>
      <c r="I1158" s="35">
        <v>233.511342202782</v>
      </c>
      <c r="J1158" s="35">
        <v>337.62236083883505</v>
      </c>
      <c r="K1158" s="35">
        <v>427.17175185056328</v>
      </c>
      <c r="L1158" s="35">
        <v>498.29725658111096</v>
      </c>
      <c r="M1158" s="35">
        <v>547.93123723567942</v>
      </c>
      <c r="N1158" s="35">
        <v>573.9329838742957</v>
      </c>
      <c r="O1158" s="35">
        <v>575.18104307428723</v>
      </c>
      <c r="P1158" s="35">
        <v>551.62158613402937</v>
      </c>
      <c r="Q1158" s="35">
        <v>504.27073070089295</v>
      </c>
      <c r="R1158" s="35">
        <v>435.17071569174789</v>
      </c>
      <c r="S1158" s="35">
        <v>347.30181967848267</v>
      </c>
      <c r="T1158" s="35">
        <v>244.45382169210316</v>
      </c>
      <c r="U1158" s="35">
        <v>131.06254833148785</v>
      </c>
      <c r="V1158" s="35">
        <v>12.01855688799294</v>
      </c>
      <c r="W1158" s="35">
        <v>0</v>
      </c>
      <c r="X1158" s="35">
        <v>0</v>
      </c>
      <c r="Y1158" s="35">
        <v>0</v>
      </c>
      <c r="Z1158" s="35">
        <v>0</v>
      </c>
      <c r="AA1158" s="35">
        <v>0</v>
      </c>
    </row>
    <row r="1159" spans="1:27">
      <c r="A1159" s="241" t="s">
        <v>783</v>
      </c>
      <c r="B1159" s="35" t="s">
        <v>79</v>
      </c>
      <c r="C1159" s="35" t="s">
        <v>86</v>
      </c>
      <c r="D1159" s="35">
        <v>0</v>
      </c>
      <c r="E1159" s="35">
        <v>0</v>
      </c>
      <c r="F1159" s="35">
        <v>0</v>
      </c>
      <c r="G1159" s="35">
        <v>125.01872777052535</v>
      </c>
      <c r="H1159" s="35">
        <v>246.47937136973587</v>
      </c>
      <c r="I1159" s="35">
        <v>360.92511115840671</v>
      </c>
      <c r="J1159" s="35">
        <v>465.09877453145498</v>
      </c>
      <c r="K1159" s="35">
        <v>556.03553638367009</v>
      </c>
      <c r="L1159" s="35">
        <v>631.14729924592018</v>
      </c>
      <c r="M1159" s="35">
        <v>688.29635159861391</v>
      </c>
      <c r="N1159" s="35">
        <v>725.85620801666335</v>
      </c>
      <c r="O1159" s="35">
        <v>742.75789961051794</v>
      </c>
      <c r="P1159" s="35">
        <v>738.52039731836419</v>
      </c>
      <c r="Q1159" s="35">
        <v>713.26430219014503</v>
      </c>
      <c r="R1159" s="35">
        <v>667.70841303230702</v>
      </c>
      <c r="S1159" s="35">
        <v>603.1492690995143</v>
      </c>
      <c r="T1159" s="35">
        <v>521.42425005669645</v>
      </c>
      <c r="U1159" s="35">
        <v>424.85928340161536</v>
      </c>
      <c r="V1159" s="35">
        <v>316.20264761611247</v>
      </c>
      <c r="W1159" s="35">
        <v>198.54675503545306</v>
      </c>
      <c r="X1159" s="35">
        <v>75.240140527321913</v>
      </c>
      <c r="Y1159" s="35">
        <v>0</v>
      </c>
      <c r="Z1159" s="35">
        <v>0</v>
      </c>
      <c r="AA1159" s="35">
        <v>0</v>
      </c>
    </row>
    <row r="1160" spans="1:27">
      <c r="A1160" s="241" t="s">
        <v>783</v>
      </c>
      <c r="B1160" s="35" t="s">
        <v>79</v>
      </c>
      <c r="C1160" s="35" t="s">
        <v>87</v>
      </c>
      <c r="D1160" s="35">
        <v>0</v>
      </c>
      <c r="E1160" s="35">
        <v>115.3163238358033</v>
      </c>
      <c r="F1160" s="35">
        <v>228.24194365137024</v>
      </c>
      <c r="G1160" s="35">
        <v>336.43571879721941</v>
      </c>
      <c r="H1160" s="35">
        <v>437.6546078321926</v>
      </c>
      <c r="I1160" s="35">
        <v>529.80017059716431</v>
      </c>
      <c r="J1160" s="35">
        <v>610.96207245761366</v>
      </c>
      <c r="K1160" s="35">
        <v>679.45768879793036</v>
      </c>
      <c r="L1160" s="35">
        <v>733.86698869875806</v>
      </c>
      <c r="M1160" s="35">
        <v>773.0619745992625</v>
      </c>
      <c r="N1160" s="35">
        <v>796.2300676099286</v>
      </c>
      <c r="O1160" s="35">
        <v>802.89095365847766</v>
      </c>
      <c r="P1160" s="35">
        <v>792.9065412195738</v>
      </c>
      <c r="Q1160" s="35">
        <v>766.48382418760571</v>
      </c>
      <c r="R1160" s="35">
        <v>724.17059054030915</v>
      </c>
      <c r="S1160" s="35">
        <v>666.84406575994808</v>
      </c>
      <c r="T1160" s="35">
        <v>595.69272645330136</v>
      </c>
      <c r="U1160" s="35">
        <v>512.19166120511943</v>
      </c>
      <c r="V1160" s="35">
        <v>418.07198947657366</v>
      </c>
      <c r="W1160" s="35">
        <v>315.28497254707469</v>
      </c>
      <c r="X1160" s="35">
        <v>205.96156054083247</v>
      </c>
      <c r="Y1160" s="35">
        <v>92.368214197278206</v>
      </c>
      <c r="Z1160" s="35">
        <v>0</v>
      </c>
      <c r="AA1160" s="35">
        <v>0</v>
      </c>
    </row>
    <row r="1161" spans="1:27">
      <c r="A1161" s="241" t="s">
        <v>783</v>
      </c>
      <c r="B1161" s="35" t="s">
        <v>79</v>
      </c>
      <c r="C1161" s="35" t="s">
        <v>88</v>
      </c>
      <c r="D1161" s="35">
        <v>0</v>
      </c>
      <c r="E1161" s="35">
        <v>0</v>
      </c>
      <c r="F1161" s="35">
        <v>120.22832607099298</v>
      </c>
      <c r="G1161" s="35">
        <v>237.61096117896477</v>
      </c>
      <c r="H1161" s="35">
        <v>349.369569179194</v>
      </c>
      <c r="I1161" s="35">
        <v>452.85892933860424</v>
      </c>
      <c r="J1161" s="35">
        <v>545.62954621299707</v>
      </c>
      <c r="K1161" s="35">
        <v>625.48562689149492</v>
      </c>
      <c r="L1161" s="35">
        <v>690.53705334155609</v>
      </c>
      <c r="M1161" s="35">
        <v>739.24411971822622</v>
      </c>
      <c r="N1161" s="35">
        <v>770.45397574775609</v>
      </c>
      <c r="O1161" s="35">
        <v>783.42791360510296</v>
      </c>
      <c r="P1161" s="35">
        <v>777.85885243068924</v>
      </c>
      <c r="Q1161" s="35">
        <v>753.8786066444145</v>
      </c>
      <c r="R1161" s="35">
        <v>712.05476602279066</v>
      </c>
      <c r="S1161" s="35">
        <v>653.37726138482878</v>
      </c>
      <c r="T1161" s="35">
        <v>579.23493386420887</v>
      </c>
      <c r="U1161" s="35">
        <v>491.38266235093721</v>
      </c>
      <c r="V1161" s="35">
        <v>391.89982716491107</v>
      </c>
      <c r="W1161" s="35">
        <v>283.1410930870195</v>
      </c>
      <c r="X1161" s="35">
        <v>167.68067666696575</v>
      </c>
      <c r="Y1161" s="35">
        <v>48.251416948014992</v>
      </c>
      <c r="Z1161" s="35">
        <v>0</v>
      </c>
      <c r="AA1161" s="35">
        <v>0</v>
      </c>
    </row>
    <row r="1162" spans="1:27">
      <c r="A1162" s="241" t="s">
        <v>783</v>
      </c>
      <c r="B1162" s="35" t="s">
        <v>79</v>
      </c>
      <c r="C1162" s="35" t="s">
        <v>89</v>
      </c>
      <c r="D1162" s="35">
        <v>0</v>
      </c>
      <c r="E1162" s="35">
        <v>0</v>
      </c>
      <c r="F1162" s="35">
        <v>0</v>
      </c>
      <c r="G1162" s="35">
        <v>0</v>
      </c>
      <c r="H1162" s="35">
        <v>127.2604420845101</v>
      </c>
      <c r="I1162" s="35">
        <v>250.08368752217243</v>
      </c>
      <c r="J1162" s="35">
        <v>364.18725163916326</v>
      </c>
      <c r="K1162" s="35">
        <v>465.59267935706094</v>
      </c>
      <c r="L1162" s="35">
        <v>550.7642621990459</v>
      </c>
      <c r="M1162" s="35">
        <v>616.7323180266402</v>
      </c>
      <c r="N1162" s="35">
        <v>661.19673510580719</v>
      </c>
      <c r="O1162" s="35">
        <v>682.6071702259153</v>
      </c>
      <c r="P1162" s="35">
        <v>680.21710459945768</v>
      </c>
      <c r="Q1162" s="35">
        <v>654.10987277258027</v>
      </c>
      <c r="R1162" s="35">
        <v>605.19575699500069</v>
      </c>
      <c r="S1162" s="35">
        <v>535.18024836007544</v>
      </c>
      <c r="T1162" s="35">
        <v>446.50458135554834</v>
      </c>
      <c r="U1162" s="35">
        <v>342.26061520997905</v>
      </c>
      <c r="V1162" s="35">
        <v>226.08302987150074</v>
      </c>
      <c r="W1162" s="35">
        <v>102.02259542749395</v>
      </c>
      <c r="X1162" s="35">
        <v>0</v>
      </c>
      <c r="Y1162" s="35">
        <v>0</v>
      </c>
      <c r="Z1162" s="35">
        <v>0</v>
      </c>
      <c r="AA1162" s="35">
        <v>0</v>
      </c>
    </row>
    <row r="1163" spans="1:27">
      <c r="A1163" s="241" t="s">
        <v>783</v>
      </c>
      <c r="B1163" s="35" t="s">
        <v>79</v>
      </c>
      <c r="C1163" s="35" t="s">
        <v>90</v>
      </c>
      <c r="D1163" s="35">
        <v>0</v>
      </c>
      <c r="E1163" s="35">
        <v>0</v>
      </c>
      <c r="F1163" s="35">
        <v>0</v>
      </c>
      <c r="G1163" s="35">
        <v>0</v>
      </c>
      <c r="H1163" s="35">
        <v>0</v>
      </c>
      <c r="I1163" s="35">
        <v>121.36055142269285</v>
      </c>
      <c r="J1163" s="35">
        <v>235.87917562139393</v>
      </c>
      <c r="K1163" s="35">
        <v>337.09967176828906</v>
      </c>
      <c r="L1163" s="35">
        <v>419.31554578359032</v>
      </c>
      <c r="M1163" s="35">
        <v>477.8917245724964</v>
      </c>
      <c r="N1163" s="35">
        <v>509.52586690768925</v>
      </c>
      <c r="O1163" s="35">
        <v>512.43453906945092</v>
      </c>
      <c r="P1163" s="35">
        <v>486.45375924477929</v>
      </c>
      <c r="Q1163" s="35">
        <v>433.04824230765217</v>
      </c>
      <c r="R1163" s="35">
        <v>355.22882378872578</v>
      </c>
      <c r="S1163" s="35">
        <v>257.38271841204534</v>
      </c>
      <c r="T1163" s="35">
        <v>145.0261826900464</v>
      </c>
      <c r="U1163" s="35">
        <v>24.493525683935545</v>
      </c>
      <c r="V1163" s="35">
        <v>0</v>
      </c>
      <c r="W1163" s="35">
        <v>0</v>
      </c>
      <c r="X1163" s="35">
        <v>0</v>
      </c>
      <c r="Y1163" s="35">
        <v>0</v>
      </c>
      <c r="Z1163" s="35">
        <v>0</v>
      </c>
      <c r="AA1163" s="35">
        <v>0</v>
      </c>
    </row>
    <row r="1164" spans="1:27">
      <c r="A1164" s="241" t="s">
        <v>783</v>
      </c>
      <c r="B1164" s="35" t="s">
        <v>79</v>
      </c>
      <c r="C1164" s="35" t="s">
        <v>91</v>
      </c>
      <c r="D1164" s="35">
        <v>0</v>
      </c>
      <c r="E1164" s="35">
        <v>0</v>
      </c>
      <c r="F1164" s="35">
        <v>0</v>
      </c>
      <c r="G1164" s="35">
        <v>0</v>
      </c>
      <c r="H1164" s="35">
        <v>0</v>
      </c>
      <c r="I1164" s="35">
        <v>0</v>
      </c>
      <c r="J1164" s="35">
        <v>0</v>
      </c>
      <c r="K1164" s="35">
        <v>96.763497961467451</v>
      </c>
      <c r="L1164" s="35">
        <v>183.86440932955011</v>
      </c>
      <c r="M1164" s="35">
        <v>252.60503180754134</v>
      </c>
      <c r="N1164" s="35">
        <v>296.12108050320563</v>
      </c>
      <c r="O1164" s="35">
        <v>310.06714007313269</v>
      </c>
      <c r="P1164" s="35">
        <v>293.05058818483332</v>
      </c>
      <c r="Q1164" s="35">
        <v>246.7706596696795</v>
      </c>
      <c r="R1164" s="35">
        <v>175.84876473125226</v>
      </c>
      <c r="S1164" s="35">
        <v>87.367005253491342</v>
      </c>
      <c r="T1164" s="35">
        <v>0</v>
      </c>
      <c r="U1164" s="35">
        <v>0</v>
      </c>
      <c r="V1164" s="35">
        <v>0</v>
      </c>
      <c r="W1164" s="35">
        <v>0</v>
      </c>
      <c r="X1164" s="35">
        <v>0</v>
      </c>
      <c r="Y1164" s="35">
        <v>0</v>
      </c>
      <c r="Z1164" s="35">
        <v>0</v>
      </c>
      <c r="AA1164" s="35">
        <v>0</v>
      </c>
    </row>
    <row r="1165" spans="1:27">
      <c r="A1165" s="241" t="s">
        <v>783</v>
      </c>
      <c r="B1165" s="35" t="s">
        <v>79</v>
      </c>
      <c r="C1165" s="35" t="s">
        <v>92</v>
      </c>
      <c r="D1165" s="35">
        <v>0</v>
      </c>
      <c r="E1165" s="35">
        <v>0</v>
      </c>
      <c r="F1165" s="35">
        <v>0</v>
      </c>
      <c r="G1165" s="35">
        <v>0</v>
      </c>
      <c r="H1165" s="35">
        <v>0</v>
      </c>
      <c r="I1165" s="35">
        <v>0</v>
      </c>
      <c r="J1165" s="35">
        <v>0</v>
      </c>
      <c r="K1165" s="35">
        <v>0</v>
      </c>
      <c r="L1165" s="35">
        <v>0</v>
      </c>
      <c r="M1165" s="35">
        <v>58.845121777727115</v>
      </c>
      <c r="N1165" s="35">
        <v>105.35198578147931</v>
      </c>
      <c r="O1165" s="35">
        <v>129.7693389081544</v>
      </c>
      <c r="P1165" s="35">
        <v>126.97751128650876</v>
      </c>
      <c r="Q1165" s="35">
        <v>97.56187495445711</v>
      </c>
      <c r="R1165" s="35">
        <v>47.690106903496932</v>
      </c>
      <c r="S1165" s="35">
        <v>0</v>
      </c>
      <c r="T1165" s="35">
        <v>0</v>
      </c>
      <c r="U1165" s="35">
        <v>0</v>
      </c>
      <c r="V1165" s="35">
        <v>0</v>
      </c>
      <c r="W1165" s="35">
        <v>0</v>
      </c>
      <c r="X1165" s="35">
        <v>0</v>
      </c>
      <c r="Y1165" s="35">
        <v>0</v>
      </c>
      <c r="Z1165" s="35">
        <v>0</v>
      </c>
      <c r="AA1165" s="35">
        <v>0</v>
      </c>
    </row>
    <row r="1166" spans="1:27">
      <c r="A1166" s="241" t="s">
        <v>783</v>
      </c>
      <c r="B1166" s="35" t="s">
        <v>79</v>
      </c>
      <c r="C1166" s="35" t="s">
        <v>93</v>
      </c>
      <c r="D1166" s="35">
        <v>0</v>
      </c>
      <c r="E1166" s="35">
        <v>0</v>
      </c>
      <c r="F1166" s="35">
        <v>0</v>
      </c>
      <c r="G1166" s="35">
        <v>0</v>
      </c>
      <c r="H1166" s="35">
        <v>0</v>
      </c>
      <c r="I1166" s="35">
        <v>0</v>
      </c>
      <c r="J1166" s="35">
        <v>0</v>
      </c>
      <c r="K1166" s="35">
        <v>0</v>
      </c>
      <c r="L1166" s="35">
        <v>0</v>
      </c>
      <c r="M1166" s="35">
        <v>0</v>
      </c>
      <c r="N1166" s="35">
        <v>28.697897786464249</v>
      </c>
      <c r="O1166" s="35">
        <v>37.9199513638982</v>
      </c>
      <c r="P1166" s="35">
        <v>21.407608970153319</v>
      </c>
      <c r="Q1166" s="35">
        <v>0</v>
      </c>
      <c r="R1166" s="35">
        <v>0</v>
      </c>
      <c r="S1166" s="35">
        <v>0</v>
      </c>
      <c r="T1166" s="35">
        <v>0</v>
      </c>
      <c r="U1166" s="35">
        <v>0</v>
      </c>
      <c r="V1166" s="35">
        <v>0</v>
      </c>
      <c r="W1166" s="35">
        <v>0</v>
      </c>
      <c r="X1166" s="35">
        <v>0</v>
      </c>
      <c r="Y1166" s="35">
        <v>0</v>
      </c>
      <c r="Z1166" s="35">
        <v>0</v>
      </c>
      <c r="AA1166" s="35">
        <v>0</v>
      </c>
    </row>
    <row r="1167" spans="1:27">
      <c r="A1167" s="241" t="s">
        <v>783</v>
      </c>
      <c r="B1167" s="35" t="s">
        <v>339</v>
      </c>
      <c r="C1167" s="35" t="s">
        <v>82</v>
      </c>
      <c r="D1167" s="35">
        <v>0</v>
      </c>
      <c r="E1167" s="35">
        <v>0</v>
      </c>
      <c r="F1167" s="35">
        <v>0</v>
      </c>
      <c r="G1167" s="35">
        <v>0</v>
      </c>
      <c r="H1167" s="35">
        <v>0</v>
      </c>
      <c r="I1167" s="35">
        <v>0</v>
      </c>
      <c r="J1167" s="35">
        <v>0</v>
      </c>
      <c r="K1167" s="35">
        <v>0</v>
      </c>
      <c r="L1167" s="35">
        <v>0</v>
      </c>
      <c r="M1167" s="35">
        <v>0</v>
      </c>
      <c r="N1167" s="35">
        <v>22.9668630252689</v>
      </c>
      <c r="O1167" s="35">
        <v>36.811913760052015</v>
      </c>
      <c r="P1167" s="35">
        <v>36.036275243399416</v>
      </c>
      <c r="Q1167" s="35">
        <v>20.948009962834607</v>
      </c>
      <c r="R1167" s="35">
        <v>0</v>
      </c>
      <c r="S1167" s="35">
        <v>0</v>
      </c>
      <c r="T1167" s="35">
        <v>0</v>
      </c>
      <c r="U1167" s="35">
        <v>0</v>
      </c>
      <c r="V1167" s="35">
        <v>0</v>
      </c>
      <c r="W1167" s="35">
        <v>0</v>
      </c>
      <c r="X1167" s="35">
        <v>0</v>
      </c>
      <c r="Y1167" s="35">
        <v>0</v>
      </c>
      <c r="Z1167" s="35">
        <v>0</v>
      </c>
      <c r="AA1167" s="35">
        <v>0</v>
      </c>
    </row>
    <row r="1168" spans="1:27">
      <c r="A1168" s="241" t="s">
        <v>783</v>
      </c>
      <c r="B1168" s="35" t="s">
        <v>339</v>
      </c>
      <c r="C1168" s="35" t="s">
        <v>83</v>
      </c>
      <c r="D1168" s="35">
        <v>0</v>
      </c>
      <c r="E1168" s="35">
        <v>0</v>
      </c>
      <c r="F1168" s="35">
        <v>0</v>
      </c>
      <c r="G1168" s="35">
        <v>0</v>
      </c>
      <c r="H1168" s="35">
        <v>0</v>
      </c>
      <c r="I1168" s="35">
        <v>0</v>
      </c>
      <c r="J1168" s="35">
        <v>0</v>
      </c>
      <c r="K1168" s="35">
        <v>0</v>
      </c>
      <c r="L1168" s="35">
        <v>42.828391621905624</v>
      </c>
      <c r="M1168" s="35">
        <v>79.735650914970648</v>
      </c>
      <c r="N1168" s="35">
        <v>105.61925691370318</v>
      </c>
      <c r="O1168" s="35">
        <v>116.90073630957767</v>
      </c>
      <c r="P1168" s="35">
        <v>112.02039634182525</v>
      </c>
      <c r="Q1168" s="35">
        <v>91.65295622507108</v>
      </c>
      <c r="R1168" s="35">
        <v>58.614265529284914</v>
      </c>
      <c r="S1168" s="35">
        <v>17.472005929473319</v>
      </c>
      <c r="T1168" s="35">
        <v>0</v>
      </c>
      <c r="U1168" s="35">
        <v>0</v>
      </c>
      <c r="V1168" s="35">
        <v>0</v>
      </c>
      <c r="W1168" s="35">
        <v>0</v>
      </c>
      <c r="X1168" s="35">
        <v>0</v>
      </c>
      <c r="Y1168" s="35">
        <v>0</v>
      </c>
      <c r="Z1168" s="35">
        <v>0</v>
      </c>
      <c r="AA1168" s="35">
        <v>0</v>
      </c>
    </row>
    <row r="1169" spans="1:27">
      <c r="A1169" s="241" t="s">
        <v>783</v>
      </c>
      <c r="B1169" s="35" t="s">
        <v>339</v>
      </c>
      <c r="C1169" s="35" t="s">
        <v>84</v>
      </c>
      <c r="D1169" s="35">
        <v>0</v>
      </c>
      <c r="E1169" s="35">
        <v>0</v>
      </c>
      <c r="F1169" s="35">
        <v>0</v>
      </c>
      <c r="G1169" s="35">
        <v>0</v>
      </c>
      <c r="H1169" s="35">
        <v>0</v>
      </c>
      <c r="I1169" s="35">
        <v>0</v>
      </c>
      <c r="J1169" s="35">
        <v>58.987865790654993</v>
      </c>
      <c r="K1169" s="35">
        <v>113.67551528262109</v>
      </c>
      <c r="L1169" s="35">
        <v>160.07621800972174</v>
      </c>
      <c r="M1169" s="35">
        <v>194.80736204892469</v>
      </c>
      <c r="N1169" s="35">
        <v>215.33704648014015</v>
      </c>
      <c r="O1169" s="35">
        <v>220.16865700117651</v>
      </c>
      <c r="P1169" s="35">
        <v>208.94996913276185</v>
      </c>
      <c r="Q1169" s="35">
        <v>182.49882538835257</v>
      </c>
      <c r="R1169" s="35">
        <v>142.74351454266639</v>
      </c>
      <c r="S1169" s="35">
        <v>92.582199351154927</v>
      </c>
      <c r="T1169" s="35">
        <v>35.671640441770855</v>
      </c>
      <c r="U1169" s="35">
        <v>0</v>
      </c>
      <c r="V1169" s="35">
        <v>0</v>
      </c>
      <c r="W1169" s="35">
        <v>0</v>
      </c>
      <c r="X1169" s="35">
        <v>0</v>
      </c>
      <c r="Y1169" s="35">
        <v>0</v>
      </c>
      <c r="Z1169" s="35">
        <v>0</v>
      </c>
      <c r="AA1169" s="35">
        <v>0</v>
      </c>
    </row>
    <row r="1170" spans="1:27">
      <c r="A1170" s="241" t="s">
        <v>783</v>
      </c>
      <c r="B1170" s="35" t="s">
        <v>339</v>
      </c>
      <c r="C1170" s="35" t="s">
        <v>85</v>
      </c>
      <c r="D1170" s="35">
        <v>0</v>
      </c>
      <c r="E1170" s="35">
        <v>0</v>
      </c>
      <c r="F1170" s="35">
        <v>0</v>
      </c>
      <c r="G1170" s="35">
        <v>0</v>
      </c>
      <c r="H1170" s="35">
        <v>63.642131482204164</v>
      </c>
      <c r="I1170" s="35">
        <v>124.5393825081504</v>
      </c>
      <c r="J1170" s="35">
        <v>180.06525911404535</v>
      </c>
      <c r="K1170" s="35">
        <v>227.8249343203004</v>
      </c>
      <c r="L1170" s="35">
        <v>265.75853684325915</v>
      </c>
      <c r="M1170" s="35">
        <v>292.22999319236231</v>
      </c>
      <c r="N1170" s="35">
        <v>306.09759139962438</v>
      </c>
      <c r="O1170" s="35">
        <v>306.76322297295314</v>
      </c>
      <c r="P1170" s="35">
        <v>294.19817927148233</v>
      </c>
      <c r="Q1170" s="35">
        <v>268.94438970714288</v>
      </c>
      <c r="R1170" s="35">
        <v>232.09104836893218</v>
      </c>
      <c r="S1170" s="35">
        <v>185.22763716185742</v>
      </c>
      <c r="T1170" s="35">
        <v>130.37537156912168</v>
      </c>
      <c r="U1170" s="35">
        <v>69.900025776793527</v>
      </c>
      <c r="V1170" s="35">
        <v>6.409897006929568</v>
      </c>
      <c r="W1170" s="35">
        <v>0</v>
      </c>
      <c r="X1170" s="35">
        <v>0</v>
      </c>
      <c r="Y1170" s="35">
        <v>0</v>
      </c>
      <c r="Z1170" s="35">
        <v>0</v>
      </c>
      <c r="AA1170" s="35">
        <v>0</v>
      </c>
    </row>
    <row r="1171" spans="1:27">
      <c r="A1171" s="241" t="s">
        <v>783</v>
      </c>
      <c r="B1171" s="35" t="s">
        <v>339</v>
      </c>
      <c r="C1171" s="35" t="s">
        <v>86</v>
      </c>
      <c r="D1171" s="35">
        <v>0</v>
      </c>
      <c r="E1171" s="35">
        <v>0</v>
      </c>
      <c r="F1171" s="35">
        <v>0</v>
      </c>
      <c r="G1171" s="35">
        <v>66.676654810946857</v>
      </c>
      <c r="H1171" s="35">
        <v>131.4556647305258</v>
      </c>
      <c r="I1171" s="35">
        <v>192.49339261781694</v>
      </c>
      <c r="J1171" s="35">
        <v>248.05267975010932</v>
      </c>
      <c r="K1171" s="35">
        <v>296.55228607129072</v>
      </c>
      <c r="L1171" s="35">
        <v>336.61189293115746</v>
      </c>
      <c r="M1171" s="35">
        <v>367.09138751926076</v>
      </c>
      <c r="N1171" s="35">
        <v>387.12331094222048</v>
      </c>
      <c r="O1171" s="35">
        <v>396.13754645894289</v>
      </c>
      <c r="P1171" s="35">
        <v>393.87754523646095</v>
      </c>
      <c r="Q1171" s="35">
        <v>380.40762783474406</v>
      </c>
      <c r="R1171" s="35">
        <v>356.1111536172304</v>
      </c>
      <c r="S1171" s="35">
        <v>321.67961018640767</v>
      </c>
      <c r="T1171" s="35">
        <v>278.09293336357143</v>
      </c>
      <c r="U1171" s="35">
        <v>226.59161781419488</v>
      </c>
      <c r="V1171" s="35">
        <v>168.64141206192667</v>
      </c>
      <c r="W1171" s="35">
        <v>105.89160268557497</v>
      </c>
      <c r="X1171" s="35">
        <v>40.12807494790502</v>
      </c>
      <c r="Y1171" s="35">
        <v>0</v>
      </c>
      <c r="Z1171" s="35">
        <v>0</v>
      </c>
      <c r="AA1171" s="35">
        <v>0</v>
      </c>
    </row>
    <row r="1172" spans="1:27">
      <c r="A1172" s="241" t="s">
        <v>783</v>
      </c>
      <c r="B1172" s="35" t="s">
        <v>339</v>
      </c>
      <c r="C1172" s="35" t="s">
        <v>87</v>
      </c>
      <c r="D1172" s="35">
        <v>0</v>
      </c>
      <c r="E1172" s="35">
        <v>61.502039379095095</v>
      </c>
      <c r="F1172" s="35">
        <v>121.72903661406413</v>
      </c>
      <c r="G1172" s="35">
        <v>179.43238335851703</v>
      </c>
      <c r="H1172" s="35">
        <v>233.41579084383605</v>
      </c>
      <c r="I1172" s="35">
        <v>282.56009098515432</v>
      </c>
      <c r="J1172" s="35">
        <v>325.84643864406064</v>
      </c>
      <c r="K1172" s="35">
        <v>362.37743402556288</v>
      </c>
      <c r="L1172" s="35">
        <v>391.39572730600429</v>
      </c>
      <c r="M1172" s="35">
        <v>412.29971978627333</v>
      </c>
      <c r="N1172" s="35">
        <v>424.65603605862862</v>
      </c>
      <c r="O1172" s="35">
        <v>428.20850861785476</v>
      </c>
      <c r="P1172" s="35">
        <v>422.88348865043935</v>
      </c>
      <c r="Q1172" s="35">
        <v>408.79137290005639</v>
      </c>
      <c r="R1172" s="35">
        <v>386.22431495483153</v>
      </c>
      <c r="S1172" s="35">
        <v>355.65016840530564</v>
      </c>
      <c r="T1172" s="35">
        <v>317.70278744176073</v>
      </c>
      <c r="U1172" s="35">
        <v>273.16888597606368</v>
      </c>
      <c r="V1172" s="35">
        <v>222.97172772083931</v>
      </c>
      <c r="W1172" s="35">
        <v>168.15198535843984</v>
      </c>
      <c r="X1172" s="35">
        <v>109.84616562177732</v>
      </c>
      <c r="Y1172" s="35">
        <v>49.263047571881714</v>
      </c>
      <c r="Z1172" s="35">
        <v>0</v>
      </c>
      <c r="AA1172" s="35">
        <v>0</v>
      </c>
    </row>
    <row r="1173" spans="1:27">
      <c r="A1173" s="241" t="s">
        <v>783</v>
      </c>
      <c r="B1173" s="35" t="s">
        <v>339</v>
      </c>
      <c r="C1173" s="35" t="s">
        <v>88</v>
      </c>
      <c r="D1173" s="35">
        <v>0</v>
      </c>
      <c r="E1173" s="35">
        <v>0</v>
      </c>
      <c r="F1173" s="35">
        <v>64.12177390452959</v>
      </c>
      <c r="G1173" s="35">
        <v>126.72584596211455</v>
      </c>
      <c r="H1173" s="35">
        <v>186.33043689557013</v>
      </c>
      <c r="I1173" s="35">
        <v>241.52476231392225</v>
      </c>
      <c r="J1173" s="35">
        <v>291.00242464693179</v>
      </c>
      <c r="K1173" s="35">
        <v>333.59233434213064</v>
      </c>
      <c r="L1173" s="35">
        <v>368.28642844882989</v>
      </c>
      <c r="M1173" s="35">
        <v>394.26353051638733</v>
      </c>
      <c r="N1173" s="35">
        <v>410.90878706546994</v>
      </c>
      <c r="O1173" s="35">
        <v>417.82822058938825</v>
      </c>
      <c r="P1173" s="35">
        <v>414.85805462970092</v>
      </c>
      <c r="Q1173" s="35">
        <v>402.06859021035439</v>
      </c>
      <c r="R1173" s="35">
        <v>379.76254187882165</v>
      </c>
      <c r="S1173" s="35">
        <v>348.46787273857535</v>
      </c>
      <c r="T1173" s="35">
        <v>308.92529806091136</v>
      </c>
      <c r="U1173" s="35">
        <v>262.07075325383317</v>
      </c>
      <c r="V1173" s="35">
        <v>209.01324115461924</v>
      </c>
      <c r="W1173" s="35">
        <v>151.00858297974372</v>
      </c>
      <c r="X1173" s="35">
        <v>89.429694222381741</v>
      </c>
      <c r="Y1173" s="35">
        <v>25.734089038941327</v>
      </c>
      <c r="Z1173" s="35">
        <v>0</v>
      </c>
      <c r="AA1173" s="35">
        <v>0</v>
      </c>
    </row>
    <row r="1174" spans="1:27">
      <c r="A1174" s="241" t="s">
        <v>783</v>
      </c>
      <c r="B1174" s="35" t="s">
        <v>339</v>
      </c>
      <c r="C1174" s="35" t="s">
        <v>89</v>
      </c>
      <c r="D1174" s="35">
        <v>0</v>
      </c>
      <c r="E1174" s="35">
        <v>0</v>
      </c>
      <c r="F1174" s="35">
        <v>0</v>
      </c>
      <c r="G1174" s="35">
        <v>0</v>
      </c>
      <c r="H1174" s="35">
        <v>67.872235778405397</v>
      </c>
      <c r="I1174" s="35">
        <v>133.37796667849199</v>
      </c>
      <c r="J1174" s="35">
        <v>194.23320087422042</v>
      </c>
      <c r="K1174" s="35">
        <v>248.3160956570992</v>
      </c>
      <c r="L1174" s="35">
        <v>293.74093983949115</v>
      </c>
      <c r="M1174" s="35">
        <v>328.92390294754148</v>
      </c>
      <c r="N1174" s="35">
        <v>352.63825872309724</v>
      </c>
      <c r="O1174" s="35">
        <v>364.05715745382156</v>
      </c>
      <c r="P1174" s="35">
        <v>362.78245578637745</v>
      </c>
      <c r="Q1174" s="35">
        <v>348.85859881204289</v>
      </c>
      <c r="R1174" s="35">
        <v>322.77107039733374</v>
      </c>
      <c r="S1174" s="35">
        <v>285.42946579204022</v>
      </c>
      <c r="T1174" s="35">
        <v>238.13577672295912</v>
      </c>
      <c r="U1174" s="35">
        <v>182.53899477865551</v>
      </c>
      <c r="V1174" s="35">
        <v>120.57761593146708</v>
      </c>
      <c r="W1174" s="35">
        <v>54.412050894663452</v>
      </c>
      <c r="X1174" s="35">
        <v>0</v>
      </c>
      <c r="Y1174" s="35">
        <v>0</v>
      </c>
      <c r="Z1174" s="35">
        <v>0</v>
      </c>
      <c r="AA1174" s="35">
        <v>0</v>
      </c>
    </row>
    <row r="1175" spans="1:27">
      <c r="A1175" s="241" t="s">
        <v>783</v>
      </c>
      <c r="B1175" s="35" t="s">
        <v>339</v>
      </c>
      <c r="C1175" s="35" t="s">
        <v>90</v>
      </c>
      <c r="D1175" s="35">
        <v>0</v>
      </c>
      <c r="E1175" s="35">
        <v>0</v>
      </c>
      <c r="F1175" s="35">
        <v>0</v>
      </c>
      <c r="G1175" s="35">
        <v>0</v>
      </c>
      <c r="H1175" s="35">
        <v>0</v>
      </c>
      <c r="I1175" s="35">
        <v>64.725627425436187</v>
      </c>
      <c r="J1175" s="35">
        <v>125.80222699807676</v>
      </c>
      <c r="K1175" s="35">
        <v>179.78649160975417</v>
      </c>
      <c r="L1175" s="35">
        <v>223.63495775124815</v>
      </c>
      <c r="M1175" s="35">
        <v>254.87558643866475</v>
      </c>
      <c r="N1175" s="35">
        <v>271.74712901743425</v>
      </c>
      <c r="O1175" s="35">
        <v>273.29842083704045</v>
      </c>
      <c r="P1175" s="35">
        <v>259.44200493054893</v>
      </c>
      <c r="Q1175" s="35">
        <v>230.95906256408114</v>
      </c>
      <c r="R1175" s="35">
        <v>189.45537268732042</v>
      </c>
      <c r="S1175" s="35">
        <v>137.27078315309083</v>
      </c>
      <c r="T1175" s="35">
        <v>77.347297434691413</v>
      </c>
      <c r="U1175" s="35">
        <v>13.063213698098956</v>
      </c>
      <c r="V1175" s="35">
        <v>0</v>
      </c>
      <c r="W1175" s="35">
        <v>0</v>
      </c>
      <c r="X1175" s="35">
        <v>0</v>
      </c>
      <c r="Y1175" s="35">
        <v>0</v>
      </c>
      <c r="Z1175" s="35">
        <v>0</v>
      </c>
      <c r="AA1175" s="35">
        <v>0</v>
      </c>
    </row>
    <row r="1176" spans="1:27">
      <c r="A1176" s="241" t="s">
        <v>783</v>
      </c>
      <c r="B1176" s="35" t="s">
        <v>339</v>
      </c>
      <c r="C1176" s="35" t="s">
        <v>91</v>
      </c>
      <c r="D1176" s="35">
        <v>0</v>
      </c>
      <c r="E1176" s="35">
        <v>0</v>
      </c>
      <c r="F1176" s="35">
        <v>0</v>
      </c>
      <c r="G1176" s="35">
        <v>0</v>
      </c>
      <c r="H1176" s="35">
        <v>0</v>
      </c>
      <c r="I1176" s="35">
        <v>0</v>
      </c>
      <c r="J1176" s="35">
        <v>0</v>
      </c>
      <c r="K1176" s="35">
        <v>51.60719891278265</v>
      </c>
      <c r="L1176" s="35">
        <v>98.061018309093413</v>
      </c>
      <c r="M1176" s="35">
        <v>134.72268363068872</v>
      </c>
      <c r="N1176" s="35">
        <v>157.93124293504303</v>
      </c>
      <c r="O1176" s="35">
        <v>165.36914137233748</v>
      </c>
      <c r="P1176" s="35">
        <v>156.29364703191115</v>
      </c>
      <c r="Q1176" s="35">
        <v>131.61101849049575</v>
      </c>
      <c r="R1176" s="35">
        <v>93.786007856667894</v>
      </c>
      <c r="S1176" s="35">
        <v>46.595736135195395</v>
      </c>
      <c r="T1176" s="35">
        <v>0</v>
      </c>
      <c r="U1176" s="35">
        <v>0</v>
      </c>
      <c r="V1176" s="35">
        <v>0</v>
      </c>
      <c r="W1176" s="35">
        <v>0</v>
      </c>
      <c r="X1176" s="35">
        <v>0</v>
      </c>
      <c r="Y1176" s="35">
        <v>0</v>
      </c>
      <c r="Z1176" s="35">
        <v>0</v>
      </c>
      <c r="AA1176" s="35">
        <v>0</v>
      </c>
    </row>
    <row r="1177" spans="1:27">
      <c r="A1177" s="241" t="s">
        <v>783</v>
      </c>
      <c r="B1177" s="35" t="s">
        <v>339</v>
      </c>
      <c r="C1177" s="35" t="s">
        <v>92</v>
      </c>
      <c r="D1177" s="35">
        <v>0</v>
      </c>
      <c r="E1177" s="35">
        <v>0</v>
      </c>
      <c r="F1177" s="35">
        <v>0</v>
      </c>
      <c r="G1177" s="35">
        <v>0</v>
      </c>
      <c r="H1177" s="35">
        <v>0</v>
      </c>
      <c r="I1177" s="35">
        <v>0</v>
      </c>
      <c r="J1177" s="35">
        <v>0</v>
      </c>
      <c r="K1177" s="35">
        <v>0</v>
      </c>
      <c r="L1177" s="35">
        <v>0</v>
      </c>
      <c r="M1177" s="35">
        <v>31.384064948121129</v>
      </c>
      <c r="N1177" s="35">
        <v>56.187725750122311</v>
      </c>
      <c r="O1177" s="35">
        <v>69.210314084349022</v>
      </c>
      <c r="P1177" s="35">
        <v>67.721339352804677</v>
      </c>
      <c r="Q1177" s="35">
        <v>52.03299997571046</v>
      </c>
      <c r="R1177" s="35">
        <v>25.434723681865034</v>
      </c>
      <c r="S1177" s="35">
        <v>0</v>
      </c>
      <c r="T1177" s="35">
        <v>0</v>
      </c>
      <c r="U1177" s="35">
        <v>0</v>
      </c>
      <c r="V1177" s="35">
        <v>0</v>
      </c>
      <c r="W1177" s="35">
        <v>0</v>
      </c>
      <c r="X1177" s="35">
        <v>0</v>
      </c>
      <c r="Y1177" s="35">
        <v>0</v>
      </c>
      <c r="Z1177" s="35">
        <v>0</v>
      </c>
      <c r="AA1177" s="35">
        <v>0</v>
      </c>
    </row>
    <row r="1178" spans="1:27">
      <c r="A1178" s="241" t="s">
        <v>783</v>
      </c>
      <c r="B1178" s="35" t="s">
        <v>339</v>
      </c>
      <c r="C1178" s="35" t="s">
        <v>93</v>
      </c>
      <c r="D1178" s="35">
        <v>0</v>
      </c>
      <c r="E1178" s="35">
        <v>0</v>
      </c>
      <c r="F1178" s="35">
        <v>0</v>
      </c>
      <c r="G1178" s="35">
        <v>0</v>
      </c>
      <c r="H1178" s="35">
        <v>0</v>
      </c>
      <c r="I1178" s="35">
        <v>0</v>
      </c>
      <c r="J1178" s="35">
        <v>0</v>
      </c>
      <c r="K1178" s="35">
        <v>0</v>
      </c>
      <c r="L1178" s="35">
        <v>0</v>
      </c>
      <c r="M1178" s="35">
        <v>0</v>
      </c>
      <c r="N1178" s="35">
        <v>15.305545486114266</v>
      </c>
      <c r="O1178" s="35">
        <v>20.223974060745707</v>
      </c>
      <c r="P1178" s="35">
        <v>11.417391450748436</v>
      </c>
      <c r="Q1178" s="35">
        <v>0</v>
      </c>
      <c r="R1178" s="35">
        <v>0</v>
      </c>
      <c r="S1178" s="35">
        <v>0</v>
      </c>
      <c r="T1178" s="35">
        <v>0</v>
      </c>
      <c r="U1178" s="35">
        <v>0</v>
      </c>
      <c r="V1178" s="35">
        <v>0</v>
      </c>
      <c r="W1178" s="35">
        <v>0</v>
      </c>
      <c r="X1178" s="35">
        <v>0</v>
      </c>
      <c r="Y1178" s="35">
        <v>0</v>
      </c>
      <c r="Z1178" s="35">
        <v>0</v>
      </c>
      <c r="AA1178" s="35">
        <v>0</v>
      </c>
    </row>
    <row r="1179" spans="1:27">
      <c r="A1179" s="241" t="s">
        <v>783</v>
      </c>
      <c r="B1179" s="35" t="s">
        <v>338</v>
      </c>
      <c r="C1179" s="35" t="s">
        <v>82</v>
      </c>
      <c r="D1179" s="35">
        <v>0</v>
      </c>
      <c r="E1179" s="35">
        <v>0</v>
      </c>
      <c r="F1179" s="35">
        <v>0</v>
      </c>
      <c r="G1179" s="35">
        <v>0</v>
      </c>
      <c r="H1179" s="35">
        <v>0</v>
      </c>
      <c r="I1179" s="35">
        <v>0</v>
      </c>
      <c r="J1179" s="35">
        <v>0</v>
      </c>
      <c r="K1179" s="35">
        <v>0</v>
      </c>
      <c r="L1179" s="35">
        <v>0</v>
      </c>
      <c r="M1179" s="35">
        <v>0</v>
      </c>
      <c r="N1179" s="35">
        <v>14.354289390793062</v>
      </c>
      <c r="O1179" s="35">
        <v>23.007446100032507</v>
      </c>
      <c r="P1179" s="35">
        <v>22.522672027124631</v>
      </c>
      <c r="Q1179" s="35">
        <v>13.092506226771627</v>
      </c>
      <c r="R1179" s="35">
        <v>0</v>
      </c>
      <c r="S1179" s="35">
        <v>0</v>
      </c>
      <c r="T1179" s="35">
        <v>0</v>
      </c>
      <c r="U1179" s="35">
        <v>0</v>
      </c>
      <c r="V1179" s="35">
        <v>0</v>
      </c>
      <c r="W1179" s="35">
        <v>0</v>
      </c>
      <c r="X1179" s="35">
        <v>0</v>
      </c>
      <c r="Y1179" s="35">
        <v>0</v>
      </c>
      <c r="Z1179" s="35">
        <v>0</v>
      </c>
      <c r="AA1179" s="35">
        <v>0</v>
      </c>
    </row>
    <row r="1180" spans="1:27">
      <c r="A1180" s="241" t="s">
        <v>783</v>
      </c>
      <c r="B1180" s="35" t="s">
        <v>338</v>
      </c>
      <c r="C1180" s="35" t="s">
        <v>83</v>
      </c>
      <c r="D1180" s="35">
        <v>0</v>
      </c>
      <c r="E1180" s="35">
        <v>0</v>
      </c>
      <c r="F1180" s="35">
        <v>0</v>
      </c>
      <c r="G1180" s="35">
        <v>0</v>
      </c>
      <c r="H1180" s="35">
        <v>0</v>
      </c>
      <c r="I1180" s="35">
        <v>0</v>
      </c>
      <c r="J1180" s="35">
        <v>0</v>
      </c>
      <c r="K1180" s="35">
        <v>0</v>
      </c>
      <c r="L1180" s="35">
        <v>26.767744763691013</v>
      </c>
      <c r="M1180" s="35">
        <v>49.834781821856652</v>
      </c>
      <c r="N1180" s="35">
        <v>66.012035571064487</v>
      </c>
      <c r="O1180" s="35">
        <v>73.062960193486035</v>
      </c>
      <c r="P1180" s="35">
        <v>70.012747713640778</v>
      </c>
      <c r="Q1180" s="35">
        <v>57.283097640669425</v>
      </c>
      <c r="R1180" s="35">
        <v>36.633915955803069</v>
      </c>
      <c r="S1180" s="35">
        <v>10.920003705920823</v>
      </c>
      <c r="T1180" s="35">
        <v>0</v>
      </c>
      <c r="U1180" s="35">
        <v>0</v>
      </c>
      <c r="V1180" s="35">
        <v>0</v>
      </c>
      <c r="W1180" s="35">
        <v>0</v>
      </c>
      <c r="X1180" s="35">
        <v>0</v>
      </c>
      <c r="Y1180" s="35">
        <v>0</v>
      </c>
      <c r="Z1180" s="35">
        <v>0</v>
      </c>
      <c r="AA1180" s="35">
        <v>0</v>
      </c>
    </row>
    <row r="1181" spans="1:27">
      <c r="A1181" s="241" t="s">
        <v>783</v>
      </c>
      <c r="B1181" s="35" t="s">
        <v>338</v>
      </c>
      <c r="C1181" s="35" t="s">
        <v>84</v>
      </c>
      <c r="D1181" s="35">
        <v>0</v>
      </c>
      <c r="E1181" s="35">
        <v>0</v>
      </c>
      <c r="F1181" s="35">
        <v>0</v>
      </c>
      <c r="G1181" s="35">
        <v>0</v>
      </c>
      <c r="H1181" s="35">
        <v>0</v>
      </c>
      <c r="I1181" s="35">
        <v>0</v>
      </c>
      <c r="J1181" s="35">
        <v>36.867416119159365</v>
      </c>
      <c r="K1181" s="35">
        <v>71.047197051638179</v>
      </c>
      <c r="L1181" s="35">
        <v>100.04763625607609</v>
      </c>
      <c r="M1181" s="35">
        <v>121.75460128057793</v>
      </c>
      <c r="N1181" s="35">
        <v>134.58565405008758</v>
      </c>
      <c r="O1181" s="35">
        <v>137.60541062573532</v>
      </c>
      <c r="P1181" s="35">
        <v>130.59373070797616</v>
      </c>
      <c r="Q1181" s="35">
        <v>114.06176586772035</v>
      </c>
      <c r="R1181" s="35">
        <v>89.214696589166493</v>
      </c>
      <c r="S1181" s="35">
        <v>57.863874594471824</v>
      </c>
      <c r="T1181" s="35">
        <v>22.294775276106783</v>
      </c>
      <c r="U1181" s="35">
        <v>0</v>
      </c>
      <c r="V1181" s="35">
        <v>0</v>
      </c>
      <c r="W1181" s="35">
        <v>0</v>
      </c>
      <c r="X1181" s="35">
        <v>0</v>
      </c>
      <c r="Y1181" s="35">
        <v>0</v>
      </c>
      <c r="Z1181" s="35">
        <v>0</v>
      </c>
      <c r="AA1181" s="35">
        <v>0</v>
      </c>
    </row>
    <row r="1182" spans="1:27">
      <c r="A1182" s="241" t="s">
        <v>783</v>
      </c>
      <c r="B1182" s="35" t="s">
        <v>338</v>
      </c>
      <c r="C1182" s="35" t="s">
        <v>85</v>
      </c>
      <c r="D1182" s="35">
        <v>0</v>
      </c>
      <c r="E1182" s="35">
        <v>0</v>
      </c>
      <c r="F1182" s="35">
        <v>0</v>
      </c>
      <c r="G1182" s="35">
        <v>0</v>
      </c>
      <c r="H1182" s="35">
        <v>39.776332176377601</v>
      </c>
      <c r="I1182" s="35">
        <v>77.837114067594001</v>
      </c>
      <c r="J1182" s="35">
        <v>112.54078694627835</v>
      </c>
      <c r="K1182" s="35">
        <v>142.39058395018776</v>
      </c>
      <c r="L1182" s="35">
        <v>166.09908552703698</v>
      </c>
      <c r="M1182" s="35">
        <v>182.64374574522645</v>
      </c>
      <c r="N1182" s="35">
        <v>191.31099462476521</v>
      </c>
      <c r="O1182" s="35">
        <v>191.72701435809572</v>
      </c>
      <c r="P1182" s="35">
        <v>183.87386204467643</v>
      </c>
      <c r="Q1182" s="35">
        <v>168.09024356696429</v>
      </c>
      <c r="R1182" s="35">
        <v>145.05690523058263</v>
      </c>
      <c r="S1182" s="35">
        <v>115.76727322616088</v>
      </c>
      <c r="T1182" s="35">
        <v>81.484607230701045</v>
      </c>
      <c r="U1182" s="35">
        <v>43.687516110495949</v>
      </c>
      <c r="V1182" s="35">
        <v>4.0061856293309797</v>
      </c>
      <c r="W1182" s="35">
        <v>0</v>
      </c>
      <c r="X1182" s="35">
        <v>0</v>
      </c>
      <c r="Y1182" s="35">
        <v>0</v>
      </c>
      <c r="Z1182" s="35">
        <v>0</v>
      </c>
      <c r="AA1182" s="35">
        <v>0</v>
      </c>
    </row>
    <row r="1183" spans="1:27">
      <c r="A1183" s="241" t="s">
        <v>783</v>
      </c>
      <c r="B1183" s="35" t="s">
        <v>338</v>
      </c>
      <c r="C1183" s="35" t="s">
        <v>86</v>
      </c>
      <c r="D1183" s="35">
        <v>0</v>
      </c>
      <c r="E1183" s="35">
        <v>0</v>
      </c>
      <c r="F1183" s="35">
        <v>0</v>
      </c>
      <c r="G1183" s="35">
        <v>41.672909256841784</v>
      </c>
      <c r="H1183" s="35">
        <v>82.159790456578634</v>
      </c>
      <c r="I1183" s="35">
        <v>120.30837038613558</v>
      </c>
      <c r="J1183" s="35">
        <v>155.03292484381834</v>
      </c>
      <c r="K1183" s="35">
        <v>185.34517879455672</v>
      </c>
      <c r="L1183" s="35">
        <v>210.3824330819734</v>
      </c>
      <c r="M1183" s="35">
        <v>229.43211719953797</v>
      </c>
      <c r="N1183" s="35">
        <v>241.95206933888781</v>
      </c>
      <c r="O1183" s="35">
        <v>247.58596653683929</v>
      </c>
      <c r="P1183" s="35">
        <v>246.17346577278809</v>
      </c>
      <c r="Q1183" s="35">
        <v>237.75476739671504</v>
      </c>
      <c r="R1183" s="35">
        <v>222.56947101076901</v>
      </c>
      <c r="S1183" s="35">
        <v>201.04975636650479</v>
      </c>
      <c r="T1183" s="35">
        <v>173.80808335223216</v>
      </c>
      <c r="U1183" s="35">
        <v>141.6197611338718</v>
      </c>
      <c r="V1183" s="35">
        <v>105.40088253870417</v>
      </c>
      <c r="W1183" s="35">
        <v>66.182251678484349</v>
      </c>
      <c r="X1183" s="35">
        <v>25.080046842440638</v>
      </c>
      <c r="Y1183" s="35">
        <v>0</v>
      </c>
      <c r="Z1183" s="35">
        <v>0</v>
      </c>
      <c r="AA1183" s="35">
        <v>0</v>
      </c>
    </row>
    <row r="1184" spans="1:27">
      <c r="A1184" s="241" t="s">
        <v>783</v>
      </c>
      <c r="B1184" s="35" t="s">
        <v>338</v>
      </c>
      <c r="C1184" s="35" t="s">
        <v>87</v>
      </c>
      <c r="D1184" s="35">
        <v>0</v>
      </c>
      <c r="E1184" s="35">
        <v>38.438774611934434</v>
      </c>
      <c r="F1184" s="35">
        <v>76.080647883790078</v>
      </c>
      <c r="G1184" s="35">
        <v>112.14523959907314</v>
      </c>
      <c r="H1184" s="35">
        <v>145.88486927739751</v>
      </c>
      <c r="I1184" s="35">
        <v>176.60005686572146</v>
      </c>
      <c r="J1184" s="35">
        <v>203.65402415253789</v>
      </c>
      <c r="K1184" s="35">
        <v>226.48589626597678</v>
      </c>
      <c r="L1184" s="35">
        <v>244.62232956625269</v>
      </c>
      <c r="M1184" s="35">
        <v>257.68732486642079</v>
      </c>
      <c r="N1184" s="35">
        <v>265.41002253664288</v>
      </c>
      <c r="O1184" s="35">
        <v>267.63031788615922</v>
      </c>
      <c r="P1184" s="35">
        <v>264.3021804065246</v>
      </c>
      <c r="Q1184" s="35">
        <v>255.49460806253521</v>
      </c>
      <c r="R1184" s="35">
        <v>241.3901968467697</v>
      </c>
      <c r="S1184" s="35">
        <v>222.28135525331604</v>
      </c>
      <c r="T1184" s="35">
        <v>198.56424215110044</v>
      </c>
      <c r="U1184" s="35">
        <v>170.73055373503979</v>
      </c>
      <c r="V1184" s="35">
        <v>139.35732982552454</v>
      </c>
      <c r="W1184" s="35">
        <v>105.0949908490249</v>
      </c>
      <c r="X1184" s="35">
        <v>68.653853513610827</v>
      </c>
      <c r="Y1184" s="35">
        <v>30.789404732426068</v>
      </c>
      <c r="Z1184" s="35">
        <v>0</v>
      </c>
      <c r="AA1184" s="35">
        <v>0</v>
      </c>
    </row>
    <row r="1185" spans="1:27">
      <c r="A1185" s="241" t="s">
        <v>783</v>
      </c>
      <c r="B1185" s="35" t="s">
        <v>338</v>
      </c>
      <c r="C1185" s="35" t="s">
        <v>88</v>
      </c>
      <c r="D1185" s="35">
        <v>0</v>
      </c>
      <c r="E1185" s="35">
        <v>0</v>
      </c>
      <c r="F1185" s="35">
        <v>40.07610869033099</v>
      </c>
      <c r="G1185" s="35">
        <v>79.203653726321591</v>
      </c>
      <c r="H1185" s="35">
        <v>116.45652305973132</v>
      </c>
      <c r="I1185" s="35">
        <v>150.9529764462014</v>
      </c>
      <c r="J1185" s="35">
        <v>181.87651540433234</v>
      </c>
      <c r="K1185" s="35">
        <v>208.49520896383163</v>
      </c>
      <c r="L1185" s="35">
        <v>230.17901778051868</v>
      </c>
      <c r="M1185" s="35">
        <v>246.41470657274206</v>
      </c>
      <c r="N1185" s="35">
        <v>256.8179919159187</v>
      </c>
      <c r="O1185" s="35">
        <v>261.14263786836767</v>
      </c>
      <c r="P1185" s="35">
        <v>259.28628414356308</v>
      </c>
      <c r="Q1185" s="35">
        <v>251.29286888147149</v>
      </c>
      <c r="R1185" s="35">
        <v>237.35158867426352</v>
      </c>
      <c r="S1185" s="35">
        <v>217.79242046160959</v>
      </c>
      <c r="T1185" s="35">
        <v>193.07831128806959</v>
      </c>
      <c r="U1185" s="35">
        <v>163.79422078364573</v>
      </c>
      <c r="V1185" s="35">
        <v>130.63327572163701</v>
      </c>
      <c r="W1185" s="35">
        <v>94.380364362339833</v>
      </c>
      <c r="X1185" s="35">
        <v>55.893558888988586</v>
      </c>
      <c r="Y1185" s="35">
        <v>16.083805649338331</v>
      </c>
      <c r="Z1185" s="35">
        <v>0</v>
      </c>
      <c r="AA1185" s="35">
        <v>0</v>
      </c>
    </row>
    <row r="1186" spans="1:27">
      <c r="A1186" s="241" t="s">
        <v>783</v>
      </c>
      <c r="B1186" s="35" t="s">
        <v>338</v>
      </c>
      <c r="C1186" s="35" t="s">
        <v>89</v>
      </c>
      <c r="D1186" s="35">
        <v>0</v>
      </c>
      <c r="E1186" s="35">
        <v>0</v>
      </c>
      <c r="F1186" s="35">
        <v>0</v>
      </c>
      <c r="G1186" s="35">
        <v>0</v>
      </c>
      <c r="H1186" s="35">
        <v>42.420147361503368</v>
      </c>
      <c r="I1186" s="35">
        <v>83.361229174057485</v>
      </c>
      <c r="J1186" s="35">
        <v>121.39575054638776</v>
      </c>
      <c r="K1186" s="35">
        <v>155.19755978568699</v>
      </c>
      <c r="L1186" s="35">
        <v>183.58808739968197</v>
      </c>
      <c r="M1186" s="35">
        <v>205.57743934221344</v>
      </c>
      <c r="N1186" s="35">
        <v>220.39891170193576</v>
      </c>
      <c r="O1186" s="35">
        <v>227.53572340863846</v>
      </c>
      <c r="P1186" s="35">
        <v>226.73903486648589</v>
      </c>
      <c r="Q1186" s="35">
        <v>218.0366242575268</v>
      </c>
      <c r="R1186" s="35">
        <v>201.73191899833358</v>
      </c>
      <c r="S1186" s="35">
        <v>178.39341612002514</v>
      </c>
      <c r="T1186" s="35">
        <v>148.83486045184944</v>
      </c>
      <c r="U1186" s="35">
        <v>114.08687173665969</v>
      </c>
      <c r="V1186" s="35">
        <v>75.361009957166928</v>
      </c>
      <c r="W1186" s="35">
        <v>34.007531809164654</v>
      </c>
      <c r="X1186" s="35">
        <v>0</v>
      </c>
      <c r="Y1186" s="35">
        <v>0</v>
      </c>
      <c r="Z1186" s="35">
        <v>0</v>
      </c>
      <c r="AA1186" s="35">
        <v>0</v>
      </c>
    </row>
    <row r="1187" spans="1:27">
      <c r="A1187" s="241" t="s">
        <v>783</v>
      </c>
      <c r="B1187" s="35" t="s">
        <v>338</v>
      </c>
      <c r="C1187" s="35" t="s">
        <v>90</v>
      </c>
      <c r="D1187" s="35">
        <v>0</v>
      </c>
      <c r="E1187" s="35">
        <v>0</v>
      </c>
      <c r="F1187" s="35">
        <v>0</v>
      </c>
      <c r="G1187" s="35">
        <v>0</v>
      </c>
      <c r="H1187" s="35">
        <v>0</v>
      </c>
      <c r="I1187" s="35">
        <v>40.453517140897617</v>
      </c>
      <c r="J1187" s="35">
        <v>78.626391873797971</v>
      </c>
      <c r="K1187" s="35">
        <v>112.36655725609636</v>
      </c>
      <c r="L1187" s="35">
        <v>139.7718485945301</v>
      </c>
      <c r="M1187" s="35">
        <v>159.29724152416546</v>
      </c>
      <c r="N1187" s="35">
        <v>169.8419556358964</v>
      </c>
      <c r="O1187" s="35">
        <v>170.8115130231503</v>
      </c>
      <c r="P1187" s="35">
        <v>162.1512530815931</v>
      </c>
      <c r="Q1187" s="35">
        <v>144.3494141025507</v>
      </c>
      <c r="R1187" s="35">
        <v>118.40960792957526</v>
      </c>
      <c r="S1187" s="35">
        <v>85.794239470681774</v>
      </c>
      <c r="T1187" s="35">
        <v>48.342060896682135</v>
      </c>
      <c r="U1187" s="35">
        <v>8.1645085613118464</v>
      </c>
      <c r="V1187" s="35">
        <v>0</v>
      </c>
      <c r="W1187" s="35">
        <v>0</v>
      </c>
      <c r="X1187" s="35">
        <v>0</v>
      </c>
      <c r="Y1187" s="35">
        <v>0</v>
      </c>
      <c r="Z1187" s="35">
        <v>0</v>
      </c>
      <c r="AA1187" s="35">
        <v>0</v>
      </c>
    </row>
    <row r="1188" spans="1:27">
      <c r="A1188" s="241" t="s">
        <v>783</v>
      </c>
      <c r="B1188" s="35" t="s">
        <v>338</v>
      </c>
      <c r="C1188" s="35" t="s">
        <v>91</v>
      </c>
      <c r="D1188" s="35">
        <v>0</v>
      </c>
      <c r="E1188" s="35">
        <v>0</v>
      </c>
      <c r="F1188" s="35">
        <v>0</v>
      </c>
      <c r="G1188" s="35">
        <v>0</v>
      </c>
      <c r="H1188" s="35">
        <v>0</v>
      </c>
      <c r="I1188" s="35">
        <v>0</v>
      </c>
      <c r="J1188" s="35">
        <v>0</v>
      </c>
      <c r="K1188" s="35">
        <v>32.254499320489153</v>
      </c>
      <c r="L1188" s="35">
        <v>61.288136443183376</v>
      </c>
      <c r="M1188" s="35">
        <v>84.20167726918045</v>
      </c>
      <c r="N1188" s="35">
        <v>98.707026834401887</v>
      </c>
      <c r="O1188" s="35">
        <v>103.35571335771091</v>
      </c>
      <c r="P1188" s="35">
        <v>97.683529394944458</v>
      </c>
      <c r="Q1188" s="35">
        <v>82.256886556559834</v>
      </c>
      <c r="R1188" s="35">
        <v>58.616254910417425</v>
      </c>
      <c r="S1188" s="35">
        <v>29.122335084497116</v>
      </c>
      <c r="T1188" s="35">
        <v>0</v>
      </c>
      <c r="U1188" s="35">
        <v>0</v>
      </c>
      <c r="V1188" s="35">
        <v>0</v>
      </c>
      <c r="W1188" s="35">
        <v>0</v>
      </c>
      <c r="X1188" s="35">
        <v>0</v>
      </c>
      <c r="Y1188" s="35">
        <v>0</v>
      </c>
      <c r="Z1188" s="35">
        <v>0</v>
      </c>
      <c r="AA1188" s="35">
        <v>0</v>
      </c>
    </row>
    <row r="1189" spans="1:27">
      <c r="A1189" s="241" t="s">
        <v>783</v>
      </c>
      <c r="B1189" s="35" t="s">
        <v>338</v>
      </c>
      <c r="C1189" s="35" t="s">
        <v>92</v>
      </c>
      <c r="D1189" s="35">
        <v>0</v>
      </c>
      <c r="E1189" s="35">
        <v>0</v>
      </c>
      <c r="F1189" s="35">
        <v>0</v>
      </c>
      <c r="G1189" s="35">
        <v>0</v>
      </c>
      <c r="H1189" s="35">
        <v>0</v>
      </c>
      <c r="I1189" s="35">
        <v>0</v>
      </c>
      <c r="J1189" s="35">
        <v>0</v>
      </c>
      <c r="K1189" s="35">
        <v>0</v>
      </c>
      <c r="L1189" s="35">
        <v>0</v>
      </c>
      <c r="M1189" s="35">
        <v>19.615040592575703</v>
      </c>
      <c r="N1189" s="35">
        <v>35.117328593826436</v>
      </c>
      <c r="O1189" s="35">
        <v>43.256446302718132</v>
      </c>
      <c r="P1189" s="35">
        <v>42.325837095502919</v>
      </c>
      <c r="Q1189" s="35">
        <v>32.520624984819037</v>
      </c>
      <c r="R1189" s="35">
        <v>15.896702301165645</v>
      </c>
      <c r="S1189" s="35">
        <v>0</v>
      </c>
      <c r="T1189" s="35">
        <v>0</v>
      </c>
      <c r="U1189" s="35">
        <v>0</v>
      </c>
      <c r="V1189" s="35">
        <v>0</v>
      </c>
      <c r="W1189" s="35">
        <v>0</v>
      </c>
      <c r="X1189" s="35">
        <v>0</v>
      </c>
      <c r="Y1189" s="35">
        <v>0</v>
      </c>
      <c r="Z1189" s="35">
        <v>0</v>
      </c>
      <c r="AA1189" s="35">
        <v>0</v>
      </c>
    </row>
    <row r="1190" spans="1:27">
      <c r="A1190" s="241" t="s">
        <v>783</v>
      </c>
      <c r="B1190" s="35" t="s">
        <v>338</v>
      </c>
      <c r="C1190" s="35" t="s">
        <v>93</v>
      </c>
      <c r="D1190" s="35">
        <v>0</v>
      </c>
      <c r="E1190" s="35">
        <v>0</v>
      </c>
      <c r="F1190" s="35">
        <v>0</v>
      </c>
      <c r="G1190" s="35">
        <v>0</v>
      </c>
      <c r="H1190" s="35">
        <v>0</v>
      </c>
      <c r="I1190" s="35">
        <v>0</v>
      </c>
      <c r="J1190" s="35">
        <v>0</v>
      </c>
      <c r="K1190" s="35">
        <v>0</v>
      </c>
      <c r="L1190" s="35">
        <v>0</v>
      </c>
      <c r="M1190" s="35">
        <v>0</v>
      </c>
      <c r="N1190" s="35">
        <v>9.5659659288214165</v>
      </c>
      <c r="O1190" s="35">
        <v>12.639983787966067</v>
      </c>
      <c r="P1190" s="35">
        <v>7.1358696567177731</v>
      </c>
      <c r="Q1190" s="35">
        <v>0</v>
      </c>
      <c r="R1190" s="35">
        <v>0</v>
      </c>
      <c r="S1190" s="35">
        <v>0</v>
      </c>
      <c r="T1190" s="35">
        <v>0</v>
      </c>
      <c r="U1190" s="35">
        <v>0</v>
      </c>
      <c r="V1190" s="35">
        <v>0</v>
      </c>
      <c r="W1190" s="35">
        <v>0</v>
      </c>
      <c r="X1190" s="35">
        <v>0</v>
      </c>
      <c r="Y1190" s="35">
        <v>0</v>
      </c>
      <c r="Z1190" s="35">
        <v>0</v>
      </c>
      <c r="AA1190" s="35">
        <v>0</v>
      </c>
    </row>
    <row r="1191" spans="1:27">
      <c r="A1191" s="241" t="s">
        <v>769</v>
      </c>
      <c r="B1191" s="35" t="s">
        <v>79</v>
      </c>
      <c r="C1191" s="35" t="s">
        <v>82</v>
      </c>
      <c r="D1191" s="35">
        <v>0</v>
      </c>
      <c r="E1191" s="35">
        <v>0</v>
      </c>
      <c r="F1191" s="35">
        <v>0</v>
      </c>
      <c r="G1191" s="35">
        <v>0</v>
      </c>
      <c r="H1191" s="35">
        <v>0</v>
      </c>
      <c r="I1191" s="35">
        <v>0</v>
      </c>
      <c r="J1191" s="35">
        <v>0</v>
      </c>
      <c r="K1191" s="35">
        <v>157.84288840757443</v>
      </c>
      <c r="L1191" s="35">
        <v>298.21859601750691</v>
      </c>
      <c r="M1191" s="35">
        <v>405.59289199331988</v>
      </c>
      <c r="N1191" s="35">
        <v>468.08354166640953</v>
      </c>
      <c r="O1191" s="35">
        <v>478.77521621192909</v>
      </c>
      <c r="P1191" s="35">
        <v>436.48475550020646</v>
      </c>
      <c r="Q1191" s="35">
        <v>345.89209874623998</v>
      </c>
      <c r="R1191" s="35">
        <v>217.0223939337279</v>
      </c>
      <c r="S1191" s="35">
        <v>64.136596725661107</v>
      </c>
      <c r="T1191" s="35">
        <v>0</v>
      </c>
      <c r="U1191" s="35">
        <v>0</v>
      </c>
      <c r="V1191" s="35">
        <v>0</v>
      </c>
      <c r="W1191" s="35">
        <v>0</v>
      </c>
      <c r="X1191" s="35">
        <v>0</v>
      </c>
      <c r="Y1191" s="35">
        <v>0</v>
      </c>
      <c r="Z1191" s="35">
        <v>0</v>
      </c>
      <c r="AA1191" s="35">
        <v>0</v>
      </c>
    </row>
    <row r="1192" spans="1:27">
      <c r="A1192" s="241" t="s">
        <v>769</v>
      </c>
      <c r="B1192" s="35" t="s">
        <v>79</v>
      </c>
      <c r="C1192" s="35" t="s">
        <v>83</v>
      </c>
      <c r="D1192" s="35">
        <v>0</v>
      </c>
      <c r="E1192" s="35">
        <v>0</v>
      </c>
      <c r="F1192" s="35">
        <v>0</v>
      </c>
      <c r="G1192" s="35">
        <v>0</v>
      </c>
      <c r="H1192" s="35">
        <v>0</v>
      </c>
      <c r="I1192" s="35">
        <v>0</v>
      </c>
      <c r="J1192" s="35">
        <v>0</v>
      </c>
      <c r="K1192" s="35">
        <v>178.38436370882303</v>
      </c>
      <c r="L1192" s="35">
        <v>341.21396206131902</v>
      </c>
      <c r="M1192" s="35">
        <v>474.29037461985195</v>
      </c>
      <c r="N1192" s="35">
        <v>566.00960017729483</v>
      </c>
      <c r="O1192" s="35">
        <v>608.37390281919954</v>
      </c>
      <c r="P1192" s="35">
        <v>597.68919875156882</v>
      </c>
      <c r="Q1192" s="35">
        <v>534.88717313569339</v>
      </c>
      <c r="R1192" s="35">
        <v>425.44403897615888</v>
      </c>
      <c r="S1192" s="35">
        <v>278.90302212706166</v>
      </c>
      <c r="T1192" s="35">
        <v>108.04221078387802</v>
      </c>
      <c r="U1192" s="35">
        <v>0</v>
      </c>
      <c r="V1192" s="35">
        <v>0</v>
      </c>
      <c r="W1192" s="35">
        <v>0</v>
      </c>
      <c r="X1192" s="35">
        <v>0</v>
      </c>
      <c r="Y1192" s="35">
        <v>0</v>
      </c>
      <c r="Z1192" s="35">
        <v>0</v>
      </c>
      <c r="AA1192" s="35">
        <v>0</v>
      </c>
    </row>
    <row r="1193" spans="1:27">
      <c r="A1193" s="241" t="s">
        <v>769</v>
      </c>
      <c r="B1193" s="35" t="s">
        <v>79</v>
      </c>
      <c r="C1193" s="35" t="s">
        <v>84</v>
      </c>
      <c r="D1193" s="35">
        <v>0</v>
      </c>
      <c r="E1193" s="35">
        <v>0</v>
      </c>
      <c r="F1193" s="35">
        <v>0</v>
      </c>
      <c r="G1193" s="35">
        <v>0</v>
      </c>
      <c r="H1193" s="35">
        <v>0</v>
      </c>
      <c r="I1193" s="35">
        <v>0</v>
      </c>
      <c r="J1193" s="35">
        <v>199.87754319677271</v>
      </c>
      <c r="K1193" s="35">
        <v>385.90520710945799</v>
      </c>
      <c r="L1193" s="35">
        <v>545.19279583368154</v>
      </c>
      <c r="M1193" s="35">
        <v>666.70298201390312</v>
      </c>
      <c r="N1193" s="35">
        <v>742.01610337357442</v>
      </c>
      <c r="O1193" s="35">
        <v>765.91357646076472</v>
      </c>
      <c r="P1193" s="35">
        <v>736.73950180743566</v>
      </c>
      <c r="Q1193" s="35">
        <v>656.51540422178334</v>
      </c>
      <c r="R1193" s="35">
        <v>530.80015764965322</v>
      </c>
      <c r="S1193" s="35">
        <v>368.30480066669554</v>
      </c>
      <c r="T1193" s="35">
        <v>180.28893273788435</v>
      </c>
      <c r="U1193" s="35">
        <v>0</v>
      </c>
      <c r="V1193" s="35">
        <v>0</v>
      </c>
      <c r="W1193" s="35">
        <v>0</v>
      </c>
      <c r="X1193" s="35">
        <v>0</v>
      </c>
      <c r="Y1193" s="35">
        <v>0</v>
      </c>
      <c r="Z1193" s="35">
        <v>0</v>
      </c>
      <c r="AA1193" s="35">
        <v>0</v>
      </c>
    </row>
    <row r="1194" spans="1:27">
      <c r="A1194" s="241" t="s">
        <v>769</v>
      </c>
      <c r="B1194" s="35" t="s">
        <v>79</v>
      </c>
      <c r="C1194" s="35" t="s">
        <v>85</v>
      </c>
      <c r="D1194" s="35">
        <v>0</v>
      </c>
      <c r="E1194" s="35">
        <v>0</v>
      </c>
      <c r="F1194" s="35">
        <v>0</v>
      </c>
      <c r="G1194" s="35">
        <v>0</v>
      </c>
      <c r="H1194" s="35">
        <v>0</v>
      </c>
      <c r="I1194" s="35">
        <v>206.77910127408001</v>
      </c>
      <c r="J1194" s="35">
        <v>402.07447518577021</v>
      </c>
      <c r="K1194" s="35">
        <v>575.04015705431141</v>
      </c>
      <c r="L1194" s="35">
        <v>716.07028864069594</v>
      </c>
      <c r="M1194" s="35">
        <v>817.33259109739538</v>
      </c>
      <c r="N1194" s="35">
        <v>873.20334004251811</v>
      </c>
      <c r="O1194" s="35">
        <v>880.5796858918219</v>
      </c>
      <c r="P1194" s="35">
        <v>839.05197436137689</v>
      </c>
      <c r="Q1194" s="35">
        <v>750.92649711345041</v>
      </c>
      <c r="R1194" s="35">
        <v>621.09740906099171</v>
      </c>
      <c r="S1194" s="35">
        <v>456.77492555804639</v>
      </c>
      <c r="T1194" s="35">
        <v>267.08489437371384</v>
      </c>
      <c r="U1194" s="35">
        <v>62.561980704148844</v>
      </c>
      <c r="V1194" s="35">
        <v>0</v>
      </c>
      <c r="W1194" s="35">
        <v>0</v>
      </c>
      <c r="X1194" s="35">
        <v>0</v>
      </c>
      <c r="Y1194" s="35">
        <v>0</v>
      </c>
      <c r="Z1194" s="35">
        <v>0</v>
      </c>
      <c r="AA1194" s="35">
        <v>0</v>
      </c>
    </row>
    <row r="1195" spans="1:27">
      <c r="A1195" s="241" t="s">
        <v>769</v>
      </c>
      <c r="B1195" s="35" t="s">
        <v>79</v>
      </c>
      <c r="C1195" s="35" t="s">
        <v>86</v>
      </c>
      <c r="D1195" s="35">
        <v>0</v>
      </c>
      <c r="E1195" s="35">
        <v>0</v>
      </c>
      <c r="F1195" s="35">
        <v>0</v>
      </c>
      <c r="G1195" s="35">
        <v>0</v>
      </c>
      <c r="H1195" s="35">
        <v>0</v>
      </c>
      <c r="I1195" s="35">
        <v>212.10979851275778</v>
      </c>
      <c r="J1195" s="35">
        <v>414.30157859016805</v>
      </c>
      <c r="K1195" s="35">
        <v>597.12107731583444</v>
      </c>
      <c r="L1195" s="35">
        <v>752.01985811862346</v>
      </c>
      <c r="M1195" s="35">
        <v>871.75502616582696</v>
      </c>
      <c r="N1195" s="35">
        <v>950.72789807563868</v>
      </c>
      <c r="O1195" s="35">
        <v>985.24579012959862</v>
      </c>
      <c r="P1195" s="35">
        <v>973.69468405914563</v>
      </c>
      <c r="Q1195" s="35">
        <v>916.61469674600153</v>
      </c>
      <c r="R1195" s="35">
        <v>816.67482495707952</v>
      </c>
      <c r="S1195" s="35">
        <v>678.54814602204021</v>
      </c>
      <c r="T1195" s="35">
        <v>508.69330993110788</v>
      </c>
      <c r="U1195" s="35">
        <v>315.05254003980389</v>
      </c>
      <c r="V1195" s="35">
        <v>106.68026353198776</v>
      </c>
      <c r="W1195" s="35">
        <v>0</v>
      </c>
      <c r="X1195" s="35">
        <v>0</v>
      </c>
      <c r="Y1195" s="35">
        <v>0</v>
      </c>
      <c r="Z1195" s="35">
        <v>0</v>
      </c>
      <c r="AA1195" s="35">
        <v>0</v>
      </c>
    </row>
    <row r="1196" spans="1:27">
      <c r="A1196" s="241" t="s">
        <v>769</v>
      </c>
      <c r="B1196" s="35" t="s">
        <v>79</v>
      </c>
      <c r="C1196" s="35" t="s">
        <v>87</v>
      </c>
      <c r="D1196" s="35">
        <v>0</v>
      </c>
      <c r="E1196" s="35">
        <v>0</v>
      </c>
      <c r="F1196" s="35">
        <v>0</v>
      </c>
      <c r="G1196" s="35">
        <v>0</v>
      </c>
      <c r="H1196" s="35">
        <v>209.04758940289003</v>
      </c>
      <c r="I1196" s="35">
        <v>409.19679444736926</v>
      </c>
      <c r="J1196" s="35">
        <v>591.92800215630029</v>
      </c>
      <c r="K1196" s="35">
        <v>749.46301941530612</v>
      </c>
      <c r="L1196" s="35">
        <v>875.09616194702426</v>
      </c>
      <c r="M1196" s="35">
        <v>963.47969054242833</v>
      </c>
      <c r="N1196" s="35">
        <v>1010.8514445822982</v>
      </c>
      <c r="O1196" s="35">
        <v>1015.1949833299437</v>
      </c>
      <c r="P1196" s="35">
        <v>976.32541837137921</v>
      </c>
      <c r="Q1196" s="35">
        <v>895.89728363274787</v>
      </c>
      <c r="R1196" s="35">
        <v>777.33410797739919</v>
      </c>
      <c r="S1196" s="35">
        <v>625.68268821723848</v>
      </c>
      <c r="T1196" s="35">
        <v>447.39826559842913</v>
      </c>
      <c r="U1196" s="35">
        <v>250.0697500056111</v>
      </c>
      <c r="V1196" s="35">
        <v>42.09668807615467</v>
      </c>
      <c r="W1196" s="35">
        <v>0</v>
      </c>
      <c r="X1196" s="35">
        <v>0</v>
      </c>
      <c r="Y1196" s="35">
        <v>0</v>
      </c>
      <c r="Z1196" s="35">
        <v>0</v>
      </c>
      <c r="AA1196" s="35">
        <v>0</v>
      </c>
    </row>
    <row r="1197" spans="1:27">
      <c r="A1197" s="241" t="s">
        <v>769</v>
      </c>
      <c r="B1197" s="35" t="s">
        <v>79</v>
      </c>
      <c r="C1197" s="35" t="s">
        <v>88</v>
      </c>
      <c r="D1197" s="35">
        <v>0</v>
      </c>
      <c r="E1197" s="35">
        <v>0</v>
      </c>
      <c r="F1197" s="35">
        <v>0</v>
      </c>
      <c r="G1197" s="35">
        <v>0</v>
      </c>
      <c r="H1197" s="35">
        <v>0</v>
      </c>
      <c r="I1197" s="35">
        <v>209.71091254470392</v>
      </c>
      <c r="J1197" s="35">
        <v>410.25645190659816</v>
      </c>
      <c r="K1197" s="35">
        <v>592.871815691302</v>
      </c>
      <c r="L1197" s="35">
        <v>749.57583621568574</v>
      </c>
      <c r="M1197" s="35">
        <v>873.51979583351635</v>
      </c>
      <c r="N1197" s="35">
        <v>959.28674876038974</v>
      </c>
      <c r="O1197" s="35">
        <v>1003.1282675979002</v>
      </c>
      <c r="P1197" s="35">
        <v>1003.1282675979003</v>
      </c>
      <c r="Q1197" s="35">
        <v>959.28674876038986</v>
      </c>
      <c r="R1197" s="35">
        <v>873.51979583351647</v>
      </c>
      <c r="S1197" s="35">
        <v>749.57583621568608</v>
      </c>
      <c r="T1197" s="35">
        <v>592.87181569130212</v>
      </c>
      <c r="U1197" s="35">
        <v>410.25645190659804</v>
      </c>
      <c r="V1197" s="35">
        <v>209.71091254470392</v>
      </c>
      <c r="W1197" s="35">
        <v>0</v>
      </c>
      <c r="X1197" s="35">
        <v>0</v>
      </c>
      <c r="Y1197" s="35">
        <v>0</v>
      </c>
      <c r="Z1197" s="35">
        <v>0</v>
      </c>
      <c r="AA1197" s="35">
        <v>0</v>
      </c>
    </row>
    <row r="1198" spans="1:27">
      <c r="A1198" s="241" t="s">
        <v>769</v>
      </c>
      <c r="B1198" s="35" t="s">
        <v>79</v>
      </c>
      <c r="C1198" s="35" t="s">
        <v>89</v>
      </c>
      <c r="D1198" s="35">
        <v>0</v>
      </c>
      <c r="E1198" s="35">
        <v>0</v>
      </c>
      <c r="F1198" s="35">
        <v>0</v>
      </c>
      <c r="G1198" s="35">
        <v>0</v>
      </c>
      <c r="H1198" s="35">
        <v>0</v>
      </c>
      <c r="I1198" s="35">
        <v>213.34178971565686</v>
      </c>
      <c r="J1198" s="35">
        <v>415.8319098277928</v>
      </c>
      <c r="K1198" s="35">
        <v>597.17066291490028</v>
      </c>
      <c r="L1198" s="35">
        <v>748.13421975234178</v>
      </c>
      <c r="M1198" s="35">
        <v>861.04379109233003</v>
      </c>
      <c r="N1198" s="35">
        <v>930.15621069964357</v>
      </c>
      <c r="O1198" s="35">
        <v>951.95606256470398</v>
      </c>
      <c r="P1198" s="35">
        <v>925.3344931892791</v>
      </c>
      <c r="Q1198" s="35">
        <v>851.6456136248155</v>
      </c>
      <c r="R1198" s="35">
        <v>734.63762236328671</v>
      </c>
      <c r="S1198" s="35">
        <v>580.2621525274584</v>
      </c>
      <c r="T1198" s="35">
        <v>396.37154095100686</v>
      </c>
      <c r="U1198" s="35">
        <v>192.31941761274044</v>
      </c>
      <c r="V1198" s="35">
        <v>0</v>
      </c>
      <c r="W1198" s="35">
        <v>0</v>
      </c>
      <c r="X1198" s="35">
        <v>0</v>
      </c>
      <c r="Y1198" s="35">
        <v>0</v>
      </c>
      <c r="Z1198" s="35">
        <v>0</v>
      </c>
      <c r="AA1198" s="35">
        <v>0</v>
      </c>
    </row>
    <row r="1199" spans="1:27">
      <c r="A1199" s="241" t="s">
        <v>769</v>
      </c>
      <c r="B1199" s="35" t="s">
        <v>79</v>
      </c>
      <c r="C1199" s="35" t="s">
        <v>90</v>
      </c>
      <c r="D1199" s="35">
        <v>0</v>
      </c>
      <c r="E1199" s="35">
        <v>0</v>
      </c>
      <c r="F1199" s="35">
        <v>0</v>
      </c>
      <c r="G1199" s="35">
        <v>0</v>
      </c>
      <c r="H1199" s="35">
        <v>0</v>
      </c>
      <c r="I1199" s="35">
        <v>0</v>
      </c>
      <c r="J1199" s="35">
        <v>207.32128943683631</v>
      </c>
      <c r="K1199" s="35">
        <v>401.82070508992507</v>
      </c>
      <c r="L1199" s="35">
        <v>571.46934744156226</v>
      </c>
      <c r="M1199" s="35">
        <v>705.77522367361712</v>
      </c>
      <c r="N1199" s="35">
        <v>796.43212944913671</v>
      </c>
      <c r="O1199" s="35">
        <v>837.83334967081305</v>
      </c>
      <c r="P1199" s="35">
        <v>827.4184081732825</v>
      </c>
      <c r="Q1199" s="35">
        <v>765.83142146628336</v>
      </c>
      <c r="R1199" s="35">
        <v>656.88126307372374</v>
      </c>
      <c r="S1199" s="35">
        <v>507.3060021221429</v>
      </c>
      <c r="T1199" s="35">
        <v>326.35618457477483</v>
      </c>
      <c r="U1199" s="35">
        <v>125.22272926145421</v>
      </c>
      <c r="V1199" s="35">
        <v>0</v>
      </c>
      <c r="W1199" s="35">
        <v>0</v>
      </c>
      <c r="X1199" s="35">
        <v>0</v>
      </c>
      <c r="Y1199" s="35">
        <v>0</v>
      </c>
      <c r="Z1199" s="35">
        <v>0</v>
      </c>
      <c r="AA1199" s="35">
        <v>0</v>
      </c>
    </row>
    <row r="1200" spans="1:27">
      <c r="A1200" s="241" t="s">
        <v>769</v>
      </c>
      <c r="B1200" s="35" t="s">
        <v>79</v>
      </c>
      <c r="C1200" s="35" t="s">
        <v>91</v>
      </c>
      <c r="D1200" s="35">
        <v>0</v>
      </c>
      <c r="E1200" s="35">
        <v>0</v>
      </c>
      <c r="F1200" s="35">
        <v>0</v>
      </c>
      <c r="G1200" s="35">
        <v>0</v>
      </c>
      <c r="H1200" s="35">
        <v>0</v>
      </c>
      <c r="I1200" s="35">
        <v>0</v>
      </c>
      <c r="J1200" s="35">
        <v>189.70828122640148</v>
      </c>
      <c r="K1200" s="35">
        <v>364.58794709376309</v>
      </c>
      <c r="L1200" s="35">
        <v>510.96946624319941</v>
      </c>
      <c r="M1200" s="35">
        <v>617.41087510250111</v>
      </c>
      <c r="N1200" s="35">
        <v>675.59214304335205</v>
      </c>
      <c r="O1200" s="35">
        <v>680.96551053823589</v>
      </c>
      <c r="P1200" s="35">
        <v>633.110966403406</v>
      </c>
      <c r="Q1200" s="35">
        <v>535.7690781226338</v>
      </c>
      <c r="R1200" s="35">
        <v>396.54860905778611</v>
      </c>
      <c r="S1200" s="35">
        <v>226.33177675109039</v>
      </c>
      <c r="T1200" s="35">
        <v>38.423640515681711</v>
      </c>
      <c r="U1200" s="35">
        <v>0</v>
      </c>
      <c r="V1200" s="35">
        <v>0</v>
      </c>
      <c r="W1200" s="35">
        <v>0</v>
      </c>
      <c r="X1200" s="35">
        <v>0</v>
      </c>
      <c r="Y1200" s="35">
        <v>0</v>
      </c>
      <c r="Z1200" s="35">
        <v>0</v>
      </c>
      <c r="AA1200" s="35">
        <v>0</v>
      </c>
    </row>
    <row r="1201" spans="1:27">
      <c r="A1201" s="241" t="s">
        <v>769</v>
      </c>
      <c r="B1201" s="35" t="s">
        <v>79</v>
      </c>
      <c r="C1201" s="35" t="s">
        <v>92</v>
      </c>
      <c r="D1201" s="35">
        <v>0</v>
      </c>
      <c r="E1201" s="35">
        <v>0</v>
      </c>
      <c r="F1201" s="35">
        <v>0</v>
      </c>
      <c r="G1201" s="35">
        <v>0</v>
      </c>
      <c r="H1201" s="35">
        <v>0</v>
      </c>
      <c r="I1201" s="35">
        <v>0</v>
      </c>
      <c r="J1201" s="35">
        <v>0</v>
      </c>
      <c r="K1201" s="35">
        <v>166.92391193267892</v>
      </c>
      <c r="L1201" s="35">
        <v>317.17917517514275</v>
      </c>
      <c r="M1201" s="35">
        <v>435.761635032919</v>
      </c>
      <c r="N1201" s="35">
        <v>510.8299121535519</v>
      </c>
      <c r="O1201" s="35">
        <v>534.8878561975489</v>
      </c>
      <c r="P1201" s="35">
        <v>505.53309465377487</v>
      </c>
      <c r="Q1201" s="35">
        <v>425.69692838795311</v>
      </c>
      <c r="R1201" s="35">
        <v>303.35161849108471</v>
      </c>
      <c r="S1201" s="35">
        <v>150.71429410874637</v>
      </c>
      <c r="T1201" s="35">
        <v>0</v>
      </c>
      <c r="U1201" s="35">
        <v>0</v>
      </c>
      <c r="V1201" s="35">
        <v>0</v>
      </c>
      <c r="W1201" s="35">
        <v>0</v>
      </c>
      <c r="X1201" s="35">
        <v>0</v>
      </c>
      <c r="Y1201" s="35">
        <v>0</v>
      </c>
      <c r="Z1201" s="35">
        <v>0</v>
      </c>
      <c r="AA1201" s="35">
        <v>0</v>
      </c>
    </row>
    <row r="1202" spans="1:27">
      <c r="A1202" s="241" t="s">
        <v>769</v>
      </c>
      <c r="B1202" s="35" t="s">
        <v>79</v>
      </c>
      <c r="C1202" s="35" t="s">
        <v>93</v>
      </c>
      <c r="D1202" s="35">
        <v>0</v>
      </c>
      <c r="E1202" s="35">
        <v>0</v>
      </c>
      <c r="F1202" s="35">
        <v>0</v>
      </c>
      <c r="G1202" s="35">
        <v>0</v>
      </c>
      <c r="H1202" s="35">
        <v>0</v>
      </c>
      <c r="I1202" s="35">
        <v>0</v>
      </c>
      <c r="J1202" s="35">
        <v>0</v>
      </c>
      <c r="K1202" s="35">
        <v>152.37336313656141</v>
      </c>
      <c r="L1202" s="35">
        <v>286.76595490236843</v>
      </c>
      <c r="M1202" s="35">
        <v>387.31881926520208</v>
      </c>
      <c r="N1202" s="35">
        <v>442.1662467101898</v>
      </c>
      <c r="O1202" s="35">
        <v>444.83598360413941</v>
      </c>
      <c r="P1202" s="35">
        <v>395.01298847443354</v>
      </c>
      <c r="Q1202" s="35">
        <v>298.57660838011549</v>
      </c>
      <c r="R1202" s="35">
        <v>166.90678838904475</v>
      </c>
      <c r="S1202" s="35">
        <v>15.54118469619536</v>
      </c>
      <c r="T1202" s="35">
        <v>0</v>
      </c>
      <c r="U1202" s="35">
        <v>0</v>
      </c>
      <c r="V1202" s="35">
        <v>0</v>
      </c>
      <c r="W1202" s="35">
        <v>0</v>
      </c>
      <c r="X1202" s="35">
        <v>0</v>
      </c>
      <c r="Y1202" s="35">
        <v>0</v>
      </c>
      <c r="Z1202" s="35">
        <v>0</v>
      </c>
      <c r="AA1202" s="35">
        <v>0</v>
      </c>
    </row>
    <row r="1203" spans="1:27">
      <c r="A1203" s="241" t="s">
        <v>769</v>
      </c>
      <c r="B1203" s="35" t="s">
        <v>339</v>
      </c>
      <c r="C1203" s="35" t="s">
        <v>82</v>
      </c>
      <c r="D1203" s="35">
        <v>0</v>
      </c>
      <c r="E1203" s="35">
        <v>0</v>
      </c>
      <c r="F1203" s="35">
        <v>0</v>
      </c>
      <c r="G1203" s="35">
        <v>0</v>
      </c>
      <c r="H1203" s="35">
        <v>0</v>
      </c>
      <c r="I1203" s="35">
        <v>0</v>
      </c>
      <c r="J1203" s="35">
        <v>0</v>
      </c>
      <c r="K1203" s="35">
        <v>84.182873817373036</v>
      </c>
      <c r="L1203" s="35">
        <v>159.04991787600369</v>
      </c>
      <c r="M1203" s="35">
        <v>216.31620906310394</v>
      </c>
      <c r="N1203" s="35">
        <v>249.64455555541841</v>
      </c>
      <c r="O1203" s="35">
        <v>255.34678197969552</v>
      </c>
      <c r="P1203" s="35">
        <v>232.79186960011012</v>
      </c>
      <c r="Q1203" s="35">
        <v>184.47578599799465</v>
      </c>
      <c r="R1203" s="35">
        <v>115.74527676465489</v>
      </c>
      <c r="S1203" s="35">
        <v>34.206184920352591</v>
      </c>
      <c r="T1203" s="35">
        <v>0</v>
      </c>
      <c r="U1203" s="35">
        <v>0</v>
      </c>
      <c r="V1203" s="35">
        <v>0</v>
      </c>
      <c r="W1203" s="35">
        <v>0</v>
      </c>
      <c r="X1203" s="35">
        <v>0</v>
      </c>
      <c r="Y1203" s="35">
        <v>0</v>
      </c>
      <c r="Z1203" s="35">
        <v>0</v>
      </c>
      <c r="AA1203" s="35">
        <v>0</v>
      </c>
    </row>
    <row r="1204" spans="1:27">
      <c r="A1204" s="241" t="s">
        <v>769</v>
      </c>
      <c r="B1204" s="35" t="s">
        <v>339</v>
      </c>
      <c r="C1204" s="35" t="s">
        <v>83</v>
      </c>
      <c r="D1204" s="35">
        <v>0</v>
      </c>
      <c r="E1204" s="35">
        <v>0</v>
      </c>
      <c r="F1204" s="35">
        <v>0</v>
      </c>
      <c r="G1204" s="35">
        <v>0</v>
      </c>
      <c r="H1204" s="35">
        <v>0</v>
      </c>
      <c r="I1204" s="35">
        <v>0</v>
      </c>
      <c r="J1204" s="35">
        <v>0</v>
      </c>
      <c r="K1204" s="35">
        <v>95.138327311372279</v>
      </c>
      <c r="L1204" s="35">
        <v>181.98077976603682</v>
      </c>
      <c r="M1204" s="35">
        <v>252.95486646392104</v>
      </c>
      <c r="N1204" s="35">
        <v>301.87178676122392</v>
      </c>
      <c r="O1204" s="35">
        <v>324.46608150357309</v>
      </c>
      <c r="P1204" s="35">
        <v>318.76757266750343</v>
      </c>
      <c r="Q1204" s="35">
        <v>285.27315900570318</v>
      </c>
      <c r="R1204" s="35">
        <v>226.90348745395141</v>
      </c>
      <c r="S1204" s="35">
        <v>148.74827846776623</v>
      </c>
      <c r="T1204" s="35">
        <v>57.622512418068283</v>
      </c>
      <c r="U1204" s="35">
        <v>0</v>
      </c>
      <c r="V1204" s="35">
        <v>0</v>
      </c>
      <c r="W1204" s="35">
        <v>0</v>
      </c>
      <c r="X1204" s="35">
        <v>0</v>
      </c>
      <c r="Y1204" s="35">
        <v>0</v>
      </c>
      <c r="Z1204" s="35">
        <v>0</v>
      </c>
      <c r="AA1204" s="35">
        <v>0</v>
      </c>
    </row>
    <row r="1205" spans="1:27">
      <c r="A1205" s="241" t="s">
        <v>769</v>
      </c>
      <c r="B1205" s="35" t="s">
        <v>339</v>
      </c>
      <c r="C1205" s="35" t="s">
        <v>84</v>
      </c>
      <c r="D1205" s="35">
        <v>0</v>
      </c>
      <c r="E1205" s="35">
        <v>0</v>
      </c>
      <c r="F1205" s="35">
        <v>0</v>
      </c>
      <c r="G1205" s="35">
        <v>0</v>
      </c>
      <c r="H1205" s="35">
        <v>0</v>
      </c>
      <c r="I1205" s="35">
        <v>0</v>
      </c>
      <c r="J1205" s="35">
        <v>106.60135637161211</v>
      </c>
      <c r="K1205" s="35">
        <v>205.81611045837761</v>
      </c>
      <c r="L1205" s="35">
        <v>290.76949111129687</v>
      </c>
      <c r="M1205" s="35">
        <v>355.57492374074832</v>
      </c>
      <c r="N1205" s="35">
        <v>395.74192179923972</v>
      </c>
      <c r="O1205" s="35">
        <v>408.48724077907451</v>
      </c>
      <c r="P1205" s="35">
        <v>392.92773429729903</v>
      </c>
      <c r="Q1205" s="35">
        <v>350.14154891828446</v>
      </c>
      <c r="R1205" s="35">
        <v>283.09341741314842</v>
      </c>
      <c r="S1205" s="35">
        <v>196.42922702223763</v>
      </c>
      <c r="T1205" s="35">
        <v>96.154097460204994</v>
      </c>
      <c r="U1205" s="35">
        <v>0</v>
      </c>
      <c r="V1205" s="35">
        <v>0</v>
      </c>
      <c r="W1205" s="35">
        <v>0</v>
      </c>
      <c r="X1205" s="35">
        <v>0</v>
      </c>
      <c r="Y1205" s="35">
        <v>0</v>
      </c>
      <c r="Z1205" s="35">
        <v>0</v>
      </c>
      <c r="AA1205" s="35">
        <v>0</v>
      </c>
    </row>
    <row r="1206" spans="1:27">
      <c r="A1206" s="241" t="s">
        <v>769</v>
      </c>
      <c r="B1206" s="35" t="s">
        <v>339</v>
      </c>
      <c r="C1206" s="35" t="s">
        <v>85</v>
      </c>
      <c r="D1206" s="35">
        <v>0</v>
      </c>
      <c r="E1206" s="35">
        <v>0</v>
      </c>
      <c r="F1206" s="35">
        <v>0</v>
      </c>
      <c r="G1206" s="35">
        <v>0</v>
      </c>
      <c r="H1206" s="35">
        <v>0</v>
      </c>
      <c r="I1206" s="35">
        <v>110.282187346176</v>
      </c>
      <c r="J1206" s="35">
        <v>214.43972009907745</v>
      </c>
      <c r="K1206" s="35">
        <v>306.68808376229941</v>
      </c>
      <c r="L1206" s="35">
        <v>381.90415394170452</v>
      </c>
      <c r="M1206" s="35">
        <v>435.91071525194417</v>
      </c>
      <c r="N1206" s="35">
        <v>465.70844802267629</v>
      </c>
      <c r="O1206" s="35">
        <v>469.64249914230504</v>
      </c>
      <c r="P1206" s="35">
        <v>447.49438632606768</v>
      </c>
      <c r="Q1206" s="35">
        <v>400.49413179384027</v>
      </c>
      <c r="R1206" s="35">
        <v>331.25195149919557</v>
      </c>
      <c r="S1206" s="35">
        <v>243.61329363095805</v>
      </c>
      <c r="T1206" s="35">
        <v>142.44527699931405</v>
      </c>
      <c r="U1206" s="35">
        <v>33.366389708879382</v>
      </c>
      <c r="V1206" s="35">
        <v>0</v>
      </c>
      <c r="W1206" s="35">
        <v>0</v>
      </c>
      <c r="X1206" s="35">
        <v>0</v>
      </c>
      <c r="Y1206" s="35">
        <v>0</v>
      </c>
      <c r="Z1206" s="35">
        <v>0</v>
      </c>
      <c r="AA1206" s="35">
        <v>0</v>
      </c>
    </row>
    <row r="1207" spans="1:27">
      <c r="A1207" s="241" t="s">
        <v>769</v>
      </c>
      <c r="B1207" s="35" t="s">
        <v>339</v>
      </c>
      <c r="C1207" s="35" t="s">
        <v>86</v>
      </c>
      <c r="D1207" s="35">
        <v>0</v>
      </c>
      <c r="E1207" s="35">
        <v>0</v>
      </c>
      <c r="F1207" s="35">
        <v>0</v>
      </c>
      <c r="G1207" s="35">
        <v>0</v>
      </c>
      <c r="H1207" s="35">
        <v>0</v>
      </c>
      <c r="I1207" s="35">
        <v>113.12522587347082</v>
      </c>
      <c r="J1207" s="35">
        <v>220.96084191475632</v>
      </c>
      <c r="K1207" s="35">
        <v>318.46457456844502</v>
      </c>
      <c r="L1207" s="35">
        <v>401.07725766326587</v>
      </c>
      <c r="M1207" s="35">
        <v>464.93601395510774</v>
      </c>
      <c r="N1207" s="35">
        <v>507.05487897367396</v>
      </c>
      <c r="O1207" s="35">
        <v>525.46442140245267</v>
      </c>
      <c r="P1207" s="35">
        <v>519.30383149821103</v>
      </c>
      <c r="Q1207" s="35">
        <v>488.86117159786755</v>
      </c>
      <c r="R1207" s="35">
        <v>435.55990664377578</v>
      </c>
      <c r="S1207" s="35">
        <v>361.89234454508812</v>
      </c>
      <c r="T1207" s="35">
        <v>271.30309862992419</v>
      </c>
      <c r="U1207" s="35">
        <v>168.02802135456207</v>
      </c>
      <c r="V1207" s="35">
        <v>56.896140550393476</v>
      </c>
      <c r="W1207" s="35">
        <v>0</v>
      </c>
      <c r="X1207" s="35">
        <v>0</v>
      </c>
      <c r="Y1207" s="35">
        <v>0</v>
      </c>
      <c r="Z1207" s="35">
        <v>0</v>
      </c>
      <c r="AA1207" s="35">
        <v>0</v>
      </c>
    </row>
    <row r="1208" spans="1:27">
      <c r="A1208" s="241" t="s">
        <v>769</v>
      </c>
      <c r="B1208" s="35" t="s">
        <v>339</v>
      </c>
      <c r="C1208" s="35" t="s">
        <v>87</v>
      </c>
      <c r="D1208" s="35">
        <v>0</v>
      </c>
      <c r="E1208" s="35">
        <v>0</v>
      </c>
      <c r="F1208" s="35">
        <v>0</v>
      </c>
      <c r="G1208" s="35">
        <v>0</v>
      </c>
      <c r="H1208" s="35">
        <v>111.49204768154134</v>
      </c>
      <c r="I1208" s="35">
        <v>218.23829037193025</v>
      </c>
      <c r="J1208" s="35">
        <v>315.6949344833601</v>
      </c>
      <c r="K1208" s="35">
        <v>399.71361035482988</v>
      </c>
      <c r="L1208" s="35">
        <v>466.71795303841287</v>
      </c>
      <c r="M1208" s="35">
        <v>513.85583495596177</v>
      </c>
      <c r="N1208" s="35">
        <v>539.1207704438923</v>
      </c>
      <c r="O1208" s="35">
        <v>541.43732444263662</v>
      </c>
      <c r="P1208" s="35">
        <v>520.70688979806891</v>
      </c>
      <c r="Q1208" s="35">
        <v>477.81188460413216</v>
      </c>
      <c r="R1208" s="35">
        <v>414.57819092127954</v>
      </c>
      <c r="S1208" s="35">
        <v>333.69743371586054</v>
      </c>
      <c r="T1208" s="35">
        <v>238.6124083191622</v>
      </c>
      <c r="U1208" s="35">
        <v>133.37053333632591</v>
      </c>
      <c r="V1208" s="35">
        <v>22.451566973949152</v>
      </c>
      <c r="W1208" s="35">
        <v>0</v>
      </c>
      <c r="X1208" s="35">
        <v>0</v>
      </c>
      <c r="Y1208" s="35">
        <v>0</v>
      </c>
      <c r="Z1208" s="35">
        <v>0</v>
      </c>
      <c r="AA1208" s="35">
        <v>0</v>
      </c>
    </row>
    <row r="1209" spans="1:27">
      <c r="A1209" s="241" t="s">
        <v>769</v>
      </c>
      <c r="B1209" s="35" t="s">
        <v>339</v>
      </c>
      <c r="C1209" s="35" t="s">
        <v>88</v>
      </c>
      <c r="D1209" s="35">
        <v>0</v>
      </c>
      <c r="E1209" s="35">
        <v>0</v>
      </c>
      <c r="F1209" s="35">
        <v>0</v>
      </c>
      <c r="G1209" s="35">
        <v>0</v>
      </c>
      <c r="H1209" s="35">
        <v>0</v>
      </c>
      <c r="I1209" s="35">
        <v>111.84582002384211</v>
      </c>
      <c r="J1209" s="35">
        <v>218.80344101685239</v>
      </c>
      <c r="K1209" s="35">
        <v>316.19830170202778</v>
      </c>
      <c r="L1209" s="35">
        <v>399.77377931503247</v>
      </c>
      <c r="M1209" s="35">
        <v>465.87722444454215</v>
      </c>
      <c r="N1209" s="35">
        <v>511.61959933887465</v>
      </c>
      <c r="O1209" s="35">
        <v>535.00174271888011</v>
      </c>
      <c r="P1209" s="35">
        <v>535.00174271888022</v>
      </c>
      <c r="Q1209" s="35">
        <v>511.61959933887471</v>
      </c>
      <c r="R1209" s="35">
        <v>465.87722444454221</v>
      </c>
      <c r="S1209" s="35">
        <v>399.77377931503264</v>
      </c>
      <c r="T1209" s="35">
        <v>316.19830170202783</v>
      </c>
      <c r="U1209" s="35">
        <v>218.80344101685233</v>
      </c>
      <c r="V1209" s="35">
        <v>111.84582002384211</v>
      </c>
      <c r="W1209" s="35">
        <v>0</v>
      </c>
      <c r="X1209" s="35">
        <v>0</v>
      </c>
      <c r="Y1209" s="35">
        <v>0</v>
      </c>
      <c r="Z1209" s="35">
        <v>0</v>
      </c>
      <c r="AA1209" s="35">
        <v>0</v>
      </c>
    </row>
    <row r="1210" spans="1:27">
      <c r="A1210" s="241" t="s">
        <v>769</v>
      </c>
      <c r="B1210" s="35" t="s">
        <v>339</v>
      </c>
      <c r="C1210" s="35" t="s">
        <v>89</v>
      </c>
      <c r="D1210" s="35">
        <v>0</v>
      </c>
      <c r="E1210" s="35">
        <v>0</v>
      </c>
      <c r="F1210" s="35">
        <v>0</v>
      </c>
      <c r="G1210" s="35">
        <v>0</v>
      </c>
      <c r="H1210" s="35">
        <v>0</v>
      </c>
      <c r="I1210" s="35">
        <v>113.78228784835034</v>
      </c>
      <c r="J1210" s="35">
        <v>221.77701857482285</v>
      </c>
      <c r="K1210" s="35">
        <v>318.49102022128017</v>
      </c>
      <c r="L1210" s="35">
        <v>399.00491720124899</v>
      </c>
      <c r="M1210" s="35">
        <v>459.22335524924273</v>
      </c>
      <c r="N1210" s="35">
        <v>496.08331237314326</v>
      </c>
      <c r="O1210" s="35">
        <v>507.70990003450885</v>
      </c>
      <c r="P1210" s="35">
        <v>493.51172970094893</v>
      </c>
      <c r="Q1210" s="35">
        <v>454.21099393323499</v>
      </c>
      <c r="R1210" s="35">
        <v>391.80673192708628</v>
      </c>
      <c r="S1210" s="35">
        <v>309.47314801464449</v>
      </c>
      <c r="T1210" s="35">
        <v>211.39815517387032</v>
      </c>
      <c r="U1210" s="35">
        <v>102.57035606012825</v>
      </c>
      <c r="V1210" s="35">
        <v>0</v>
      </c>
      <c r="W1210" s="35">
        <v>0</v>
      </c>
      <c r="X1210" s="35">
        <v>0</v>
      </c>
      <c r="Y1210" s="35">
        <v>0</v>
      </c>
      <c r="Z1210" s="35">
        <v>0</v>
      </c>
      <c r="AA1210" s="35">
        <v>0</v>
      </c>
    </row>
    <row r="1211" spans="1:27">
      <c r="A1211" s="241" t="s">
        <v>769</v>
      </c>
      <c r="B1211" s="35" t="s">
        <v>339</v>
      </c>
      <c r="C1211" s="35" t="s">
        <v>90</v>
      </c>
      <c r="D1211" s="35">
        <v>0</v>
      </c>
      <c r="E1211" s="35">
        <v>0</v>
      </c>
      <c r="F1211" s="35">
        <v>0</v>
      </c>
      <c r="G1211" s="35">
        <v>0</v>
      </c>
      <c r="H1211" s="35">
        <v>0</v>
      </c>
      <c r="I1211" s="35">
        <v>0</v>
      </c>
      <c r="J1211" s="35">
        <v>110.5713543663127</v>
      </c>
      <c r="K1211" s="35">
        <v>214.30437604796006</v>
      </c>
      <c r="L1211" s="35">
        <v>304.78365196883323</v>
      </c>
      <c r="M1211" s="35">
        <v>376.41345262592915</v>
      </c>
      <c r="N1211" s="35">
        <v>424.76380237287293</v>
      </c>
      <c r="O1211" s="35">
        <v>446.84445315776696</v>
      </c>
      <c r="P1211" s="35">
        <v>441.28981769241739</v>
      </c>
      <c r="Q1211" s="35">
        <v>408.44342478201781</v>
      </c>
      <c r="R1211" s="35">
        <v>350.33667363931937</v>
      </c>
      <c r="S1211" s="35">
        <v>270.56320113180959</v>
      </c>
      <c r="T1211" s="35">
        <v>174.05663177321327</v>
      </c>
      <c r="U1211" s="35">
        <v>66.785455606108911</v>
      </c>
      <c r="V1211" s="35">
        <v>0</v>
      </c>
      <c r="W1211" s="35">
        <v>0</v>
      </c>
      <c r="X1211" s="35">
        <v>0</v>
      </c>
      <c r="Y1211" s="35">
        <v>0</v>
      </c>
      <c r="Z1211" s="35">
        <v>0</v>
      </c>
      <c r="AA1211" s="35">
        <v>0</v>
      </c>
    </row>
    <row r="1212" spans="1:27">
      <c r="A1212" s="241" t="s">
        <v>769</v>
      </c>
      <c r="B1212" s="35" t="s">
        <v>339</v>
      </c>
      <c r="C1212" s="35" t="s">
        <v>91</v>
      </c>
      <c r="D1212" s="35">
        <v>0</v>
      </c>
      <c r="E1212" s="35">
        <v>0</v>
      </c>
      <c r="F1212" s="35">
        <v>0</v>
      </c>
      <c r="G1212" s="35">
        <v>0</v>
      </c>
      <c r="H1212" s="35">
        <v>0</v>
      </c>
      <c r="I1212" s="35">
        <v>0</v>
      </c>
      <c r="J1212" s="35">
        <v>101.17774998741415</v>
      </c>
      <c r="K1212" s="35">
        <v>194.44690511667369</v>
      </c>
      <c r="L1212" s="35">
        <v>272.5170486630397</v>
      </c>
      <c r="M1212" s="35">
        <v>329.28580005466733</v>
      </c>
      <c r="N1212" s="35">
        <v>360.3158096231212</v>
      </c>
      <c r="O1212" s="35">
        <v>363.18160562039253</v>
      </c>
      <c r="P1212" s="35">
        <v>337.6591820818166</v>
      </c>
      <c r="Q1212" s="35">
        <v>285.74350833207143</v>
      </c>
      <c r="R1212" s="35">
        <v>211.49259149748596</v>
      </c>
      <c r="S1212" s="35">
        <v>120.7102809339149</v>
      </c>
      <c r="T1212" s="35">
        <v>20.49260827503025</v>
      </c>
      <c r="U1212" s="35">
        <v>0</v>
      </c>
      <c r="V1212" s="35">
        <v>0</v>
      </c>
      <c r="W1212" s="35">
        <v>0</v>
      </c>
      <c r="X1212" s="35">
        <v>0</v>
      </c>
      <c r="Y1212" s="35">
        <v>0</v>
      </c>
      <c r="Z1212" s="35">
        <v>0</v>
      </c>
      <c r="AA1212" s="35">
        <v>0</v>
      </c>
    </row>
    <row r="1213" spans="1:27">
      <c r="A1213" s="241" t="s">
        <v>769</v>
      </c>
      <c r="B1213" s="35" t="s">
        <v>339</v>
      </c>
      <c r="C1213" s="35" t="s">
        <v>92</v>
      </c>
      <c r="D1213" s="35">
        <v>0</v>
      </c>
      <c r="E1213" s="35">
        <v>0</v>
      </c>
      <c r="F1213" s="35">
        <v>0</v>
      </c>
      <c r="G1213" s="35">
        <v>0</v>
      </c>
      <c r="H1213" s="35">
        <v>0</v>
      </c>
      <c r="I1213" s="35">
        <v>0</v>
      </c>
      <c r="J1213" s="35">
        <v>0</v>
      </c>
      <c r="K1213" s="35">
        <v>89.026086364095434</v>
      </c>
      <c r="L1213" s="35">
        <v>169.16222676007615</v>
      </c>
      <c r="M1213" s="35">
        <v>232.40620535089016</v>
      </c>
      <c r="N1213" s="35">
        <v>272.44261981522772</v>
      </c>
      <c r="O1213" s="35">
        <v>285.27352330535945</v>
      </c>
      <c r="P1213" s="35">
        <v>269.61765048201329</v>
      </c>
      <c r="Q1213" s="35">
        <v>227.03836180690837</v>
      </c>
      <c r="R1213" s="35">
        <v>161.78752986191185</v>
      </c>
      <c r="S1213" s="35">
        <v>80.380956857998072</v>
      </c>
      <c r="T1213" s="35">
        <v>0</v>
      </c>
      <c r="U1213" s="35">
        <v>0</v>
      </c>
      <c r="V1213" s="35">
        <v>0</v>
      </c>
      <c r="W1213" s="35">
        <v>0</v>
      </c>
      <c r="X1213" s="35">
        <v>0</v>
      </c>
      <c r="Y1213" s="35">
        <v>0</v>
      </c>
      <c r="Z1213" s="35">
        <v>0</v>
      </c>
      <c r="AA1213" s="35">
        <v>0</v>
      </c>
    </row>
    <row r="1214" spans="1:27">
      <c r="A1214" s="241" t="s">
        <v>769</v>
      </c>
      <c r="B1214" s="35" t="s">
        <v>339</v>
      </c>
      <c r="C1214" s="35" t="s">
        <v>93</v>
      </c>
      <c r="D1214" s="35">
        <v>0</v>
      </c>
      <c r="E1214" s="35">
        <v>0</v>
      </c>
      <c r="F1214" s="35">
        <v>0</v>
      </c>
      <c r="G1214" s="35">
        <v>0</v>
      </c>
      <c r="H1214" s="35">
        <v>0</v>
      </c>
      <c r="I1214" s="35">
        <v>0</v>
      </c>
      <c r="J1214" s="35">
        <v>0</v>
      </c>
      <c r="K1214" s="35">
        <v>81.265793672832757</v>
      </c>
      <c r="L1214" s="35">
        <v>152.94184261459651</v>
      </c>
      <c r="M1214" s="35">
        <v>206.57003694144112</v>
      </c>
      <c r="N1214" s="35">
        <v>235.82199824543457</v>
      </c>
      <c r="O1214" s="35">
        <v>237.2458579222077</v>
      </c>
      <c r="P1214" s="35">
        <v>210.67359385303124</v>
      </c>
      <c r="Q1214" s="35">
        <v>159.24085780272827</v>
      </c>
      <c r="R1214" s="35">
        <v>89.016953807490538</v>
      </c>
      <c r="S1214" s="35">
        <v>8.2886318379708595</v>
      </c>
      <c r="T1214" s="35">
        <v>0</v>
      </c>
      <c r="U1214" s="35">
        <v>0</v>
      </c>
      <c r="V1214" s="35">
        <v>0</v>
      </c>
      <c r="W1214" s="35">
        <v>0</v>
      </c>
      <c r="X1214" s="35">
        <v>0</v>
      </c>
      <c r="Y1214" s="35">
        <v>0</v>
      </c>
      <c r="Z1214" s="35">
        <v>0</v>
      </c>
      <c r="AA1214" s="35">
        <v>0</v>
      </c>
    </row>
    <row r="1215" spans="1:27">
      <c r="A1215" s="241" t="s">
        <v>769</v>
      </c>
      <c r="B1215" s="35" t="s">
        <v>338</v>
      </c>
      <c r="C1215" s="35" t="s">
        <v>82</v>
      </c>
      <c r="D1215" s="35">
        <v>0</v>
      </c>
      <c r="E1215" s="35">
        <v>0</v>
      </c>
      <c r="F1215" s="35">
        <v>0</v>
      </c>
      <c r="G1215" s="35">
        <v>0</v>
      </c>
      <c r="H1215" s="35">
        <v>0</v>
      </c>
      <c r="I1215" s="35">
        <v>0</v>
      </c>
      <c r="J1215" s="35">
        <v>0</v>
      </c>
      <c r="K1215" s="35">
        <v>52.614296135858147</v>
      </c>
      <c r="L1215" s="35">
        <v>99.406198672502299</v>
      </c>
      <c r="M1215" s="35">
        <v>135.19763066443994</v>
      </c>
      <c r="N1215" s="35">
        <v>156.0278472221365</v>
      </c>
      <c r="O1215" s="35">
        <v>159.59173873730967</v>
      </c>
      <c r="P1215" s="35">
        <v>145.49491850006882</v>
      </c>
      <c r="Q1215" s="35">
        <v>115.29736624874666</v>
      </c>
      <c r="R1215" s="35">
        <v>72.34079797790929</v>
      </c>
      <c r="S1215" s="35">
        <v>21.378865575220367</v>
      </c>
      <c r="T1215" s="35">
        <v>0</v>
      </c>
      <c r="U1215" s="35">
        <v>0</v>
      </c>
      <c r="V1215" s="35">
        <v>0</v>
      </c>
      <c r="W1215" s="35">
        <v>0</v>
      </c>
      <c r="X1215" s="35">
        <v>0</v>
      </c>
      <c r="Y1215" s="35">
        <v>0</v>
      </c>
      <c r="Z1215" s="35">
        <v>0</v>
      </c>
      <c r="AA1215" s="35">
        <v>0</v>
      </c>
    </row>
    <row r="1216" spans="1:27">
      <c r="A1216" s="241" t="s">
        <v>769</v>
      </c>
      <c r="B1216" s="35" t="s">
        <v>338</v>
      </c>
      <c r="C1216" s="35" t="s">
        <v>83</v>
      </c>
      <c r="D1216" s="35">
        <v>0</v>
      </c>
      <c r="E1216" s="35">
        <v>0</v>
      </c>
      <c r="F1216" s="35">
        <v>0</v>
      </c>
      <c r="G1216" s="35">
        <v>0</v>
      </c>
      <c r="H1216" s="35">
        <v>0</v>
      </c>
      <c r="I1216" s="35">
        <v>0</v>
      </c>
      <c r="J1216" s="35">
        <v>0</v>
      </c>
      <c r="K1216" s="35">
        <v>59.461454569607675</v>
      </c>
      <c r="L1216" s="35">
        <v>113.73798735377299</v>
      </c>
      <c r="M1216" s="35">
        <v>158.09679153995063</v>
      </c>
      <c r="N1216" s="35">
        <v>188.66986672576493</v>
      </c>
      <c r="O1216" s="35">
        <v>202.79130093973316</v>
      </c>
      <c r="P1216" s="35">
        <v>199.22973291718961</v>
      </c>
      <c r="Q1216" s="35">
        <v>178.29572437856447</v>
      </c>
      <c r="R1216" s="35">
        <v>141.81467965871963</v>
      </c>
      <c r="S1216" s="35">
        <v>92.967674042353877</v>
      </c>
      <c r="T1216" s="35">
        <v>36.014070261292673</v>
      </c>
      <c r="U1216" s="35">
        <v>0</v>
      </c>
      <c r="V1216" s="35">
        <v>0</v>
      </c>
      <c r="W1216" s="35">
        <v>0</v>
      </c>
      <c r="X1216" s="35">
        <v>0</v>
      </c>
      <c r="Y1216" s="35">
        <v>0</v>
      </c>
      <c r="Z1216" s="35">
        <v>0</v>
      </c>
      <c r="AA1216" s="35">
        <v>0</v>
      </c>
    </row>
    <row r="1217" spans="1:27">
      <c r="A1217" s="241" t="s">
        <v>769</v>
      </c>
      <c r="B1217" s="35" t="s">
        <v>338</v>
      </c>
      <c r="C1217" s="35" t="s">
        <v>84</v>
      </c>
      <c r="D1217" s="35">
        <v>0</v>
      </c>
      <c r="E1217" s="35">
        <v>0</v>
      </c>
      <c r="F1217" s="35">
        <v>0</v>
      </c>
      <c r="G1217" s="35">
        <v>0</v>
      </c>
      <c r="H1217" s="35">
        <v>0</v>
      </c>
      <c r="I1217" s="35">
        <v>0</v>
      </c>
      <c r="J1217" s="35">
        <v>66.625847732257569</v>
      </c>
      <c r="K1217" s="35">
        <v>128.63506903648602</v>
      </c>
      <c r="L1217" s="35">
        <v>181.73093194456052</v>
      </c>
      <c r="M1217" s="35">
        <v>222.2343273379677</v>
      </c>
      <c r="N1217" s="35">
        <v>247.33870112452485</v>
      </c>
      <c r="O1217" s="35">
        <v>255.30452548692156</v>
      </c>
      <c r="P1217" s="35">
        <v>245.57983393581191</v>
      </c>
      <c r="Q1217" s="35">
        <v>218.8384680739278</v>
      </c>
      <c r="R1217" s="35">
        <v>176.93338588321777</v>
      </c>
      <c r="S1217" s="35">
        <v>122.76826688889851</v>
      </c>
      <c r="T1217" s="35">
        <v>60.09631091262812</v>
      </c>
      <c r="U1217" s="35">
        <v>0</v>
      </c>
      <c r="V1217" s="35">
        <v>0</v>
      </c>
      <c r="W1217" s="35">
        <v>0</v>
      </c>
      <c r="X1217" s="35">
        <v>0</v>
      </c>
      <c r="Y1217" s="35">
        <v>0</v>
      </c>
      <c r="Z1217" s="35">
        <v>0</v>
      </c>
      <c r="AA1217" s="35">
        <v>0</v>
      </c>
    </row>
    <row r="1218" spans="1:27">
      <c r="A1218" s="241" t="s">
        <v>769</v>
      </c>
      <c r="B1218" s="35" t="s">
        <v>338</v>
      </c>
      <c r="C1218" s="35" t="s">
        <v>85</v>
      </c>
      <c r="D1218" s="35">
        <v>0</v>
      </c>
      <c r="E1218" s="35">
        <v>0</v>
      </c>
      <c r="F1218" s="35">
        <v>0</v>
      </c>
      <c r="G1218" s="35">
        <v>0</v>
      </c>
      <c r="H1218" s="35">
        <v>0</v>
      </c>
      <c r="I1218" s="35">
        <v>68.926367091359992</v>
      </c>
      <c r="J1218" s="35">
        <v>134.02482506192339</v>
      </c>
      <c r="K1218" s="35">
        <v>191.6800523514371</v>
      </c>
      <c r="L1218" s="35">
        <v>238.69009621356531</v>
      </c>
      <c r="M1218" s="35">
        <v>272.44419703246507</v>
      </c>
      <c r="N1218" s="35">
        <v>291.06778001417268</v>
      </c>
      <c r="O1218" s="35">
        <v>293.52656196394065</v>
      </c>
      <c r="P1218" s="35">
        <v>279.68399145379226</v>
      </c>
      <c r="Q1218" s="35">
        <v>250.30883237115015</v>
      </c>
      <c r="R1218" s="35">
        <v>207.03246968699722</v>
      </c>
      <c r="S1218" s="35">
        <v>152.25830851934879</v>
      </c>
      <c r="T1218" s="35">
        <v>89.028298124571265</v>
      </c>
      <c r="U1218" s="35">
        <v>20.853993568049614</v>
      </c>
      <c r="V1218" s="35">
        <v>0</v>
      </c>
      <c r="W1218" s="35">
        <v>0</v>
      </c>
      <c r="X1218" s="35">
        <v>0</v>
      </c>
      <c r="Y1218" s="35">
        <v>0</v>
      </c>
      <c r="Z1218" s="35">
        <v>0</v>
      </c>
      <c r="AA1218" s="35">
        <v>0</v>
      </c>
    </row>
    <row r="1219" spans="1:27">
      <c r="A1219" s="241" t="s">
        <v>769</v>
      </c>
      <c r="B1219" s="35" t="s">
        <v>338</v>
      </c>
      <c r="C1219" s="35" t="s">
        <v>86</v>
      </c>
      <c r="D1219" s="35">
        <v>0</v>
      </c>
      <c r="E1219" s="35">
        <v>0</v>
      </c>
      <c r="F1219" s="35">
        <v>0</v>
      </c>
      <c r="G1219" s="35">
        <v>0</v>
      </c>
      <c r="H1219" s="35">
        <v>0</v>
      </c>
      <c r="I1219" s="35">
        <v>70.703266170919264</v>
      </c>
      <c r="J1219" s="35">
        <v>138.10052619672268</v>
      </c>
      <c r="K1219" s="35">
        <v>199.04035910527816</v>
      </c>
      <c r="L1219" s="35">
        <v>250.67328603954118</v>
      </c>
      <c r="M1219" s="35">
        <v>290.5850087219423</v>
      </c>
      <c r="N1219" s="35">
        <v>316.90929935854621</v>
      </c>
      <c r="O1219" s="35">
        <v>328.41526337653289</v>
      </c>
      <c r="P1219" s="35">
        <v>324.56489468638188</v>
      </c>
      <c r="Q1219" s="35">
        <v>305.53823224866721</v>
      </c>
      <c r="R1219" s="35">
        <v>272.22494165235986</v>
      </c>
      <c r="S1219" s="35">
        <v>226.18271534068009</v>
      </c>
      <c r="T1219" s="35">
        <v>169.56443664370263</v>
      </c>
      <c r="U1219" s="35">
        <v>105.01751334660131</v>
      </c>
      <c r="V1219" s="35">
        <v>35.560087843995923</v>
      </c>
      <c r="W1219" s="35">
        <v>0</v>
      </c>
      <c r="X1219" s="35">
        <v>0</v>
      </c>
      <c r="Y1219" s="35">
        <v>0</v>
      </c>
      <c r="Z1219" s="35">
        <v>0</v>
      </c>
      <c r="AA1219" s="35">
        <v>0</v>
      </c>
    </row>
    <row r="1220" spans="1:27">
      <c r="A1220" s="241" t="s">
        <v>769</v>
      </c>
      <c r="B1220" s="35" t="s">
        <v>338</v>
      </c>
      <c r="C1220" s="35" t="s">
        <v>87</v>
      </c>
      <c r="D1220" s="35">
        <v>0</v>
      </c>
      <c r="E1220" s="35">
        <v>0</v>
      </c>
      <c r="F1220" s="35">
        <v>0</v>
      </c>
      <c r="G1220" s="35">
        <v>0</v>
      </c>
      <c r="H1220" s="35">
        <v>69.682529800963337</v>
      </c>
      <c r="I1220" s="35">
        <v>136.39893148245639</v>
      </c>
      <c r="J1220" s="35">
        <v>197.30933405210007</v>
      </c>
      <c r="K1220" s="35">
        <v>249.8210064717687</v>
      </c>
      <c r="L1220" s="35">
        <v>291.69872064900807</v>
      </c>
      <c r="M1220" s="35">
        <v>321.15989684747609</v>
      </c>
      <c r="N1220" s="35">
        <v>336.95048152743271</v>
      </c>
      <c r="O1220" s="35">
        <v>338.39832777664787</v>
      </c>
      <c r="P1220" s="35">
        <v>325.44180612379307</v>
      </c>
      <c r="Q1220" s="35">
        <v>298.63242787758259</v>
      </c>
      <c r="R1220" s="35">
        <v>259.11136932579973</v>
      </c>
      <c r="S1220" s="35">
        <v>208.56089607241285</v>
      </c>
      <c r="T1220" s="35">
        <v>149.13275519947638</v>
      </c>
      <c r="U1220" s="35">
        <v>83.356583335203695</v>
      </c>
      <c r="V1220" s="35">
        <v>14.032229358718222</v>
      </c>
      <c r="W1220" s="35">
        <v>0</v>
      </c>
      <c r="X1220" s="35">
        <v>0</v>
      </c>
      <c r="Y1220" s="35">
        <v>0</v>
      </c>
      <c r="Z1220" s="35">
        <v>0</v>
      </c>
      <c r="AA1220" s="35">
        <v>0</v>
      </c>
    </row>
    <row r="1221" spans="1:27">
      <c r="A1221" s="241" t="s">
        <v>769</v>
      </c>
      <c r="B1221" s="35" t="s">
        <v>338</v>
      </c>
      <c r="C1221" s="35" t="s">
        <v>88</v>
      </c>
      <c r="D1221" s="35">
        <v>0</v>
      </c>
      <c r="E1221" s="35">
        <v>0</v>
      </c>
      <c r="F1221" s="35">
        <v>0</v>
      </c>
      <c r="G1221" s="35">
        <v>0</v>
      </c>
      <c r="H1221" s="35">
        <v>0</v>
      </c>
      <c r="I1221" s="35">
        <v>69.903637514901305</v>
      </c>
      <c r="J1221" s="35">
        <v>136.75215063553273</v>
      </c>
      <c r="K1221" s="35">
        <v>197.62393856376735</v>
      </c>
      <c r="L1221" s="35">
        <v>249.85861207189527</v>
      </c>
      <c r="M1221" s="35">
        <v>291.17326527783882</v>
      </c>
      <c r="N1221" s="35">
        <v>319.7622495867966</v>
      </c>
      <c r="O1221" s="35">
        <v>334.37608919930005</v>
      </c>
      <c r="P1221" s="35">
        <v>334.37608919930011</v>
      </c>
      <c r="Q1221" s="35">
        <v>319.76224958679666</v>
      </c>
      <c r="R1221" s="35">
        <v>291.17326527783888</v>
      </c>
      <c r="S1221" s="35">
        <v>249.85861207189538</v>
      </c>
      <c r="T1221" s="35">
        <v>197.62393856376738</v>
      </c>
      <c r="U1221" s="35">
        <v>136.7521506355327</v>
      </c>
      <c r="V1221" s="35">
        <v>69.903637514901305</v>
      </c>
      <c r="W1221" s="35">
        <v>0</v>
      </c>
      <c r="X1221" s="35">
        <v>0</v>
      </c>
      <c r="Y1221" s="35">
        <v>0</v>
      </c>
      <c r="Z1221" s="35">
        <v>0</v>
      </c>
      <c r="AA1221" s="35">
        <v>0</v>
      </c>
    </row>
    <row r="1222" spans="1:27">
      <c r="A1222" s="241" t="s">
        <v>769</v>
      </c>
      <c r="B1222" s="35" t="s">
        <v>338</v>
      </c>
      <c r="C1222" s="35" t="s">
        <v>89</v>
      </c>
      <c r="D1222" s="35">
        <v>0</v>
      </c>
      <c r="E1222" s="35">
        <v>0</v>
      </c>
      <c r="F1222" s="35">
        <v>0</v>
      </c>
      <c r="G1222" s="35">
        <v>0</v>
      </c>
      <c r="H1222" s="35">
        <v>0</v>
      </c>
      <c r="I1222" s="35">
        <v>71.113929905218953</v>
      </c>
      <c r="J1222" s="35">
        <v>138.61063660926428</v>
      </c>
      <c r="K1222" s="35">
        <v>199.05688763830008</v>
      </c>
      <c r="L1222" s="35">
        <v>249.3780732507806</v>
      </c>
      <c r="M1222" s="35">
        <v>287.01459703077671</v>
      </c>
      <c r="N1222" s="35">
        <v>310.05207023321452</v>
      </c>
      <c r="O1222" s="35">
        <v>317.31868752156799</v>
      </c>
      <c r="P1222" s="35">
        <v>308.44483106309309</v>
      </c>
      <c r="Q1222" s="35">
        <v>283.88187120827183</v>
      </c>
      <c r="R1222" s="35">
        <v>244.87920745442889</v>
      </c>
      <c r="S1222" s="35">
        <v>193.42071750915281</v>
      </c>
      <c r="T1222" s="35">
        <v>132.12384698366895</v>
      </c>
      <c r="U1222" s="35">
        <v>64.106472537580146</v>
      </c>
      <c r="V1222" s="35">
        <v>0</v>
      </c>
      <c r="W1222" s="35">
        <v>0</v>
      </c>
      <c r="X1222" s="35">
        <v>0</v>
      </c>
      <c r="Y1222" s="35">
        <v>0</v>
      </c>
      <c r="Z1222" s="35">
        <v>0</v>
      </c>
      <c r="AA1222" s="35">
        <v>0</v>
      </c>
    </row>
    <row r="1223" spans="1:27">
      <c r="A1223" s="241" t="s">
        <v>769</v>
      </c>
      <c r="B1223" s="35" t="s">
        <v>338</v>
      </c>
      <c r="C1223" s="35" t="s">
        <v>90</v>
      </c>
      <c r="D1223" s="35">
        <v>0</v>
      </c>
      <c r="E1223" s="35">
        <v>0</v>
      </c>
      <c r="F1223" s="35">
        <v>0</v>
      </c>
      <c r="G1223" s="35">
        <v>0</v>
      </c>
      <c r="H1223" s="35">
        <v>0</v>
      </c>
      <c r="I1223" s="35">
        <v>0</v>
      </c>
      <c r="J1223" s="35">
        <v>69.107096478945437</v>
      </c>
      <c r="K1223" s="35">
        <v>133.94023502997504</v>
      </c>
      <c r="L1223" s="35">
        <v>190.48978248052074</v>
      </c>
      <c r="M1223" s="35">
        <v>235.25840789120571</v>
      </c>
      <c r="N1223" s="35">
        <v>265.47737648304553</v>
      </c>
      <c r="O1223" s="35">
        <v>279.27778322360433</v>
      </c>
      <c r="P1223" s="35">
        <v>275.80613605776085</v>
      </c>
      <c r="Q1223" s="35">
        <v>255.27714048876112</v>
      </c>
      <c r="R1223" s="35">
        <v>218.96042102457457</v>
      </c>
      <c r="S1223" s="35">
        <v>169.10200070738097</v>
      </c>
      <c r="T1223" s="35">
        <v>108.78539485825829</v>
      </c>
      <c r="U1223" s="35">
        <v>41.740909753818066</v>
      </c>
      <c r="V1223" s="35">
        <v>0</v>
      </c>
      <c r="W1223" s="35">
        <v>0</v>
      </c>
      <c r="X1223" s="35">
        <v>0</v>
      </c>
      <c r="Y1223" s="35">
        <v>0</v>
      </c>
      <c r="Z1223" s="35">
        <v>0</v>
      </c>
      <c r="AA1223" s="35">
        <v>0</v>
      </c>
    </row>
    <row r="1224" spans="1:27">
      <c r="A1224" s="241" t="s">
        <v>769</v>
      </c>
      <c r="B1224" s="35" t="s">
        <v>338</v>
      </c>
      <c r="C1224" s="35" t="s">
        <v>91</v>
      </c>
      <c r="D1224" s="35">
        <v>0</v>
      </c>
      <c r="E1224" s="35">
        <v>0</v>
      </c>
      <c r="F1224" s="35">
        <v>0</v>
      </c>
      <c r="G1224" s="35">
        <v>0</v>
      </c>
      <c r="H1224" s="35">
        <v>0</v>
      </c>
      <c r="I1224" s="35">
        <v>0</v>
      </c>
      <c r="J1224" s="35">
        <v>63.236093742133832</v>
      </c>
      <c r="K1224" s="35">
        <v>121.52931569792104</v>
      </c>
      <c r="L1224" s="35">
        <v>170.32315541439982</v>
      </c>
      <c r="M1224" s="35">
        <v>205.80362503416706</v>
      </c>
      <c r="N1224" s="35">
        <v>225.19738101445071</v>
      </c>
      <c r="O1224" s="35">
        <v>226.9885035127453</v>
      </c>
      <c r="P1224" s="35">
        <v>211.03698880113535</v>
      </c>
      <c r="Q1224" s="35">
        <v>178.58969270754463</v>
      </c>
      <c r="R1224" s="35">
        <v>132.18286968592872</v>
      </c>
      <c r="S1224" s="35">
        <v>75.44392558369681</v>
      </c>
      <c r="T1224" s="35">
        <v>12.807880171893904</v>
      </c>
      <c r="U1224" s="35">
        <v>0</v>
      </c>
      <c r="V1224" s="35">
        <v>0</v>
      </c>
      <c r="W1224" s="35">
        <v>0</v>
      </c>
      <c r="X1224" s="35">
        <v>0</v>
      </c>
      <c r="Y1224" s="35">
        <v>0</v>
      </c>
      <c r="Z1224" s="35">
        <v>0</v>
      </c>
      <c r="AA1224" s="35">
        <v>0</v>
      </c>
    </row>
    <row r="1225" spans="1:27">
      <c r="A1225" s="241" t="s">
        <v>769</v>
      </c>
      <c r="B1225" s="35" t="s">
        <v>338</v>
      </c>
      <c r="C1225" s="35" t="s">
        <v>92</v>
      </c>
      <c r="D1225" s="35">
        <v>0</v>
      </c>
      <c r="E1225" s="35">
        <v>0</v>
      </c>
      <c r="F1225" s="35">
        <v>0</v>
      </c>
      <c r="G1225" s="35">
        <v>0</v>
      </c>
      <c r="H1225" s="35">
        <v>0</v>
      </c>
      <c r="I1225" s="35">
        <v>0</v>
      </c>
      <c r="J1225" s="35">
        <v>0</v>
      </c>
      <c r="K1225" s="35">
        <v>55.641303977559637</v>
      </c>
      <c r="L1225" s="35">
        <v>105.72639172504758</v>
      </c>
      <c r="M1225" s="35">
        <v>145.25387834430634</v>
      </c>
      <c r="N1225" s="35">
        <v>170.2766373845173</v>
      </c>
      <c r="O1225" s="35">
        <v>178.29595206584966</v>
      </c>
      <c r="P1225" s="35">
        <v>168.5110315512583</v>
      </c>
      <c r="Q1225" s="35">
        <v>141.8989761293177</v>
      </c>
      <c r="R1225" s="35">
        <v>101.1172061636949</v>
      </c>
      <c r="S1225" s="35">
        <v>50.238098036248793</v>
      </c>
      <c r="T1225" s="35">
        <v>0</v>
      </c>
      <c r="U1225" s="35">
        <v>0</v>
      </c>
      <c r="V1225" s="35">
        <v>0</v>
      </c>
      <c r="W1225" s="35">
        <v>0</v>
      </c>
      <c r="X1225" s="35">
        <v>0</v>
      </c>
      <c r="Y1225" s="35">
        <v>0</v>
      </c>
      <c r="Z1225" s="35">
        <v>0</v>
      </c>
      <c r="AA1225" s="35">
        <v>0</v>
      </c>
    </row>
    <row r="1226" spans="1:27">
      <c r="A1226" s="241" t="s">
        <v>769</v>
      </c>
      <c r="B1226" s="35" t="s">
        <v>338</v>
      </c>
      <c r="C1226" s="35" t="s">
        <v>93</v>
      </c>
      <c r="D1226" s="35">
        <v>0</v>
      </c>
      <c r="E1226" s="35">
        <v>0</v>
      </c>
      <c r="F1226" s="35">
        <v>0</v>
      </c>
      <c r="G1226" s="35">
        <v>0</v>
      </c>
      <c r="H1226" s="35">
        <v>0</v>
      </c>
      <c r="I1226" s="35">
        <v>0</v>
      </c>
      <c r="J1226" s="35">
        <v>0</v>
      </c>
      <c r="K1226" s="35">
        <v>50.79112104552047</v>
      </c>
      <c r="L1226" s="35">
        <v>95.588651634122826</v>
      </c>
      <c r="M1226" s="35">
        <v>129.10627308840068</v>
      </c>
      <c r="N1226" s="35">
        <v>147.38874890339662</v>
      </c>
      <c r="O1226" s="35">
        <v>148.2786612013798</v>
      </c>
      <c r="P1226" s="35">
        <v>131.67099615814453</v>
      </c>
      <c r="Q1226" s="35">
        <v>99.525536126705177</v>
      </c>
      <c r="R1226" s="35">
        <v>55.635596129681588</v>
      </c>
      <c r="S1226" s="35">
        <v>5.1803948987317874</v>
      </c>
      <c r="T1226" s="35">
        <v>0</v>
      </c>
      <c r="U1226" s="35">
        <v>0</v>
      </c>
      <c r="V1226" s="35">
        <v>0</v>
      </c>
      <c r="W1226" s="35">
        <v>0</v>
      </c>
      <c r="X1226" s="35">
        <v>0</v>
      </c>
      <c r="Y1226" s="35">
        <v>0</v>
      </c>
      <c r="Z1226" s="35">
        <v>0</v>
      </c>
      <c r="AA1226" s="35">
        <v>0</v>
      </c>
    </row>
    <row r="1227" spans="1:27">
      <c r="A1227" s="241" t="s">
        <v>760</v>
      </c>
      <c r="B1227" s="35" t="s">
        <v>79</v>
      </c>
      <c r="C1227" s="35" t="s">
        <v>82</v>
      </c>
      <c r="D1227" s="35">
        <v>0</v>
      </c>
      <c r="E1227" s="35">
        <v>0</v>
      </c>
      <c r="F1227" s="35">
        <v>0</v>
      </c>
      <c r="G1227" s="35">
        <v>0</v>
      </c>
      <c r="H1227" s="35">
        <v>0</v>
      </c>
      <c r="I1227" s="35">
        <v>0</v>
      </c>
      <c r="J1227" s="35">
        <v>0</v>
      </c>
      <c r="K1227" s="35">
        <v>0</v>
      </c>
      <c r="L1227" s="35">
        <v>125.03722057818945</v>
      </c>
      <c r="M1227" s="35">
        <v>233.94659926650806</v>
      </c>
      <c r="N1227" s="35">
        <v>312.68053302574009</v>
      </c>
      <c r="O1227" s="35">
        <v>351.08357830743893</v>
      </c>
      <c r="P1227" s="35">
        <v>344.20234411707685</v>
      </c>
      <c r="Q1227" s="35">
        <v>292.92440182353226</v>
      </c>
      <c r="R1227" s="35">
        <v>203.86380236239086</v>
      </c>
      <c r="S1227" s="35">
        <v>88.507967319677064</v>
      </c>
      <c r="T1227" s="35">
        <v>0</v>
      </c>
      <c r="U1227" s="35">
        <v>0</v>
      </c>
      <c r="V1227" s="35">
        <v>0</v>
      </c>
      <c r="W1227" s="35">
        <v>0</v>
      </c>
      <c r="X1227" s="35">
        <v>0</v>
      </c>
      <c r="Y1227" s="35">
        <v>0</v>
      </c>
      <c r="Z1227" s="35">
        <v>0</v>
      </c>
      <c r="AA1227" s="35">
        <v>0</v>
      </c>
    </row>
    <row r="1228" spans="1:27">
      <c r="A1228" s="241" t="s">
        <v>760</v>
      </c>
      <c r="B1228" s="35" t="s">
        <v>79</v>
      </c>
      <c r="C1228" s="35" t="s">
        <v>83</v>
      </c>
      <c r="D1228" s="35">
        <v>0</v>
      </c>
      <c r="E1228" s="35">
        <v>0</v>
      </c>
      <c r="F1228" s="35">
        <v>0</v>
      </c>
      <c r="G1228" s="35">
        <v>0</v>
      </c>
      <c r="H1228" s="35">
        <v>0</v>
      </c>
      <c r="I1228" s="35">
        <v>0</v>
      </c>
      <c r="J1228" s="35">
        <v>0</v>
      </c>
      <c r="K1228" s="35">
        <v>150.56937019441375</v>
      </c>
      <c r="L1228" s="35">
        <v>286.68802803605962</v>
      </c>
      <c r="M1228" s="35">
        <v>395.29215073166529</v>
      </c>
      <c r="N1228" s="35">
        <v>465.9585895666383</v>
      </c>
      <c r="O1228" s="35">
        <v>491.90521893814105</v>
      </c>
      <c r="P1228" s="35">
        <v>470.64184261909668</v>
      </c>
      <c r="Q1228" s="35">
        <v>404.20918731533152</v>
      </c>
      <c r="R1228" s="35">
        <v>298.98304639959929</v>
      </c>
      <c r="S1228" s="35">
        <v>165.0623708896384</v>
      </c>
      <c r="T1228" s="35">
        <v>15.300034895129896</v>
      </c>
      <c r="U1228" s="35">
        <v>0</v>
      </c>
      <c r="V1228" s="35">
        <v>0</v>
      </c>
      <c r="W1228" s="35">
        <v>0</v>
      </c>
      <c r="X1228" s="35">
        <v>0</v>
      </c>
      <c r="Y1228" s="35">
        <v>0</v>
      </c>
      <c r="Z1228" s="35">
        <v>0</v>
      </c>
      <c r="AA1228" s="35">
        <v>0</v>
      </c>
    </row>
    <row r="1229" spans="1:27">
      <c r="A1229" s="241" t="s">
        <v>760</v>
      </c>
      <c r="B1229" s="35" t="s">
        <v>79</v>
      </c>
      <c r="C1229" s="35" t="s">
        <v>84</v>
      </c>
      <c r="D1229" s="35">
        <v>0</v>
      </c>
      <c r="E1229" s="35">
        <v>0</v>
      </c>
      <c r="F1229" s="35">
        <v>0</v>
      </c>
      <c r="G1229" s="35">
        <v>0</v>
      </c>
      <c r="H1229" s="35">
        <v>0</v>
      </c>
      <c r="I1229" s="35">
        <v>0</v>
      </c>
      <c r="J1229" s="35">
        <v>174.36457887489419</v>
      </c>
      <c r="K1229" s="35">
        <v>336.44268631574442</v>
      </c>
      <c r="L1229" s="35">
        <v>474.81360803524876</v>
      </c>
      <c r="M1229" s="35">
        <v>579.72713910085133</v>
      </c>
      <c r="N1229" s="35">
        <v>643.79062493328081</v>
      </c>
      <c r="O1229" s="35">
        <v>662.4898792584421</v>
      </c>
      <c r="P1229" s="35">
        <v>634.50727291342548</v>
      </c>
      <c r="Q1229" s="35">
        <v>561.81457961354977</v>
      </c>
      <c r="R1229" s="35">
        <v>449.53403637194981</v>
      </c>
      <c r="S1229" s="35">
        <v>305.57740884675655</v>
      </c>
      <c r="T1229" s="35">
        <v>140.08849460994486</v>
      </c>
      <c r="U1229" s="35">
        <v>0</v>
      </c>
      <c r="V1229" s="35">
        <v>0</v>
      </c>
      <c r="W1229" s="35">
        <v>0</v>
      </c>
      <c r="X1229" s="35">
        <v>0</v>
      </c>
      <c r="Y1229" s="35">
        <v>0</v>
      </c>
      <c r="Z1229" s="35">
        <v>0</v>
      </c>
      <c r="AA1229" s="35">
        <v>0</v>
      </c>
    </row>
    <row r="1230" spans="1:27">
      <c r="A1230" s="241" t="s">
        <v>760</v>
      </c>
      <c r="B1230" s="35" t="s">
        <v>79</v>
      </c>
      <c r="C1230" s="35" t="s">
        <v>85</v>
      </c>
      <c r="D1230" s="35">
        <v>0</v>
      </c>
      <c r="E1230" s="35">
        <v>0</v>
      </c>
      <c r="F1230" s="35">
        <v>0</v>
      </c>
      <c r="G1230" s="35">
        <v>0</v>
      </c>
      <c r="H1230" s="35">
        <v>0</v>
      </c>
      <c r="I1230" s="35">
        <v>181.37990768765667</v>
      </c>
      <c r="J1230" s="35">
        <v>353.26374657094146</v>
      </c>
      <c r="K1230" s="35">
        <v>506.65261053503815</v>
      </c>
      <c r="L1230" s="35">
        <v>633.51589010066641</v>
      </c>
      <c r="M1230" s="35">
        <v>727.21171160683593</v>
      </c>
      <c r="N1230" s="35">
        <v>782.8346697137398</v>
      </c>
      <c r="O1230" s="35">
        <v>797.47264783680339</v>
      </c>
      <c r="P1230" s="35">
        <v>770.35928078604695</v>
      </c>
      <c r="Q1230" s="35">
        <v>702.91407749338373</v>
      </c>
      <c r="R1230" s="35">
        <v>598.66810321933258</v>
      </c>
      <c r="S1230" s="35">
        <v>463.07911211596769</v>
      </c>
      <c r="T1230" s="35">
        <v>303.24580880304268</v>
      </c>
      <c r="U1230" s="35">
        <v>127.53619867233077</v>
      </c>
      <c r="V1230" s="35">
        <v>0</v>
      </c>
      <c r="W1230" s="35">
        <v>0</v>
      </c>
      <c r="X1230" s="35">
        <v>0</v>
      </c>
      <c r="Y1230" s="35">
        <v>0</v>
      </c>
      <c r="Z1230" s="35">
        <v>0</v>
      </c>
      <c r="AA1230" s="35">
        <v>0</v>
      </c>
    </row>
    <row r="1231" spans="1:27">
      <c r="A1231" s="241" t="s">
        <v>760</v>
      </c>
      <c r="B1231" s="35" t="s">
        <v>79</v>
      </c>
      <c r="C1231" s="35" t="s">
        <v>86</v>
      </c>
      <c r="D1231" s="35">
        <v>0</v>
      </c>
      <c r="E1231" s="35">
        <v>0</v>
      </c>
      <c r="F1231" s="35">
        <v>0</v>
      </c>
      <c r="G1231" s="35">
        <v>0</v>
      </c>
      <c r="H1231" s="35">
        <v>189.58729713566504</v>
      </c>
      <c r="I1231" s="35">
        <v>371.10456273351571</v>
      </c>
      <c r="J1231" s="35">
        <v>536.82527671460264</v>
      </c>
      <c r="K1231" s="35">
        <v>679.69531990268433</v>
      </c>
      <c r="L1231" s="35">
        <v>793.63324184324176</v>
      </c>
      <c r="M1231" s="35">
        <v>873.78912570479361</v>
      </c>
      <c r="N1231" s="35">
        <v>916.75103133904383</v>
      </c>
      <c r="O1231" s="35">
        <v>920.69022898070182</v>
      </c>
      <c r="P1231" s="35">
        <v>885.43904152438029</v>
      </c>
      <c r="Q1231" s="35">
        <v>812.49798192013407</v>
      </c>
      <c r="R1231" s="35">
        <v>704.97188187505083</v>
      </c>
      <c r="S1231" s="35">
        <v>567.43773062634205</v>
      </c>
      <c r="T1231" s="35">
        <v>405.74984940160203</v>
      </c>
      <c r="U1231" s="35">
        <v>226.79069457042891</v>
      </c>
      <c r="V1231" s="35">
        <v>38.177896877537528</v>
      </c>
      <c r="W1231" s="35">
        <v>0</v>
      </c>
      <c r="X1231" s="35">
        <v>0</v>
      </c>
      <c r="Y1231" s="35">
        <v>0</v>
      </c>
      <c r="Z1231" s="35">
        <v>0</v>
      </c>
      <c r="AA1231" s="35">
        <v>0</v>
      </c>
    </row>
    <row r="1232" spans="1:27">
      <c r="A1232" s="241" t="s">
        <v>760</v>
      </c>
      <c r="B1232" s="35" t="s">
        <v>79</v>
      </c>
      <c r="C1232" s="35" t="s">
        <v>87</v>
      </c>
      <c r="D1232" s="35">
        <v>0</v>
      </c>
      <c r="E1232" s="35">
        <v>0</v>
      </c>
      <c r="F1232" s="35">
        <v>0</v>
      </c>
      <c r="G1232" s="35">
        <v>0</v>
      </c>
      <c r="H1232" s="35">
        <v>186.06980613420822</v>
      </c>
      <c r="I1232" s="35">
        <v>365.16397083319947</v>
      </c>
      <c r="J1232" s="35">
        <v>530.56836512551251</v>
      </c>
      <c r="K1232" s="35">
        <v>676.08208102739741</v>
      </c>
      <c r="L1232" s="35">
        <v>796.24989973078254</v>
      </c>
      <c r="M1232" s="35">
        <v>886.56680436730846</v>
      </c>
      <c r="N1232" s="35">
        <v>943.64687029195943</v>
      </c>
      <c r="O1232" s="35">
        <v>965.35020129448378</v>
      </c>
      <c r="P1232" s="35">
        <v>950.86315297889439</v>
      </c>
      <c r="Q1232" s="35">
        <v>900.72883578639528</v>
      </c>
      <c r="R1232" s="35">
        <v>816.82675412234926</v>
      </c>
      <c r="S1232" s="35">
        <v>702.30234490377302</v>
      </c>
      <c r="T1232" s="35">
        <v>561.44905708343538</v>
      </c>
      <c r="U1232" s="35">
        <v>399.54739291594478</v>
      </c>
      <c r="V1232" s="35">
        <v>222.66694520875859</v>
      </c>
      <c r="W1232" s="35">
        <v>37.438852058597668</v>
      </c>
      <c r="X1232" s="35">
        <v>0</v>
      </c>
      <c r="Y1232" s="35">
        <v>0</v>
      </c>
      <c r="Z1232" s="35">
        <v>0</v>
      </c>
      <c r="AA1232" s="35">
        <v>0</v>
      </c>
    </row>
    <row r="1233" spans="1:27">
      <c r="A1233" s="241" t="s">
        <v>760</v>
      </c>
      <c r="B1233" s="35" t="s">
        <v>79</v>
      </c>
      <c r="C1233" s="35" t="s">
        <v>88</v>
      </c>
      <c r="D1233" s="35">
        <v>0</v>
      </c>
      <c r="E1233" s="35">
        <v>0</v>
      </c>
      <c r="F1233" s="35">
        <v>0</v>
      </c>
      <c r="G1233" s="35">
        <v>0</v>
      </c>
      <c r="H1233" s="35">
        <v>188.09826539246617</v>
      </c>
      <c r="I1233" s="35">
        <v>368.78446852950844</v>
      </c>
      <c r="J1233" s="35">
        <v>534.93862144338254</v>
      </c>
      <c r="K1233" s="35">
        <v>680.01337547659136</v>
      </c>
      <c r="L1233" s="35">
        <v>798.29202129988732</v>
      </c>
      <c r="M1233" s="35">
        <v>885.1137573662686</v>
      </c>
      <c r="N1233" s="35">
        <v>937.05735003753421</v>
      </c>
      <c r="O1233" s="35">
        <v>952.07594820718134</v>
      </c>
      <c r="P1233" s="35">
        <v>929.57774001351981</v>
      </c>
      <c r="Q1233" s="35">
        <v>870.44927334373506</v>
      </c>
      <c r="R1233" s="35">
        <v>777.02052117822495</v>
      </c>
      <c r="S1233" s="35">
        <v>652.97306838462464</v>
      </c>
      <c r="T1233" s="35">
        <v>503.19503788535764</v>
      </c>
      <c r="U1233" s="35">
        <v>333.5884728717258</v>
      </c>
      <c r="V1233" s="35">
        <v>150.83676521970762</v>
      </c>
      <c r="W1233" s="35">
        <v>0</v>
      </c>
      <c r="X1233" s="35">
        <v>0</v>
      </c>
      <c r="Y1233" s="35">
        <v>0</v>
      </c>
      <c r="Z1233" s="35">
        <v>0</v>
      </c>
      <c r="AA1233" s="35">
        <v>0</v>
      </c>
    </row>
    <row r="1234" spans="1:27">
      <c r="A1234" s="241" t="s">
        <v>760</v>
      </c>
      <c r="B1234" s="35" t="s">
        <v>79</v>
      </c>
      <c r="C1234" s="35" t="s">
        <v>89</v>
      </c>
      <c r="D1234" s="35">
        <v>0</v>
      </c>
      <c r="E1234" s="35">
        <v>0</v>
      </c>
      <c r="F1234" s="35">
        <v>0</v>
      </c>
      <c r="G1234" s="35">
        <v>0</v>
      </c>
      <c r="H1234" s="35">
        <v>0</v>
      </c>
      <c r="I1234" s="35">
        <v>189.25266763433879</v>
      </c>
      <c r="J1234" s="35">
        <v>369.65609086932858</v>
      </c>
      <c r="K1234" s="35">
        <v>532.77480613850526</v>
      </c>
      <c r="L1234" s="35">
        <v>670.98156360931262</v>
      </c>
      <c r="M1234" s="35">
        <v>777.8139689081944</v>
      </c>
      <c r="N1234" s="35">
        <v>848.27665749906521</v>
      </c>
      <c r="O1234" s="35">
        <v>879.07487237706937</v>
      </c>
      <c r="P1234" s="35">
        <v>868.76852324426898</v>
      </c>
      <c r="Q1234" s="35">
        <v>817.83952353142922</v>
      </c>
      <c r="R1234" s="35">
        <v>728.66925666160478</v>
      </c>
      <c r="S1234" s="35">
        <v>605.42722520799555</v>
      </c>
      <c r="T1234" s="35">
        <v>453.87608958769152</v>
      </c>
      <c r="U1234" s="35">
        <v>281.10221246530949</v>
      </c>
      <c r="V1234" s="35">
        <v>95.184308310719615</v>
      </c>
      <c r="W1234" s="35">
        <v>0</v>
      </c>
      <c r="X1234" s="35">
        <v>0</v>
      </c>
      <c r="Y1234" s="35">
        <v>0</v>
      </c>
      <c r="Z1234" s="35">
        <v>0</v>
      </c>
      <c r="AA1234" s="35">
        <v>0</v>
      </c>
    </row>
    <row r="1235" spans="1:27">
      <c r="A1235" s="241" t="s">
        <v>760</v>
      </c>
      <c r="B1235" s="35" t="s">
        <v>79</v>
      </c>
      <c r="C1235" s="35" t="s">
        <v>90</v>
      </c>
      <c r="D1235" s="35">
        <v>0</v>
      </c>
      <c r="E1235" s="35">
        <v>0</v>
      </c>
      <c r="F1235" s="35">
        <v>0</v>
      </c>
      <c r="G1235" s="35">
        <v>0</v>
      </c>
      <c r="H1235" s="35">
        <v>0</v>
      </c>
      <c r="I1235" s="35">
        <v>0</v>
      </c>
      <c r="J1235" s="35">
        <v>182.97111279437576</v>
      </c>
      <c r="K1235" s="35">
        <v>354.80289476579935</v>
      </c>
      <c r="L1235" s="35">
        <v>505.03418056393411</v>
      </c>
      <c r="M1235" s="35">
        <v>624.5188488863231</v>
      </c>
      <c r="N1235" s="35">
        <v>705.98264081642583</v>
      </c>
      <c r="O1235" s="35">
        <v>744.4660186734427</v>
      </c>
      <c r="P1235" s="35">
        <v>737.62610400739823</v>
      </c>
      <c r="Q1235" s="35">
        <v>685.87931267269801</v>
      </c>
      <c r="R1235" s="35">
        <v>592.37600331831266</v>
      </c>
      <c r="S1235" s="35">
        <v>462.8086827013596</v>
      </c>
      <c r="T1235" s="35">
        <v>305.06544433645718</v>
      </c>
      <c r="U1235" s="35">
        <v>128.74973922958506</v>
      </c>
      <c r="V1235" s="35">
        <v>0</v>
      </c>
      <c r="W1235" s="35">
        <v>0</v>
      </c>
      <c r="X1235" s="35">
        <v>0</v>
      </c>
      <c r="Y1235" s="35">
        <v>0</v>
      </c>
      <c r="Z1235" s="35">
        <v>0</v>
      </c>
      <c r="AA1235" s="35">
        <v>0</v>
      </c>
    </row>
    <row r="1236" spans="1:27">
      <c r="A1236" s="241" t="s">
        <v>760</v>
      </c>
      <c r="B1236" s="35" t="s">
        <v>79</v>
      </c>
      <c r="C1236" s="35" t="s">
        <v>91</v>
      </c>
      <c r="D1236" s="35">
        <v>0</v>
      </c>
      <c r="E1236" s="35">
        <v>0</v>
      </c>
      <c r="F1236" s="35">
        <v>0</v>
      </c>
      <c r="G1236" s="35">
        <v>0</v>
      </c>
      <c r="H1236" s="35">
        <v>0</v>
      </c>
      <c r="I1236" s="35">
        <v>0</v>
      </c>
      <c r="J1236" s="35">
        <v>0</v>
      </c>
      <c r="K1236" s="35">
        <v>162.88996023369103</v>
      </c>
      <c r="L1236" s="35">
        <v>312.34198467381265</v>
      </c>
      <c r="M1236" s="35">
        <v>436.02672714234347</v>
      </c>
      <c r="N1236" s="35">
        <v>523.74056535616796</v>
      </c>
      <c r="O1236" s="35">
        <v>568.24736932646499</v>
      </c>
      <c r="P1236" s="35">
        <v>565.87546049630078</v>
      </c>
      <c r="Q1236" s="35">
        <v>516.82051426839632</v>
      </c>
      <c r="R1236" s="35">
        <v>425.12941736813286</v>
      </c>
      <c r="S1236" s="35">
        <v>298.36641176119053</v>
      </c>
      <c r="T1236" s="35">
        <v>146.98906725667351</v>
      </c>
      <c r="U1236" s="35">
        <v>0</v>
      </c>
      <c r="V1236" s="35">
        <v>0</v>
      </c>
      <c r="W1236" s="35">
        <v>0</v>
      </c>
      <c r="X1236" s="35">
        <v>0</v>
      </c>
      <c r="Y1236" s="35">
        <v>0</v>
      </c>
      <c r="Z1236" s="35">
        <v>0</v>
      </c>
      <c r="AA1236" s="35">
        <v>0</v>
      </c>
    </row>
    <row r="1237" spans="1:27">
      <c r="A1237" s="241" t="s">
        <v>760</v>
      </c>
      <c r="B1237" s="35" t="s">
        <v>79</v>
      </c>
      <c r="C1237" s="35" t="s">
        <v>92</v>
      </c>
      <c r="D1237" s="35">
        <v>0</v>
      </c>
      <c r="E1237" s="35">
        <v>0</v>
      </c>
      <c r="F1237" s="35">
        <v>0</v>
      </c>
      <c r="G1237" s="35">
        <v>0</v>
      </c>
      <c r="H1237" s="35">
        <v>0</v>
      </c>
      <c r="I1237" s="35">
        <v>0</v>
      </c>
      <c r="J1237" s="35">
        <v>0</v>
      </c>
      <c r="K1237" s="35">
        <v>137.55481153606559</v>
      </c>
      <c r="L1237" s="35">
        <v>259.22504711970743</v>
      </c>
      <c r="M1237" s="35">
        <v>350.96045233455487</v>
      </c>
      <c r="N1237" s="35">
        <v>402.16759176828458</v>
      </c>
      <c r="O1237" s="35">
        <v>406.93315939722351</v>
      </c>
      <c r="P1237" s="35">
        <v>364.70683626042103</v>
      </c>
      <c r="Q1237" s="35">
        <v>280.36484027834047</v>
      </c>
      <c r="R1237" s="35">
        <v>163.64682960030879</v>
      </c>
      <c r="S1237" s="35">
        <v>28.03118484367641</v>
      </c>
      <c r="T1237" s="35">
        <v>0</v>
      </c>
      <c r="U1237" s="35">
        <v>0</v>
      </c>
      <c r="V1237" s="35">
        <v>0</v>
      </c>
      <c r="W1237" s="35">
        <v>0</v>
      </c>
      <c r="X1237" s="35">
        <v>0</v>
      </c>
      <c r="Y1237" s="35">
        <v>0</v>
      </c>
      <c r="Z1237" s="35">
        <v>0</v>
      </c>
      <c r="AA1237" s="35">
        <v>0</v>
      </c>
    </row>
    <row r="1238" spans="1:27">
      <c r="A1238" s="241" t="s">
        <v>760</v>
      </c>
      <c r="B1238" s="35" t="s">
        <v>79</v>
      </c>
      <c r="C1238" s="35" t="s">
        <v>93</v>
      </c>
      <c r="D1238" s="35">
        <v>0</v>
      </c>
      <c r="E1238" s="35">
        <v>0</v>
      </c>
      <c r="F1238" s="35">
        <v>0</v>
      </c>
      <c r="G1238" s="35">
        <v>0</v>
      </c>
      <c r="H1238" s="35">
        <v>0</v>
      </c>
      <c r="I1238" s="35">
        <v>0</v>
      </c>
      <c r="J1238" s="35">
        <v>0</v>
      </c>
      <c r="K1238" s="35">
        <v>0</v>
      </c>
      <c r="L1238" s="35">
        <v>118.78334351727661</v>
      </c>
      <c r="M1238" s="35">
        <v>220.75125897311787</v>
      </c>
      <c r="N1238" s="35">
        <v>291.46877513207579</v>
      </c>
      <c r="O1238" s="35">
        <v>320.92484776486089</v>
      </c>
      <c r="P1238" s="35">
        <v>304.94956166566834</v>
      </c>
      <c r="Q1238" s="35">
        <v>245.80443992525693</v>
      </c>
      <c r="R1238" s="35">
        <v>151.86229400322355</v>
      </c>
      <c r="S1238" s="35">
        <v>36.421936257540516</v>
      </c>
      <c r="T1238" s="35">
        <v>0</v>
      </c>
      <c r="U1238" s="35">
        <v>0</v>
      </c>
      <c r="V1238" s="35">
        <v>0</v>
      </c>
      <c r="W1238" s="35">
        <v>0</v>
      </c>
      <c r="X1238" s="35">
        <v>0</v>
      </c>
      <c r="Y1238" s="35">
        <v>0</v>
      </c>
      <c r="Z1238" s="35">
        <v>0</v>
      </c>
      <c r="AA1238" s="35">
        <v>0</v>
      </c>
    </row>
    <row r="1239" spans="1:27">
      <c r="A1239" s="241" t="s">
        <v>760</v>
      </c>
      <c r="B1239" s="35" t="s">
        <v>339</v>
      </c>
      <c r="C1239" s="35" t="s">
        <v>82</v>
      </c>
      <c r="D1239" s="35">
        <v>0</v>
      </c>
      <c r="E1239" s="35">
        <v>0</v>
      </c>
      <c r="F1239" s="35">
        <v>0</v>
      </c>
      <c r="G1239" s="35">
        <v>0</v>
      </c>
      <c r="H1239" s="35">
        <v>0</v>
      </c>
      <c r="I1239" s="35">
        <v>0</v>
      </c>
      <c r="J1239" s="35">
        <v>0</v>
      </c>
      <c r="K1239" s="35">
        <v>0</v>
      </c>
      <c r="L1239" s="35">
        <v>66.686517641701045</v>
      </c>
      <c r="M1239" s="35">
        <v>124.77151960880433</v>
      </c>
      <c r="N1239" s="35">
        <v>166.7629509470614</v>
      </c>
      <c r="O1239" s="35">
        <v>187.24457509730078</v>
      </c>
      <c r="P1239" s="35">
        <v>183.57458352910768</v>
      </c>
      <c r="Q1239" s="35">
        <v>156.22634763921724</v>
      </c>
      <c r="R1239" s="35">
        <v>108.7273612599418</v>
      </c>
      <c r="S1239" s="35">
        <v>47.204249237161115</v>
      </c>
      <c r="T1239" s="35">
        <v>0</v>
      </c>
      <c r="U1239" s="35">
        <v>0</v>
      </c>
      <c r="V1239" s="35">
        <v>0</v>
      </c>
      <c r="W1239" s="35">
        <v>0</v>
      </c>
      <c r="X1239" s="35">
        <v>0</v>
      </c>
      <c r="Y1239" s="35">
        <v>0</v>
      </c>
      <c r="Z1239" s="35">
        <v>0</v>
      </c>
      <c r="AA1239" s="35">
        <v>0</v>
      </c>
    </row>
    <row r="1240" spans="1:27">
      <c r="A1240" s="241" t="s">
        <v>760</v>
      </c>
      <c r="B1240" s="35" t="s">
        <v>339</v>
      </c>
      <c r="C1240" s="35" t="s">
        <v>83</v>
      </c>
      <c r="D1240" s="35">
        <v>0</v>
      </c>
      <c r="E1240" s="35">
        <v>0</v>
      </c>
      <c r="F1240" s="35">
        <v>0</v>
      </c>
      <c r="G1240" s="35">
        <v>0</v>
      </c>
      <c r="H1240" s="35">
        <v>0</v>
      </c>
      <c r="I1240" s="35">
        <v>0</v>
      </c>
      <c r="J1240" s="35">
        <v>0</v>
      </c>
      <c r="K1240" s="35">
        <v>80.303664103687339</v>
      </c>
      <c r="L1240" s="35">
        <v>152.90028161923183</v>
      </c>
      <c r="M1240" s="35">
        <v>210.82248039022153</v>
      </c>
      <c r="N1240" s="35">
        <v>248.5112477688738</v>
      </c>
      <c r="O1240" s="35">
        <v>262.34945010034193</v>
      </c>
      <c r="P1240" s="35">
        <v>251.00898273018495</v>
      </c>
      <c r="Q1240" s="35">
        <v>215.57823323484351</v>
      </c>
      <c r="R1240" s="35">
        <v>159.45762474645298</v>
      </c>
      <c r="S1240" s="35">
        <v>88.033264474473825</v>
      </c>
      <c r="T1240" s="35">
        <v>8.1600186107359445</v>
      </c>
      <c r="U1240" s="35">
        <v>0</v>
      </c>
      <c r="V1240" s="35">
        <v>0</v>
      </c>
      <c r="W1240" s="35">
        <v>0</v>
      </c>
      <c r="X1240" s="35">
        <v>0</v>
      </c>
      <c r="Y1240" s="35">
        <v>0</v>
      </c>
      <c r="Z1240" s="35">
        <v>0</v>
      </c>
      <c r="AA1240" s="35">
        <v>0</v>
      </c>
    </row>
    <row r="1241" spans="1:27">
      <c r="A1241" s="241" t="s">
        <v>760</v>
      </c>
      <c r="B1241" s="35" t="s">
        <v>339</v>
      </c>
      <c r="C1241" s="35" t="s">
        <v>84</v>
      </c>
      <c r="D1241" s="35">
        <v>0</v>
      </c>
      <c r="E1241" s="35">
        <v>0</v>
      </c>
      <c r="F1241" s="35">
        <v>0</v>
      </c>
      <c r="G1241" s="35">
        <v>0</v>
      </c>
      <c r="H1241" s="35">
        <v>0</v>
      </c>
      <c r="I1241" s="35">
        <v>0</v>
      </c>
      <c r="J1241" s="35">
        <v>92.994442066610233</v>
      </c>
      <c r="K1241" s="35">
        <v>179.43609936839704</v>
      </c>
      <c r="L1241" s="35">
        <v>253.233924285466</v>
      </c>
      <c r="M1241" s="35">
        <v>309.18780752045404</v>
      </c>
      <c r="N1241" s="35">
        <v>343.35499996441644</v>
      </c>
      <c r="O1241" s="35">
        <v>353.32793560450244</v>
      </c>
      <c r="P1241" s="35">
        <v>338.40387888716026</v>
      </c>
      <c r="Q1241" s="35">
        <v>299.63444246055991</v>
      </c>
      <c r="R1241" s="35">
        <v>239.75148606503993</v>
      </c>
      <c r="S1241" s="35">
        <v>162.97461805160353</v>
      </c>
      <c r="T1241" s="35">
        <v>74.713863791970596</v>
      </c>
      <c r="U1241" s="35">
        <v>0</v>
      </c>
      <c r="V1241" s="35">
        <v>0</v>
      </c>
      <c r="W1241" s="35">
        <v>0</v>
      </c>
      <c r="X1241" s="35">
        <v>0</v>
      </c>
      <c r="Y1241" s="35">
        <v>0</v>
      </c>
      <c r="Z1241" s="35">
        <v>0</v>
      </c>
      <c r="AA1241" s="35">
        <v>0</v>
      </c>
    </row>
    <row r="1242" spans="1:27">
      <c r="A1242" s="241" t="s">
        <v>760</v>
      </c>
      <c r="B1242" s="35" t="s">
        <v>339</v>
      </c>
      <c r="C1242" s="35" t="s">
        <v>85</v>
      </c>
      <c r="D1242" s="35">
        <v>0</v>
      </c>
      <c r="E1242" s="35">
        <v>0</v>
      </c>
      <c r="F1242" s="35">
        <v>0</v>
      </c>
      <c r="G1242" s="35">
        <v>0</v>
      </c>
      <c r="H1242" s="35">
        <v>0</v>
      </c>
      <c r="I1242" s="35">
        <v>96.735950766750221</v>
      </c>
      <c r="J1242" s="35">
        <v>188.40733150450211</v>
      </c>
      <c r="K1242" s="35">
        <v>270.214725618687</v>
      </c>
      <c r="L1242" s="35">
        <v>337.8751413870221</v>
      </c>
      <c r="M1242" s="35">
        <v>387.84624619031246</v>
      </c>
      <c r="N1242" s="35">
        <v>417.51182384732795</v>
      </c>
      <c r="O1242" s="35">
        <v>425.31874551296181</v>
      </c>
      <c r="P1242" s="35">
        <v>410.85828308589174</v>
      </c>
      <c r="Q1242" s="35">
        <v>374.88750799647136</v>
      </c>
      <c r="R1242" s="35">
        <v>319.28965505031073</v>
      </c>
      <c r="S1242" s="35">
        <v>246.97552646184943</v>
      </c>
      <c r="T1242" s="35">
        <v>161.73109802828941</v>
      </c>
      <c r="U1242" s="35">
        <v>68.01930595857641</v>
      </c>
      <c r="V1242" s="35">
        <v>0</v>
      </c>
      <c r="W1242" s="35">
        <v>0</v>
      </c>
      <c r="X1242" s="35">
        <v>0</v>
      </c>
      <c r="Y1242" s="35">
        <v>0</v>
      </c>
      <c r="Z1242" s="35">
        <v>0</v>
      </c>
      <c r="AA1242" s="35">
        <v>0</v>
      </c>
    </row>
    <row r="1243" spans="1:27">
      <c r="A1243" s="241" t="s">
        <v>760</v>
      </c>
      <c r="B1243" s="35" t="s">
        <v>339</v>
      </c>
      <c r="C1243" s="35" t="s">
        <v>86</v>
      </c>
      <c r="D1243" s="35">
        <v>0</v>
      </c>
      <c r="E1243" s="35">
        <v>0</v>
      </c>
      <c r="F1243" s="35">
        <v>0</v>
      </c>
      <c r="G1243" s="35">
        <v>0</v>
      </c>
      <c r="H1243" s="35">
        <v>101.11322513902135</v>
      </c>
      <c r="I1243" s="35">
        <v>197.92243345787506</v>
      </c>
      <c r="J1243" s="35">
        <v>286.30681424778805</v>
      </c>
      <c r="K1243" s="35">
        <v>362.50417061476497</v>
      </c>
      <c r="L1243" s="35">
        <v>423.27106231639567</v>
      </c>
      <c r="M1243" s="35">
        <v>466.02086704255663</v>
      </c>
      <c r="N1243" s="35">
        <v>488.93388338082343</v>
      </c>
      <c r="O1243" s="35">
        <v>491.03478878970765</v>
      </c>
      <c r="P1243" s="35">
        <v>472.23415547966954</v>
      </c>
      <c r="Q1243" s="35">
        <v>433.33225702407151</v>
      </c>
      <c r="R1243" s="35">
        <v>375.98500366669379</v>
      </c>
      <c r="S1243" s="35">
        <v>302.63345633404913</v>
      </c>
      <c r="T1243" s="35">
        <v>216.39991968085445</v>
      </c>
      <c r="U1243" s="35">
        <v>120.95503710422877</v>
      </c>
      <c r="V1243" s="35">
        <v>20.361545001353349</v>
      </c>
      <c r="W1243" s="35">
        <v>0</v>
      </c>
      <c r="X1243" s="35">
        <v>0</v>
      </c>
      <c r="Y1243" s="35">
        <v>0</v>
      </c>
      <c r="Z1243" s="35">
        <v>0</v>
      </c>
      <c r="AA1243" s="35">
        <v>0</v>
      </c>
    </row>
    <row r="1244" spans="1:27">
      <c r="A1244" s="241" t="s">
        <v>760</v>
      </c>
      <c r="B1244" s="35" t="s">
        <v>339</v>
      </c>
      <c r="C1244" s="35" t="s">
        <v>87</v>
      </c>
      <c r="D1244" s="35">
        <v>0</v>
      </c>
      <c r="E1244" s="35">
        <v>0</v>
      </c>
      <c r="F1244" s="35">
        <v>0</v>
      </c>
      <c r="G1244" s="35">
        <v>0</v>
      </c>
      <c r="H1244" s="35">
        <v>99.237229938244383</v>
      </c>
      <c r="I1244" s="35">
        <v>194.7541177777064</v>
      </c>
      <c r="J1244" s="35">
        <v>282.9697947336067</v>
      </c>
      <c r="K1244" s="35">
        <v>360.57710988127866</v>
      </c>
      <c r="L1244" s="35">
        <v>424.66661318975076</v>
      </c>
      <c r="M1244" s="35">
        <v>472.83562899589782</v>
      </c>
      <c r="N1244" s="35">
        <v>503.27833082237839</v>
      </c>
      <c r="O1244" s="35">
        <v>514.85344069039138</v>
      </c>
      <c r="P1244" s="35">
        <v>507.12701492207702</v>
      </c>
      <c r="Q1244" s="35">
        <v>480.38871241941081</v>
      </c>
      <c r="R1244" s="35">
        <v>435.64093553191958</v>
      </c>
      <c r="S1244" s="35">
        <v>374.56125061534561</v>
      </c>
      <c r="T1244" s="35">
        <v>299.43949711116557</v>
      </c>
      <c r="U1244" s="35">
        <v>213.09194288850389</v>
      </c>
      <c r="V1244" s="35">
        <v>118.75570411133792</v>
      </c>
      <c r="W1244" s="35">
        <v>19.967387764585425</v>
      </c>
      <c r="X1244" s="35">
        <v>0</v>
      </c>
      <c r="Y1244" s="35">
        <v>0</v>
      </c>
      <c r="Z1244" s="35">
        <v>0</v>
      </c>
      <c r="AA1244" s="35">
        <v>0</v>
      </c>
    </row>
    <row r="1245" spans="1:27">
      <c r="A1245" s="241" t="s">
        <v>760</v>
      </c>
      <c r="B1245" s="35" t="s">
        <v>339</v>
      </c>
      <c r="C1245" s="35" t="s">
        <v>88</v>
      </c>
      <c r="D1245" s="35">
        <v>0</v>
      </c>
      <c r="E1245" s="35">
        <v>0</v>
      </c>
      <c r="F1245" s="35">
        <v>0</v>
      </c>
      <c r="G1245" s="35">
        <v>0</v>
      </c>
      <c r="H1245" s="35">
        <v>100.31907487598197</v>
      </c>
      <c r="I1245" s="35">
        <v>196.68504988240451</v>
      </c>
      <c r="J1245" s="35">
        <v>285.30059810313736</v>
      </c>
      <c r="K1245" s="35">
        <v>362.67380025418208</v>
      </c>
      <c r="L1245" s="35">
        <v>425.75574469327324</v>
      </c>
      <c r="M1245" s="35">
        <v>472.06067059534325</v>
      </c>
      <c r="N1245" s="35">
        <v>499.76392002001825</v>
      </c>
      <c r="O1245" s="35">
        <v>507.77383904383009</v>
      </c>
      <c r="P1245" s="35">
        <v>495.77479467387724</v>
      </c>
      <c r="Q1245" s="35">
        <v>464.23961244999202</v>
      </c>
      <c r="R1245" s="35">
        <v>414.41094462838663</v>
      </c>
      <c r="S1245" s="35">
        <v>348.25230313846646</v>
      </c>
      <c r="T1245" s="35">
        <v>268.37068687219073</v>
      </c>
      <c r="U1245" s="35">
        <v>177.91385219825375</v>
      </c>
      <c r="V1245" s="35">
        <v>80.446274783844061</v>
      </c>
      <c r="W1245" s="35">
        <v>0</v>
      </c>
      <c r="X1245" s="35">
        <v>0</v>
      </c>
      <c r="Y1245" s="35">
        <v>0</v>
      </c>
      <c r="Z1245" s="35">
        <v>0</v>
      </c>
      <c r="AA1245" s="35">
        <v>0</v>
      </c>
    </row>
    <row r="1246" spans="1:27">
      <c r="A1246" s="241" t="s">
        <v>760</v>
      </c>
      <c r="B1246" s="35" t="s">
        <v>339</v>
      </c>
      <c r="C1246" s="35" t="s">
        <v>89</v>
      </c>
      <c r="D1246" s="35">
        <v>0</v>
      </c>
      <c r="E1246" s="35">
        <v>0</v>
      </c>
      <c r="F1246" s="35">
        <v>0</v>
      </c>
      <c r="G1246" s="35">
        <v>0</v>
      </c>
      <c r="H1246" s="35">
        <v>0</v>
      </c>
      <c r="I1246" s="35">
        <v>100.93475607164736</v>
      </c>
      <c r="J1246" s="35">
        <v>197.14991513030859</v>
      </c>
      <c r="K1246" s="35">
        <v>284.14656327386945</v>
      </c>
      <c r="L1246" s="35">
        <v>357.85683392496674</v>
      </c>
      <c r="M1246" s="35">
        <v>414.83411675103702</v>
      </c>
      <c r="N1246" s="35">
        <v>452.41421733283477</v>
      </c>
      <c r="O1246" s="35">
        <v>468.839931934437</v>
      </c>
      <c r="P1246" s="35">
        <v>463.34321239694344</v>
      </c>
      <c r="Q1246" s="35">
        <v>436.18107921676227</v>
      </c>
      <c r="R1246" s="35">
        <v>388.62360355285585</v>
      </c>
      <c r="S1246" s="35">
        <v>322.89452011093096</v>
      </c>
      <c r="T1246" s="35">
        <v>242.06724778010215</v>
      </c>
      <c r="U1246" s="35">
        <v>149.92117998149837</v>
      </c>
      <c r="V1246" s="35">
        <v>50.764964432383792</v>
      </c>
      <c r="W1246" s="35">
        <v>0</v>
      </c>
      <c r="X1246" s="35">
        <v>0</v>
      </c>
      <c r="Y1246" s="35">
        <v>0</v>
      </c>
      <c r="Z1246" s="35">
        <v>0</v>
      </c>
      <c r="AA1246" s="35">
        <v>0</v>
      </c>
    </row>
    <row r="1247" spans="1:27">
      <c r="A1247" s="241" t="s">
        <v>760</v>
      </c>
      <c r="B1247" s="35" t="s">
        <v>339</v>
      </c>
      <c r="C1247" s="35" t="s">
        <v>90</v>
      </c>
      <c r="D1247" s="35">
        <v>0</v>
      </c>
      <c r="E1247" s="35">
        <v>0</v>
      </c>
      <c r="F1247" s="35">
        <v>0</v>
      </c>
      <c r="G1247" s="35">
        <v>0</v>
      </c>
      <c r="H1247" s="35">
        <v>0</v>
      </c>
      <c r="I1247" s="35">
        <v>0</v>
      </c>
      <c r="J1247" s="35">
        <v>97.584593490333745</v>
      </c>
      <c r="K1247" s="35">
        <v>189.22821054175969</v>
      </c>
      <c r="L1247" s="35">
        <v>269.35156296743156</v>
      </c>
      <c r="M1247" s="35">
        <v>333.07671940603899</v>
      </c>
      <c r="N1247" s="35">
        <v>376.52407510209383</v>
      </c>
      <c r="O1247" s="35">
        <v>397.04854329250281</v>
      </c>
      <c r="P1247" s="35">
        <v>393.40058880394577</v>
      </c>
      <c r="Q1247" s="35">
        <v>365.80230009210567</v>
      </c>
      <c r="R1247" s="35">
        <v>315.93386843643344</v>
      </c>
      <c r="S1247" s="35">
        <v>246.83129744072514</v>
      </c>
      <c r="T1247" s="35">
        <v>162.70157031277719</v>
      </c>
      <c r="U1247" s="35">
        <v>68.66652758911205</v>
      </c>
      <c r="V1247" s="35">
        <v>0</v>
      </c>
      <c r="W1247" s="35">
        <v>0</v>
      </c>
      <c r="X1247" s="35">
        <v>0</v>
      </c>
      <c r="Y1247" s="35">
        <v>0</v>
      </c>
      <c r="Z1247" s="35">
        <v>0</v>
      </c>
      <c r="AA1247" s="35">
        <v>0</v>
      </c>
    </row>
    <row r="1248" spans="1:27">
      <c r="A1248" s="241" t="s">
        <v>760</v>
      </c>
      <c r="B1248" s="35" t="s">
        <v>339</v>
      </c>
      <c r="C1248" s="35" t="s">
        <v>91</v>
      </c>
      <c r="D1248" s="35">
        <v>0</v>
      </c>
      <c r="E1248" s="35">
        <v>0</v>
      </c>
      <c r="F1248" s="35">
        <v>0</v>
      </c>
      <c r="G1248" s="35">
        <v>0</v>
      </c>
      <c r="H1248" s="35">
        <v>0</v>
      </c>
      <c r="I1248" s="35">
        <v>0</v>
      </c>
      <c r="J1248" s="35">
        <v>0</v>
      </c>
      <c r="K1248" s="35">
        <v>86.874645457968555</v>
      </c>
      <c r="L1248" s="35">
        <v>166.58239182603342</v>
      </c>
      <c r="M1248" s="35">
        <v>232.54758780924988</v>
      </c>
      <c r="N1248" s="35">
        <v>279.32830152328961</v>
      </c>
      <c r="O1248" s="35">
        <v>303.06526364078132</v>
      </c>
      <c r="P1248" s="35">
        <v>301.80024559802712</v>
      </c>
      <c r="Q1248" s="35">
        <v>275.63760760981137</v>
      </c>
      <c r="R1248" s="35">
        <v>226.73568926300422</v>
      </c>
      <c r="S1248" s="35">
        <v>159.12875293930165</v>
      </c>
      <c r="T1248" s="35">
        <v>78.394169203559215</v>
      </c>
      <c r="U1248" s="35">
        <v>0</v>
      </c>
      <c r="V1248" s="35">
        <v>0</v>
      </c>
      <c r="W1248" s="35">
        <v>0</v>
      </c>
      <c r="X1248" s="35">
        <v>0</v>
      </c>
      <c r="Y1248" s="35">
        <v>0</v>
      </c>
      <c r="Z1248" s="35">
        <v>0</v>
      </c>
      <c r="AA1248" s="35">
        <v>0</v>
      </c>
    </row>
    <row r="1249" spans="1:27">
      <c r="A1249" s="241" t="s">
        <v>760</v>
      </c>
      <c r="B1249" s="35" t="s">
        <v>339</v>
      </c>
      <c r="C1249" s="35" t="s">
        <v>92</v>
      </c>
      <c r="D1249" s="35">
        <v>0</v>
      </c>
      <c r="E1249" s="35">
        <v>0</v>
      </c>
      <c r="F1249" s="35">
        <v>0</v>
      </c>
      <c r="G1249" s="35">
        <v>0</v>
      </c>
      <c r="H1249" s="35">
        <v>0</v>
      </c>
      <c r="I1249" s="35">
        <v>0</v>
      </c>
      <c r="J1249" s="35">
        <v>0</v>
      </c>
      <c r="K1249" s="35">
        <v>73.362566152568306</v>
      </c>
      <c r="L1249" s="35">
        <v>138.25335846384394</v>
      </c>
      <c r="M1249" s="35">
        <v>187.17890791176259</v>
      </c>
      <c r="N1249" s="35">
        <v>214.48938227641844</v>
      </c>
      <c r="O1249" s="35">
        <v>217.03101834518588</v>
      </c>
      <c r="P1249" s="35">
        <v>194.51031267222456</v>
      </c>
      <c r="Q1249" s="35">
        <v>149.52791481511494</v>
      </c>
      <c r="R1249" s="35">
        <v>87.278309120164678</v>
      </c>
      <c r="S1249" s="35">
        <v>14.949965249960751</v>
      </c>
      <c r="T1249" s="35">
        <v>0</v>
      </c>
      <c r="U1249" s="35">
        <v>0</v>
      </c>
      <c r="V1249" s="35">
        <v>0</v>
      </c>
      <c r="W1249" s="35">
        <v>0</v>
      </c>
      <c r="X1249" s="35">
        <v>0</v>
      </c>
      <c r="Y1249" s="35">
        <v>0</v>
      </c>
      <c r="Z1249" s="35">
        <v>0</v>
      </c>
      <c r="AA1249" s="35">
        <v>0</v>
      </c>
    </row>
    <row r="1250" spans="1:27">
      <c r="A1250" s="241" t="s">
        <v>760</v>
      </c>
      <c r="B1250" s="35" t="s">
        <v>339</v>
      </c>
      <c r="C1250" s="35" t="s">
        <v>93</v>
      </c>
      <c r="D1250" s="35">
        <v>0</v>
      </c>
      <c r="E1250" s="35">
        <v>0</v>
      </c>
      <c r="F1250" s="35">
        <v>0</v>
      </c>
      <c r="G1250" s="35">
        <v>0</v>
      </c>
      <c r="H1250" s="35">
        <v>0</v>
      </c>
      <c r="I1250" s="35">
        <v>0</v>
      </c>
      <c r="J1250" s="35">
        <v>0</v>
      </c>
      <c r="K1250" s="35">
        <v>0</v>
      </c>
      <c r="L1250" s="35">
        <v>63.351116542547523</v>
      </c>
      <c r="M1250" s="35">
        <v>117.73400478566288</v>
      </c>
      <c r="N1250" s="35">
        <v>155.45001340377377</v>
      </c>
      <c r="O1250" s="35">
        <v>171.15991880792581</v>
      </c>
      <c r="P1250" s="35">
        <v>162.6397662216898</v>
      </c>
      <c r="Q1250" s="35">
        <v>131.09570129347037</v>
      </c>
      <c r="R1250" s="35">
        <v>80.993223468385892</v>
      </c>
      <c r="S1250" s="35">
        <v>19.425032670688275</v>
      </c>
      <c r="T1250" s="35">
        <v>0</v>
      </c>
      <c r="U1250" s="35">
        <v>0</v>
      </c>
      <c r="V1250" s="35">
        <v>0</v>
      </c>
      <c r="W1250" s="35">
        <v>0</v>
      </c>
      <c r="X1250" s="35">
        <v>0</v>
      </c>
      <c r="Y1250" s="35">
        <v>0</v>
      </c>
      <c r="Z1250" s="35">
        <v>0</v>
      </c>
      <c r="AA1250" s="35">
        <v>0</v>
      </c>
    </row>
    <row r="1251" spans="1:27">
      <c r="A1251" s="241" t="s">
        <v>760</v>
      </c>
      <c r="B1251" s="35" t="s">
        <v>338</v>
      </c>
      <c r="C1251" s="35" t="s">
        <v>82</v>
      </c>
      <c r="D1251" s="35">
        <v>0</v>
      </c>
      <c r="E1251" s="35">
        <v>0</v>
      </c>
      <c r="F1251" s="35">
        <v>0</v>
      </c>
      <c r="G1251" s="35">
        <v>0</v>
      </c>
      <c r="H1251" s="35">
        <v>0</v>
      </c>
      <c r="I1251" s="35">
        <v>0</v>
      </c>
      <c r="J1251" s="35">
        <v>0</v>
      </c>
      <c r="K1251" s="35">
        <v>0</v>
      </c>
      <c r="L1251" s="35">
        <v>41.679073526063149</v>
      </c>
      <c r="M1251" s="35">
        <v>77.982199755502691</v>
      </c>
      <c r="N1251" s="35">
        <v>104.22684434191336</v>
      </c>
      <c r="O1251" s="35">
        <v>117.02785943581299</v>
      </c>
      <c r="P1251" s="35">
        <v>114.73411470569228</v>
      </c>
      <c r="Q1251" s="35">
        <v>97.641467274510759</v>
      </c>
      <c r="R1251" s="35">
        <v>67.954600787463619</v>
      </c>
      <c r="S1251" s="35">
        <v>29.50265577322569</v>
      </c>
      <c r="T1251" s="35">
        <v>0</v>
      </c>
      <c r="U1251" s="35">
        <v>0</v>
      </c>
      <c r="V1251" s="35">
        <v>0</v>
      </c>
      <c r="W1251" s="35">
        <v>0</v>
      </c>
      <c r="X1251" s="35">
        <v>0</v>
      </c>
      <c r="Y1251" s="35">
        <v>0</v>
      </c>
      <c r="Z1251" s="35">
        <v>0</v>
      </c>
      <c r="AA1251" s="35">
        <v>0</v>
      </c>
    </row>
    <row r="1252" spans="1:27">
      <c r="A1252" s="241" t="s">
        <v>760</v>
      </c>
      <c r="B1252" s="35" t="s">
        <v>338</v>
      </c>
      <c r="C1252" s="35" t="s">
        <v>83</v>
      </c>
      <c r="D1252" s="35">
        <v>0</v>
      </c>
      <c r="E1252" s="35">
        <v>0</v>
      </c>
      <c r="F1252" s="35">
        <v>0</v>
      </c>
      <c r="G1252" s="35">
        <v>0</v>
      </c>
      <c r="H1252" s="35">
        <v>0</v>
      </c>
      <c r="I1252" s="35">
        <v>0</v>
      </c>
      <c r="J1252" s="35">
        <v>0</v>
      </c>
      <c r="K1252" s="35">
        <v>50.189790064804583</v>
      </c>
      <c r="L1252" s="35">
        <v>95.562676012019878</v>
      </c>
      <c r="M1252" s="35">
        <v>131.76405024388845</v>
      </c>
      <c r="N1252" s="35">
        <v>155.31952985554611</v>
      </c>
      <c r="O1252" s="35">
        <v>163.96840631271368</v>
      </c>
      <c r="P1252" s="35">
        <v>156.88061420636558</v>
      </c>
      <c r="Q1252" s="35">
        <v>134.73639577177718</v>
      </c>
      <c r="R1252" s="35">
        <v>99.661015466533101</v>
      </c>
      <c r="S1252" s="35">
        <v>55.020790296546139</v>
      </c>
      <c r="T1252" s="35">
        <v>5.1000116317099655</v>
      </c>
      <c r="U1252" s="35">
        <v>0</v>
      </c>
      <c r="V1252" s="35">
        <v>0</v>
      </c>
      <c r="W1252" s="35">
        <v>0</v>
      </c>
      <c r="X1252" s="35">
        <v>0</v>
      </c>
      <c r="Y1252" s="35">
        <v>0</v>
      </c>
      <c r="Z1252" s="35">
        <v>0</v>
      </c>
      <c r="AA1252" s="35">
        <v>0</v>
      </c>
    </row>
    <row r="1253" spans="1:27">
      <c r="A1253" s="241" t="s">
        <v>760</v>
      </c>
      <c r="B1253" s="35" t="s">
        <v>338</v>
      </c>
      <c r="C1253" s="35" t="s">
        <v>84</v>
      </c>
      <c r="D1253" s="35">
        <v>0</v>
      </c>
      <c r="E1253" s="35">
        <v>0</v>
      </c>
      <c r="F1253" s="35">
        <v>0</v>
      </c>
      <c r="G1253" s="35">
        <v>0</v>
      </c>
      <c r="H1253" s="35">
        <v>0</v>
      </c>
      <c r="I1253" s="35">
        <v>0</v>
      </c>
      <c r="J1253" s="35">
        <v>58.12152629163139</v>
      </c>
      <c r="K1253" s="35">
        <v>112.14756210524813</v>
      </c>
      <c r="L1253" s="35">
        <v>158.27120267841624</v>
      </c>
      <c r="M1253" s="35">
        <v>193.24237970028378</v>
      </c>
      <c r="N1253" s="35">
        <v>214.59687497776025</v>
      </c>
      <c r="O1253" s="35">
        <v>220.82995975281401</v>
      </c>
      <c r="P1253" s="35">
        <v>211.50242430447514</v>
      </c>
      <c r="Q1253" s="35">
        <v>187.27152653784992</v>
      </c>
      <c r="R1253" s="35">
        <v>149.84467879064994</v>
      </c>
      <c r="S1253" s="35">
        <v>101.85913628225218</v>
      </c>
      <c r="T1253" s="35">
        <v>46.696164869981615</v>
      </c>
      <c r="U1253" s="35">
        <v>0</v>
      </c>
      <c r="V1253" s="35">
        <v>0</v>
      </c>
      <c r="W1253" s="35">
        <v>0</v>
      </c>
      <c r="X1253" s="35">
        <v>0</v>
      </c>
      <c r="Y1253" s="35">
        <v>0</v>
      </c>
      <c r="Z1253" s="35">
        <v>0</v>
      </c>
      <c r="AA1253" s="35">
        <v>0</v>
      </c>
    </row>
    <row r="1254" spans="1:27">
      <c r="A1254" s="241" t="s">
        <v>760</v>
      </c>
      <c r="B1254" s="35" t="s">
        <v>338</v>
      </c>
      <c r="C1254" s="35" t="s">
        <v>85</v>
      </c>
      <c r="D1254" s="35">
        <v>0</v>
      </c>
      <c r="E1254" s="35">
        <v>0</v>
      </c>
      <c r="F1254" s="35">
        <v>0</v>
      </c>
      <c r="G1254" s="35">
        <v>0</v>
      </c>
      <c r="H1254" s="35">
        <v>0</v>
      </c>
      <c r="I1254" s="35">
        <v>60.459969229218892</v>
      </c>
      <c r="J1254" s="35">
        <v>117.75458219031383</v>
      </c>
      <c r="K1254" s="35">
        <v>168.8842035116794</v>
      </c>
      <c r="L1254" s="35">
        <v>211.1719633668888</v>
      </c>
      <c r="M1254" s="35">
        <v>242.40390386894529</v>
      </c>
      <c r="N1254" s="35">
        <v>260.94488990457995</v>
      </c>
      <c r="O1254" s="35">
        <v>265.82421594560111</v>
      </c>
      <c r="P1254" s="35">
        <v>256.78642692868232</v>
      </c>
      <c r="Q1254" s="35">
        <v>234.30469249779458</v>
      </c>
      <c r="R1254" s="35">
        <v>199.55603440644418</v>
      </c>
      <c r="S1254" s="35">
        <v>154.35970403865588</v>
      </c>
      <c r="T1254" s="35">
        <v>101.08193626768089</v>
      </c>
      <c r="U1254" s="35">
        <v>42.512066224110256</v>
      </c>
      <c r="V1254" s="35">
        <v>0</v>
      </c>
      <c r="W1254" s="35">
        <v>0</v>
      </c>
      <c r="X1254" s="35">
        <v>0</v>
      </c>
      <c r="Y1254" s="35">
        <v>0</v>
      </c>
      <c r="Z1254" s="35">
        <v>0</v>
      </c>
      <c r="AA1254" s="35">
        <v>0</v>
      </c>
    </row>
    <row r="1255" spans="1:27">
      <c r="A1255" s="241" t="s">
        <v>760</v>
      </c>
      <c r="B1255" s="35" t="s">
        <v>338</v>
      </c>
      <c r="C1255" s="35" t="s">
        <v>86</v>
      </c>
      <c r="D1255" s="35">
        <v>0</v>
      </c>
      <c r="E1255" s="35">
        <v>0</v>
      </c>
      <c r="F1255" s="35">
        <v>0</v>
      </c>
      <c r="G1255" s="35">
        <v>0</v>
      </c>
      <c r="H1255" s="35">
        <v>63.195765711888349</v>
      </c>
      <c r="I1255" s="35">
        <v>123.70152091117191</v>
      </c>
      <c r="J1255" s="35">
        <v>178.94175890486756</v>
      </c>
      <c r="K1255" s="35">
        <v>226.56510663422813</v>
      </c>
      <c r="L1255" s="35">
        <v>264.54441394774727</v>
      </c>
      <c r="M1255" s="35">
        <v>291.26304190159789</v>
      </c>
      <c r="N1255" s="35">
        <v>305.58367711301463</v>
      </c>
      <c r="O1255" s="35">
        <v>306.89674299356727</v>
      </c>
      <c r="P1255" s="35">
        <v>295.14634717479345</v>
      </c>
      <c r="Q1255" s="35">
        <v>270.83266064004471</v>
      </c>
      <c r="R1255" s="35">
        <v>234.99062729168364</v>
      </c>
      <c r="S1255" s="35">
        <v>189.14591020878069</v>
      </c>
      <c r="T1255" s="35">
        <v>135.24994980053404</v>
      </c>
      <c r="U1255" s="35">
        <v>75.59689819014298</v>
      </c>
      <c r="V1255" s="35">
        <v>12.725965625845843</v>
      </c>
      <c r="W1255" s="35">
        <v>0</v>
      </c>
      <c r="X1255" s="35">
        <v>0</v>
      </c>
      <c r="Y1255" s="35">
        <v>0</v>
      </c>
      <c r="Z1255" s="35">
        <v>0</v>
      </c>
      <c r="AA1255" s="35">
        <v>0</v>
      </c>
    </row>
    <row r="1256" spans="1:27">
      <c r="A1256" s="241" t="s">
        <v>760</v>
      </c>
      <c r="B1256" s="35" t="s">
        <v>338</v>
      </c>
      <c r="C1256" s="35" t="s">
        <v>87</v>
      </c>
      <c r="D1256" s="35">
        <v>0</v>
      </c>
      <c r="E1256" s="35">
        <v>0</v>
      </c>
      <c r="F1256" s="35">
        <v>0</v>
      </c>
      <c r="G1256" s="35">
        <v>0</v>
      </c>
      <c r="H1256" s="35">
        <v>62.023268711402736</v>
      </c>
      <c r="I1256" s="35">
        <v>121.7213236110665</v>
      </c>
      <c r="J1256" s="35">
        <v>176.85612170850416</v>
      </c>
      <c r="K1256" s="35">
        <v>225.36069367579915</v>
      </c>
      <c r="L1256" s="35">
        <v>265.41663324359422</v>
      </c>
      <c r="M1256" s="35">
        <v>295.52226812243612</v>
      </c>
      <c r="N1256" s="35">
        <v>314.5489567639865</v>
      </c>
      <c r="O1256" s="35">
        <v>321.78340043149461</v>
      </c>
      <c r="P1256" s="35">
        <v>316.95438432629811</v>
      </c>
      <c r="Q1256" s="35">
        <v>300.24294526213174</v>
      </c>
      <c r="R1256" s="35">
        <v>272.27558470744975</v>
      </c>
      <c r="S1256" s="35">
        <v>234.10078163459102</v>
      </c>
      <c r="T1256" s="35">
        <v>187.14968569447845</v>
      </c>
      <c r="U1256" s="35">
        <v>133.18246430531494</v>
      </c>
      <c r="V1256" s="35">
        <v>74.222315069586188</v>
      </c>
      <c r="W1256" s="35">
        <v>12.47961735286589</v>
      </c>
      <c r="X1256" s="35">
        <v>0</v>
      </c>
      <c r="Y1256" s="35">
        <v>0</v>
      </c>
      <c r="Z1256" s="35">
        <v>0</v>
      </c>
      <c r="AA1256" s="35">
        <v>0</v>
      </c>
    </row>
    <row r="1257" spans="1:27">
      <c r="A1257" s="241" t="s">
        <v>760</v>
      </c>
      <c r="B1257" s="35" t="s">
        <v>338</v>
      </c>
      <c r="C1257" s="35" t="s">
        <v>88</v>
      </c>
      <c r="D1257" s="35">
        <v>0</v>
      </c>
      <c r="E1257" s="35">
        <v>0</v>
      </c>
      <c r="F1257" s="35">
        <v>0</v>
      </c>
      <c r="G1257" s="35">
        <v>0</v>
      </c>
      <c r="H1257" s="35">
        <v>62.699421797488732</v>
      </c>
      <c r="I1257" s="35">
        <v>122.92815617650281</v>
      </c>
      <c r="J1257" s="35">
        <v>178.31287381446083</v>
      </c>
      <c r="K1257" s="35">
        <v>226.67112515886379</v>
      </c>
      <c r="L1257" s="35">
        <v>266.09734043329576</v>
      </c>
      <c r="M1257" s="35">
        <v>295.03791912208953</v>
      </c>
      <c r="N1257" s="35">
        <v>312.35245001251144</v>
      </c>
      <c r="O1257" s="35">
        <v>317.35864940239378</v>
      </c>
      <c r="P1257" s="35">
        <v>309.85924667117331</v>
      </c>
      <c r="Q1257" s="35">
        <v>290.149757781245</v>
      </c>
      <c r="R1257" s="35">
        <v>259.00684039274165</v>
      </c>
      <c r="S1257" s="35">
        <v>217.65768946154154</v>
      </c>
      <c r="T1257" s="35">
        <v>167.73167929511919</v>
      </c>
      <c r="U1257" s="35">
        <v>111.1961576239086</v>
      </c>
      <c r="V1257" s="35">
        <v>50.278921739902543</v>
      </c>
      <c r="W1257" s="35">
        <v>0</v>
      </c>
      <c r="X1257" s="35">
        <v>0</v>
      </c>
      <c r="Y1257" s="35">
        <v>0</v>
      </c>
      <c r="Z1257" s="35">
        <v>0</v>
      </c>
      <c r="AA1257" s="35">
        <v>0</v>
      </c>
    </row>
    <row r="1258" spans="1:27">
      <c r="A1258" s="241" t="s">
        <v>760</v>
      </c>
      <c r="B1258" s="35" t="s">
        <v>338</v>
      </c>
      <c r="C1258" s="35" t="s">
        <v>89</v>
      </c>
      <c r="D1258" s="35">
        <v>0</v>
      </c>
      <c r="E1258" s="35">
        <v>0</v>
      </c>
      <c r="F1258" s="35">
        <v>0</v>
      </c>
      <c r="G1258" s="35">
        <v>0</v>
      </c>
      <c r="H1258" s="35">
        <v>0</v>
      </c>
      <c r="I1258" s="35">
        <v>63.084222544779593</v>
      </c>
      <c r="J1258" s="35">
        <v>123.21869695644286</v>
      </c>
      <c r="K1258" s="35">
        <v>177.59160204616839</v>
      </c>
      <c r="L1258" s="35">
        <v>223.6605212031042</v>
      </c>
      <c r="M1258" s="35">
        <v>259.27132296939811</v>
      </c>
      <c r="N1258" s="35">
        <v>282.75888583302174</v>
      </c>
      <c r="O1258" s="35">
        <v>293.02495745902308</v>
      </c>
      <c r="P1258" s="35">
        <v>289.5895077480896</v>
      </c>
      <c r="Q1258" s="35">
        <v>272.61317451047637</v>
      </c>
      <c r="R1258" s="35">
        <v>242.88975222053492</v>
      </c>
      <c r="S1258" s="35">
        <v>201.80907506933184</v>
      </c>
      <c r="T1258" s="35">
        <v>151.29202986256382</v>
      </c>
      <c r="U1258" s="35">
        <v>93.700737488436488</v>
      </c>
      <c r="V1258" s="35">
        <v>31.728102770239872</v>
      </c>
      <c r="W1258" s="35">
        <v>0</v>
      </c>
      <c r="X1258" s="35">
        <v>0</v>
      </c>
      <c r="Y1258" s="35">
        <v>0</v>
      </c>
      <c r="Z1258" s="35">
        <v>0</v>
      </c>
      <c r="AA1258" s="35">
        <v>0</v>
      </c>
    </row>
    <row r="1259" spans="1:27">
      <c r="A1259" s="241" t="s">
        <v>760</v>
      </c>
      <c r="B1259" s="35" t="s">
        <v>338</v>
      </c>
      <c r="C1259" s="35" t="s">
        <v>90</v>
      </c>
      <c r="D1259" s="35">
        <v>0</v>
      </c>
      <c r="E1259" s="35">
        <v>0</v>
      </c>
      <c r="F1259" s="35">
        <v>0</v>
      </c>
      <c r="G1259" s="35">
        <v>0</v>
      </c>
      <c r="H1259" s="35">
        <v>0</v>
      </c>
      <c r="I1259" s="35">
        <v>0</v>
      </c>
      <c r="J1259" s="35">
        <v>60.990370931458592</v>
      </c>
      <c r="K1259" s="35">
        <v>118.2676315885998</v>
      </c>
      <c r="L1259" s="35">
        <v>168.3447268546447</v>
      </c>
      <c r="M1259" s="35">
        <v>208.17294962877435</v>
      </c>
      <c r="N1259" s="35">
        <v>235.32754693880864</v>
      </c>
      <c r="O1259" s="35">
        <v>248.15533955781424</v>
      </c>
      <c r="P1259" s="35">
        <v>245.87536800246608</v>
      </c>
      <c r="Q1259" s="35">
        <v>228.62643755756602</v>
      </c>
      <c r="R1259" s="35">
        <v>197.45866777277089</v>
      </c>
      <c r="S1259" s="35">
        <v>154.2695609004532</v>
      </c>
      <c r="T1259" s="35">
        <v>101.68848144548573</v>
      </c>
      <c r="U1259" s="35">
        <v>42.91657974319503</v>
      </c>
      <c r="V1259" s="35">
        <v>0</v>
      </c>
      <c r="W1259" s="35">
        <v>0</v>
      </c>
      <c r="X1259" s="35">
        <v>0</v>
      </c>
      <c r="Y1259" s="35">
        <v>0</v>
      </c>
      <c r="Z1259" s="35">
        <v>0</v>
      </c>
      <c r="AA1259" s="35">
        <v>0</v>
      </c>
    </row>
    <row r="1260" spans="1:27">
      <c r="A1260" s="241" t="s">
        <v>760</v>
      </c>
      <c r="B1260" s="35" t="s">
        <v>338</v>
      </c>
      <c r="C1260" s="35" t="s">
        <v>91</v>
      </c>
      <c r="D1260" s="35">
        <v>0</v>
      </c>
      <c r="E1260" s="35">
        <v>0</v>
      </c>
      <c r="F1260" s="35">
        <v>0</v>
      </c>
      <c r="G1260" s="35">
        <v>0</v>
      </c>
      <c r="H1260" s="35">
        <v>0</v>
      </c>
      <c r="I1260" s="35">
        <v>0</v>
      </c>
      <c r="J1260" s="35">
        <v>0</v>
      </c>
      <c r="K1260" s="35">
        <v>54.296653411230345</v>
      </c>
      <c r="L1260" s="35">
        <v>104.11399489127089</v>
      </c>
      <c r="M1260" s="35">
        <v>145.34224238078116</v>
      </c>
      <c r="N1260" s="35">
        <v>174.58018845205601</v>
      </c>
      <c r="O1260" s="35">
        <v>189.41578977548835</v>
      </c>
      <c r="P1260" s="35">
        <v>188.62515349876693</v>
      </c>
      <c r="Q1260" s="35">
        <v>172.27350475613213</v>
      </c>
      <c r="R1260" s="35">
        <v>141.70980578937764</v>
      </c>
      <c r="S1260" s="35">
        <v>99.455470587063516</v>
      </c>
      <c r="T1260" s="35">
        <v>48.99635575222451</v>
      </c>
      <c r="U1260" s="35">
        <v>0</v>
      </c>
      <c r="V1260" s="35">
        <v>0</v>
      </c>
      <c r="W1260" s="35">
        <v>0</v>
      </c>
      <c r="X1260" s="35">
        <v>0</v>
      </c>
      <c r="Y1260" s="35">
        <v>0</v>
      </c>
      <c r="Z1260" s="35">
        <v>0</v>
      </c>
      <c r="AA1260" s="35">
        <v>0</v>
      </c>
    </row>
    <row r="1261" spans="1:27">
      <c r="A1261" s="241" t="s">
        <v>760</v>
      </c>
      <c r="B1261" s="35" t="s">
        <v>338</v>
      </c>
      <c r="C1261" s="35" t="s">
        <v>92</v>
      </c>
      <c r="D1261" s="35">
        <v>0</v>
      </c>
      <c r="E1261" s="35">
        <v>0</v>
      </c>
      <c r="F1261" s="35">
        <v>0</v>
      </c>
      <c r="G1261" s="35">
        <v>0</v>
      </c>
      <c r="H1261" s="35">
        <v>0</v>
      </c>
      <c r="I1261" s="35">
        <v>0</v>
      </c>
      <c r="J1261" s="35">
        <v>0</v>
      </c>
      <c r="K1261" s="35">
        <v>45.851603845355193</v>
      </c>
      <c r="L1261" s="35">
        <v>86.408349039902475</v>
      </c>
      <c r="M1261" s="35">
        <v>116.98681744485162</v>
      </c>
      <c r="N1261" s="35">
        <v>134.05586392276152</v>
      </c>
      <c r="O1261" s="35">
        <v>135.64438646574118</v>
      </c>
      <c r="P1261" s="35">
        <v>121.56894542014034</v>
      </c>
      <c r="Q1261" s="35">
        <v>93.454946759446827</v>
      </c>
      <c r="R1261" s="35">
        <v>54.548943200102926</v>
      </c>
      <c r="S1261" s="35">
        <v>9.3437282812254701</v>
      </c>
      <c r="T1261" s="35">
        <v>0</v>
      </c>
      <c r="U1261" s="35">
        <v>0</v>
      </c>
      <c r="V1261" s="35">
        <v>0</v>
      </c>
      <c r="W1261" s="35">
        <v>0</v>
      </c>
      <c r="X1261" s="35">
        <v>0</v>
      </c>
      <c r="Y1261" s="35">
        <v>0</v>
      </c>
      <c r="Z1261" s="35">
        <v>0</v>
      </c>
      <c r="AA1261" s="35">
        <v>0</v>
      </c>
    </row>
    <row r="1262" spans="1:27">
      <c r="A1262" s="241" t="s">
        <v>760</v>
      </c>
      <c r="B1262" s="35" t="s">
        <v>338</v>
      </c>
      <c r="C1262" s="35" t="s">
        <v>93</v>
      </c>
      <c r="D1262" s="35">
        <v>0</v>
      </c>
      <c r="E1262" s="35">
        <v>0</v>
      </c>
      <c r="F1262" s="35">
        <v>0</v>
      </c>
      <c r="G1262" s="35">
        <v>0</v>
      </c>
      <c r="H1262" s="35">
        <v>0</v>
      </c>
      <c r="I1262" s="35">
        <v>0</v>
      </c>
      <c r="J1262" s="35">
        <v>0</v>
      </c>
      <c r="K1262" s="35">
        <v>0</v>
      </c>
      <c r="L1262" s="35">
        <v>39.594447839092204</v>
      </c>
      <c r="M1262" s="35">
        <v>73.58375299103929</v>
      </c>
      <c r="N1262" s="35">
        <v>97.156258377358597</v>
      </c>
      <c r="O1262" s="35">
        <v>106.97494925495363</v>
      </c>
      <c r="P1262" s="35">
        <v>101.64985388855612</v>
      </c>
      <c r="Q1262" s="35">
        <v>81.934813308418981</v>
      </c>
      <c r="R1262" s="35">
        <v>50.620764667741184</v>
      </c>
      <c r="S1262" s="35">
        <v>12.140645419180172</v>
      </c>
      <c r="T1262" s="35">
        <v>0</v>
      </c>
      <c r="U1262" s="35">
        <v>0</v>
      </c>
      <c r="V1262" s="35">
        <v>0</v>
      </c>
      <c r="W1262" s="35">
        <v>0</v>
      </c>
      <c r="X1262" s="35">
        <v>0</v>
      </c>
      <c r="Y1262" s="35">
        <v>0</v>
      </c>
      <c r="Z1262" s="35">
        <v>0</v>
      </c>
      <c r="AA1262" s="35">
        <v>0</v>
      </c>
    </row>
    <row r="1263" spans="1:27">
      <c r="A1263" s="241" t="s">
        <v>759</v>
      </c>
      <c r="B1263" s="35" t="s">
        <v>79</v>
      </c>
      <c r="C1263" s="35" t="s">
        <v>82</v>
      </c>
      <c r="D1263" s="35">
        <v>0</v>
      </c>
      <c r="E1263" s="35">
        <v>0</v>
      </c>
      <c r="F1263" s="35">
        <v>0</v>
      </c>
      <c r="G1263" s="35">
        <v>0</v>
      </c>
      <c r="H1263" s="35">
        <v>0</v>
      </c>
      <c r="I1263" s="35">
        <v>0</v>
      </c>
      <c r="J1263" s="35">
        <v>0</v>
      </c>
      <c r="K1263" s="35">
        <v>0</v>
      </c>
      <c r="L1263" s="35">
        <v>113.80901059807792</v>
      </c>
      <c r="M1263" s="35">
        <v>211.11627257444309</v>
      </c>
      <c r="N1263" s="35">
        <v>277.81270996258985</v>
      </c>
      <c r="O1263" s="35">
        <v>304.22766630079173</v>
      </c>
      <c r="P1263" s="35">
        <v>286.53110241151899</v>
      </c>
      <c r="Q1263" s="35">
        <v>227.28893330654662</v>
      </c>
      <c r="R1263" s="35">
        <v>135.09098308888608</v>
      </c>
      <c r="S1263" s="35">
        <v>23.305502566920286</v>
      </c>
      <c r="T1263" s="35">
        <v>0</v>
      </c>
      <c r="U1263" s="35">
        <v>0</v>
      </c>
      <c r="V1263" s="35">
        <v>0</v>
      </c>
      <c r="W1263" s="35">
        <v>0</v>
      </c>
      <c r="X1263" s="35">
        <v>0</v>
      </c>
      <c r="Y1263" s="35">
        <v>0</v>
      </c>
      <c r="Z1263" s="35">
        <v>0</v>
      </c>
      <c r="AA1263" s="35">
        <v>0</v>
      </c>
    </row>
    <row r="1264" spans="1:27">
      <c r="A1264" s="241" t="s">
        <v>759</v>
      </c>
      <c r="B1264" s="35" t="s">
        <v>79</v>
      </c>
      <c r="C1264" s="35" t="s">
        <v>83</v>
      </c>
      <c r="D1264" s="35">
        <v>0</v>
      </c>
      <c r="E1264" s="35">
        <v>0</v>
      </c>
      <c r="F1264" s="35">
        <v>0</v>
      </c>
      <c r="G1264" s="35">
        <v>0</v>
      </c>
      <c r="H1264" s="35">
        <v>0</v>
      </c>
      <c r="I1264" s="35">
        <v>0</v>
      </c>
      <c r="J1264" s="35">
        <v>0</v>
      </c>
      <c r="K1264" s="35">
        <v>138.87324077517874</v>
      </c>
      <c r="L1264" s="35">
        <v>263.87891017516296</v>
      </c>
      <c r="M1264" s="35">
        <v>362.53422150158042</v>
      </c>
      <c r="N1264" s="35">
        <v>424.9876759075371</v>
      </c>
      <c r="O1264" s="35">
        <v>445.00281104962039</v>
      </c>
      <c r="P1264" s="35">
        <v>420.58096027601403</v>
      </c>
      <c r="Q1264" s="35">
        <v>354.16083501036525</v>
      </c>
      <c r="R1264" s="35">
        <v>252.37500048071436</v>
      </c>
      <c r="S1264" s="35">
        <v>125.38756258280277</v>
      </c>
      <c r="T1264" s="35">
        <v>0</v>
      </c>
      <c r="U1264" s="35">
        <v>0</v>
      </c>
      <c r="V1264" s="35">
        <v>0</v>
      </c>
      <c r="W1264" s="35">
        <v>0</v>
      </c>
      <c r="X1264" s="35">
        <v>0</v>
      </c>
      <c r="Y1264" s="35">
        <v>0</v>
      </c>
      <c r="Z1264" s="35">
        <v>0</v>
      </c>
      <c r="AA1264" s="35">
        <v>0</v>
      </c>
    </row>
    <row r="1265" spans="1:27">
      <c r="A1265" s="241" t="s">
        <v>759</v>
      </c>
      <c r="B1265" s="35" t="s">
        <v>79</v>
      </c>
      <c r="C1265" s="35" t="s">
        <v>84</v>
      </c>
      <c r="D1265" s="35">
        <v>0</v>
      </c>
      <c r="E1265" s="35">
        <v>0</v>
      </c>
      <c r="F1265" s="35">
        <v>0</v>
      </c>
      <c r="G1265" s="35">
        <v>0</v>
      </c>
      <c r="H1265" s="35">
        <v>0</v>
      </c>
      <c r="I1265" s="35">
        <v>0</v>
      </c>
      <c r="J1265" s="35">
        <v>163.36695057065273</v>
      </c>
      <c r="K1265" s="35">
        <v>315.22236947354997</v>
      </c>
      <c r="L1265" s="35">
        <v>444.86587662866475</v>
      </c>
      <c r="M1265" s="35">
        <v>543.16223793312656</v>
      </c>
      <c r="N1265" s="35">
        <v>603.18507279386642</v>
      </c>
      <c r="O1265" s="35">
        <v>620.70491642700779</v>
      </c>
      <c r="P1265" s="35">
        <v>594.48724597408659</v>
      </c>
      <c r="Q1265" s="35">
        <v>526.37947024465302</v>
      </c>
      <c r="R1265" s="35">
        <v>421.18075341720919</v>
      </c>
      <c r="S1265" s="35">
        <v>286.30384547537318</v>
      </c>
      <c r="T1265" s="35">
        <v>131.25274824814329</v>
      </c>
      <c r="U1265" s="35">
        <v>0</v>
      </c>
      <c r="V1265" s="35">
        <v>0</v>
      </c>
      <c r="W1265" s="35">
        <v>0</v>
      </c>
      <c r="X1265" s="35">
        <v>0</v>
      </c>
      <c r="Y1265" s="35">
        <v>0</v>
      </c>
      <c r="Z1265" s="35">
        <v>0</v>
      </c>
      <c r="AA1265" s="35">
        <v>0</v>
      </c>
    </row>
    <row r="1266" spans="1:27">
      <c r="A1266" s="241" t="s">
        <v>759</v>
      </c>
      <c r="B1266" s="35" t="s">
        <v>79</v>
      </c>
      <c r="C1266" s="35" t="s">
        <v>85</v>
      </c>
      <c r="D1266" s="35">
        <v>0</v>
      </c>
      <c r="E1266" s="35">
        <v>0</v>
      </c>
      <c r="F1266" s="35">
        <v>0</v>
      </c>
      <c r="G1266" s="35">
        <v>0</v>
      </c>
      <c r="H1266" s="35">
        <v>0</v>
      </c>
      <c r="I1266" s="35">
        <v>172.01740711274306</v>
      </c>
      <c r="J1266" s="35">
        <v>335.15840042620937</v>
      </c>
      <c r="K1266" s="35">
        <v>481.0046053783044</v>
      </c>
      <c r="L1266" s="35">
        <v>602.03009021631647</v>
      </c>
      <c r="M1266" s="35">
        <v>691.98971788283029</v>
      </c>
      <c r="N1266" s="35">
        <v>746.24140654554924</v>
      </c>
      <c r="O1266" s="35">
        <v>761.98566953645127</v>
      </c>
      <c r="P1266" s="35">
        <v>738.41007399994601</v>
      </c>
      <c r="Q1266" s="35">
        <v>676.73116391875499</v>
      </c>
      <c r="R1266" s="35">
        <v>580.1316842124678</v>
      </c>
      <c r="S1266" s="35">
        <v>453.59634526045835</v>
      </c>
      <c r="T1266" s="35">
        <v>303.6546027010944</v>
      </c>
      <c r="U1266" s="35">
        <v>138.04372554151311</v>
      </c>
      <c r="V1266" s="35">
        <v>0</v>
      </c>
      <c r="W1266" s="35">
        <v>0</v>
      </c>
      <c r="X1266" s="35">
        <v>0</v>
      </c>
      <c r="Y1266" s="35">
        <v>0</v>
      </c>
      <c r="Z1266" s="35">
        <v>0</v>
      </c>
      <c r="AA1266" s="35">
        <v>0</v>
      </c>
    </row>
    <row r="1267" spans="1:27">
      <c r="A1267" s="241" t="s">
        <v>759</v>
      </c>
      <c r="B1267" s="35" t="s">
        <v>79</v>
      </c>
      <c r="C1267" s="35" t="s">
        <v>86</v>
      </c>
      <c r="D1267" s="35">
        <v>0</v>
      </c>
      <c r="E1267" s="35">
        <v>0</v>
      </c>
      <c r="F1267" s="35">
        <v>0</v>
      </c>
      <c r="G1267" s="35">
        <v>0</v>
      </c>
      <c r="H1267" s="35">
        <v>179.24211481278269</v>
      </c>
      <c r="I1267" s="35">
        <v>351.23949709170273</v>
      </c>
      <c r="J1267" s="35">
        <v>509.04023694417253</v>
      </c>
      <c r="K1267" s="35">
        <v>646.26623425085984</v>
      </c>
      <c r="L1267" s="35">
        <v>757.37099315492912</v>
      </c>
      <c r="M1267" s="35">
        <v>837.86380419147588</v>
      </c>
      <c r="N1267" s="35">
        <v>884.49125290783309</v>
      </c>
      <c r="O1267" s="35">
        <v>895.36871863302031</v>
      </c>
      <c r="P1267" s="35">
        <v>870.05654838756027</v>
      </c>
      <c r="Q1267" s="35">
        <v>809.57782708356467</v>
      </c>
      <c r="R1267" s="35">
        <v>716.37702576677623</v>
      </c>
      <c r="S1267" s="35">
        <v>594.22119928469499</v>
      </c>
      <c r="T1267" s="35">
        <v>448.04772684220319</v>
      </c>
      <c r="U1267" s="35">
        <v>283.76474957286132</v>
      </c>
      <c r="V1267" s="35">
        <v>108.01237117900637</v>
      </c>
      <c r="W1267" s="35">
        <v>0</v>
      </c>
      <c r="X1267" s="35">
        <v>0</v>
      </c>
      <c r="Y1267" s="35">
        <v>0</v>
      </c>
      <c r="Z1267" s="35">
        <v>0</v>
      </c>
      <c r="AA1267" s="35">
        <v>0</v>
      </c>
    </row>
    <row r="1268" spans="1:27">
      <c r="A1268" s="241" t="s">
        <v>759</v>
      </c>
      <c r="B1268" s="35" t="s">
        <v>79</v>
      </c>
      <c r="C1268" s="35" t="s">
        <v>87</v>
      </c>
      <c r="D1268" s="35">
        <v>0</v>
      </c>
      <c r="E1268" s="35">
        <v>0</v>
      </c>
      <c r="F1268" s="35">
        <v>0</v>
      </c>
      <c r="G1268" s="35">
        <v>0</v>
      </c>
      <c r="H1268" s="35">
        <v>176.02041054682044</v>
      </c>
      <c r="I1268" s="35">
        <v>345.83000473042495</v>
      </c>
      <c r="J1268" s="35">
        <v>503.43711259100485</v>
      </c>
      <c r="K1268" s="35">
        <v>643.28062447418131</v>
      </c>
      <c r="L1268" s="35">
        <v>760.42621276876787</v>
      </c>
      <c r="M1268" s="35">
        <v>850.74043786740071</v>
      </c>
      <c r="N1268" s="35">
        <v>911.03659508434976</v>
      </c>
      <c r="O1268" s="35">
        <v>939.18715637489163</v>
      </c>
      <c r="P1268" s="35">
        <v>934.19883939095166</v>
      </c>
      <c r="Q1268" s="35">
        <v>896.24765508860332</v>
      </c>
      <c r="R1268" s="35">
        <v>826.67269724530217</v>
      </c>
      <c r="S1268" s="35">
        <v>727.92889302148819</v>
      </c>
      <c r="T1268" s="35">
        <v>603.50038174585779</v>
      </c>
      <c r="U1268" s="35">
        <v>457.77757832245925</v>
      </c>
      <c r="V1268" s="35">
        <v>295.902259032713</v>
      </c>
      <c r="W1268" s="35">
        <v>123.58613582367299</v>
      </c>
      <c r="X1268" s="35">
        <v>0</v>
      </c>
      <c r="Y1268" s="35">
        <v>0</v>
      </c>
      <c r="Z1268" s="35">
        <v>0</v>
      </c>
      <c r="AA1268" s="35">
        <v>0</v>
      </c>
    </row>
    <row r="1269" spans="1:27">
      <c r="A1269" s="241" t="s">
        <v>759</v>
      </c>
      <c r="B1269" s="35" t="s">
        <v>79</v>
      </c>
      <c r="C1269" s="35" t="s">
        <v>88</v>
      </c>
      <c r="D1269" s="35">
        <v>0</v>
      </c>
      <c r="E1269" s="35">
        <v>0</v>
      </c>
      <c r="F1269" s="35">
        <v>0</v>
      </c>
      <c r="G1269" s="35">
        <v>0</v>
      </c>
      <c r="H1269" s="35">
        <v>177.5245192587563</v>
      </c>
      <c r="I1269" s="35">
        <v>348.47491184140364</v>
      </c>
      <c r="J1269" s="35">
        <v>506.52050556326884</v>
      </c>
      <c r="K1269" s="35">
        <v>645.8085215627799</v>
      </c>
      <c r="L1269" s="35">
        <v>761.1808156834669</v>
      </c>
      <c r="M1269" s="35">
        <v>848.36489599221727</v>
      </c>
      <c r="N1269" s="35">
        <v>904.13214263143084</v>
      </c>
      <c r="O1269" s="35">
        <v>926.41737077303537</v>
      </c>
      <c r="P1269" s="35">
        <v>914.39530899300075</v>
      </c>
      <c r="Q1269" s="35">
        <v>868.5111609025239</v>
      </c>
      <c r="R1269" s="35">
        <v>790.46411827089764</v>
      </c>
      <c r="S1269" s="35">
        <v>683.14443618569123</v>
      </c>
      <c r="T1269" s="35">
        <v>550.52640049662205</v>
      </c>
      <c r="U1269" s="35">
        <v>397.52115119605321</v>
      </c>
      <c r="V1269" s="35">
        <v>229.79481201276084</v>
      </c>
      <c r="W1269" s="35">
        <v>53.558661283477434</v>
      </c>
      <c r="X1269" s="35">
        <v>0</v>
      </c>
      <c r="Y1269" s="35">
        <v>0</v>
      </c>
      <c r="Z1269" s="35">
        <v>0</v>
      </c>
      <c r="AA1269" s="35">
        <v>0</v>
      </c>
    </row>
    <row r="1270" spans="1:27">
      <c r="A1270" s="241" t="s">
        <v>759</v>
      </c>
      <c r="B1270" s="35" t="s">
        <v>79</v>
      </c>
      <c r="C1270" s="35" t="s">
        <v>89</v>
      </c>
      <c r="D1270" s="35">
        <v>0</v>
      </c>
      <c r="E1270" s="35">
        <v>0</v>
      </c>
      <c r="F1270" s="35">
        <v>0</v>
      </c>
      <c r="G1270" s="35">
        <v>0</v>
      </c>
      <c r="H1270" s="35">
        <v>0</v>
      </c>
      <c r="I1270" s="35">
        <v>180.17235730144051</v>
      </c>
      <c r="J1270" s="35">
        <v>352.14687107024122</v>
      </c>
      <c r="K1270" s="35">
        <v>508.09869971252931</v>
      </c>
      <c r="L1270" s="35">
        <v>640.93203392111127</v>
      </c>
      <c r="M1270" s="35">
        <v>744.60295604918144</v>
      </c>
      <c r="N1270" s="35">
        <v>814.39443840603485</v>
      </c>
      <c r="O1270" s="35">
        <v>847.1309680503872</v>
      </c>
      <c r="P1270" s="35">
        <v>841.32303265168139</v>
      </c>
      <c r="Q1270" s="35">
        <v>797.23489331167252</v>
      </c>
      <c r="R1270" s="35">
        <v>716.87256068242687</v>
      </c>
      <c r="S1270" s="35">
        <v>603.89252146745332</v>
      </c>
      <c r="T1270" s="35">
        <v>463.43536825080821</v>
      </c>
      <c r="U1270" s="35">
        <v>301.89190249813311</v>
      </c>
      <c r="V1270" s="35">
        <v>126.61235304472709</v>
      </c>
      <c r="W1270" s="35">
        <v>0</v>
      </c>
      <c r="X1270" s="35">
        <v>0</v>
      </c>
      <c r="Y1270" s="35">
        <v>0</v>
      </c>
      <c r="Z1270" s="35">
        <v>0</v>
      </c>
      <c r="AA1270" s="35">
        <v>0</v>
      </c>
    </row>
    <row r="1271" spans="1:27">
      <c r="A1271" s="241" t="s">
        <v>759</v>
      </c>
      <c r="B1271" s="35" t="s">
        <v>79</v>
      </c>
      <c r="C1271" s="35" t="s">
        <v>90</v>
      </c>
      <c r="D1271" s="35">
        <v>0</v>
      </c>
      <c r="E1271" s="35">
        <v>0</v>
      </c>
      <c r="F1271" s="35">
        <v>0</v>
      </c>
      <c r="G1271" s="35">
        <v>0</v>
      </c>
      <c r="H1271" s="35">
        <v>0</v>
      </c>
      <c r="I1271" s="35">
        <v>0</v>
      </c>
      <c r="J1271" s="35">
        <v>172.27052271517013</v>
      </c>
      <c r="K1271" s="35">
        <v>334.21558207575129</v>
      </c>
      <c r="L1271" s="35">
        <v>476.12859712099987</v>
      </c>
      <c r="M1271" s="35">
        <v>589.50365741833605</v>
      </c>
      <c r="N1271" s="35">
        <v>667.54534601555133</v>
      </c>
      <c r="O1271" s="35">
        <v>705.57603970096557</v>
      </c>
      <c r="P1271" s="35">
        <v>701.31627401479068</v>
      </c>
      <c r="Q1271" s="35">
        <v>655.02136863562544</v>
      </c>
      <c r="R1271" s="35">
        <v>569.4661241588517</v>
      </c>
      <c r="S1271" s="35">
        <v>449.77850750367605</v>
      </c>
      <c r="T1271" s="35">
        <v>303.13229442867316</v>
      </c>
      <c r="U1271" s="35">
        <v>138.31709139309058</v>
      </c>
      <c r="V1271" s="35">
        <v>0</v>
      </c>
      <c r="W1271" s="35">
        <v>0</v>
      </c>
      <c r="X1271" s="35">
        <v>0</v>
      </c>
      <c r="Y1271" s="35">
        <v>0</v>
      </c>
      <c r="Z1271" s="35">
        <v>0</v>
      </c>
      <c r="AA1271" s="35">
        <v>0</v>
      </c>
    </row>
    <row r="1272" spans="1:27">
      <c r="A1272" s="241" t="s">
        <v>759</v>
      </c>
      <c r="B1272" s="35" t="s">
        <v>79</v>
      </c>
      <c r="C1272" s="35" t="s">
        <v>91</v>
      </c>
      <c r="D1272" s="35">
        <v>0</v>
      </c>
      <c r="E1272" s="35">
        <v>0</v>
      </c>
      <c r="F1272" s="35">
        <v>0</v>
      </c>
      <c r="G1272" s="35">
        <v>0</v>
      </c>
      <c r="H1272" s="35">
        <v>0</v>
      </c>
      <c r="I1272" s="35">
        <v>0</v>
      </c>
      <c r="J1272" s="35">
        <v>0</v>
      </c>
      <c r="K1272" s="35">
        <v>151.51262679586134</v>
      </c>
      <c r="L1272" s="35">
        <v>290.2950149076118</v>
      </c>
      <c r="M1272" s="35">
        <v>404.68653272205978</v>
      </c>
      <c r="N1272" s="35">
        <v>485.07589333849268</v>
      </c>
      <c r="O1272" s="35">
        <v>524.70870426862552</v>
      </c>
      <c r="P1272" s="35">
        <v>520.25497808149271</v>
      </c>
      <c r="Q1272" s="35">
        <v>472.08892119536347</v>
      </c>
      <c r="R1272" s="35">
        <v>384.25749268949045</v>
      </c>
      <c r="S1272" s="35">
        <v>264.14037485499148</v>
      </c>
      <c r="T1272" s="35">
        <v>121.82992509083682</v>
      </c>
      <c r="U1272" s="35">
        <v>0</v>
      </c>
      <c r="V1272" s="35">
        <v>0</v>
      </c>
      <c r="W1272" s="35">
        <v>0</v>
      </c>
      <c r="X1272" s="35">
        <v>0</v>
      </c>
      <c r="Y1272" s="35">
        <v>0</v>
      </c>
      <c r="Z1272" s="35">
        <v>0</v>
      </c>
      <c r="AA1272" s="35">
        <v>0</v>
      </c>
    </row>
    <row r="1273" spans="1:27">
      <c r="A1273" s="241" t="s">
        <v>759</v>
      </c>
      <c r="B1273" s="35" t="s">
        <v>79</v>
      </c>
      <c r="C1273" s="35" t="s">
        <v>92</v>
      </c>
      <c r="D1273" s="35">
        <v>0</v>
      </c>
      <c r="E1273" s="35">
        <v>0</v>
      </c>
      <c r="F1273" s="35">
        <v>0</v>
      </c>
      <c r="G1273" s="35">
        <v>0</v>
      </c>
      <c r="H1273" s="35">
        <v>0</v>
      </c>
      <c r="I1273" s="35">
        <v>0</v>
      </c>
      <c r="J1273" s="35">
        <v>0</v>
      </c>
      <c r="K1273" s="35">
        <v>0</v>
      </c>
      <c r="L1273" s="35">
        <v>125.21393597454276</v>
      </c>
      <c r="M1273" s="35">
        <v>234.9874819413927</v>
      </c>
      <c r="N1273" s="35">
        <v>315.78423439191675</v>
      </c>
      <c r="O1273" s="35">
        <v>357.6409782935267</v>
      </c>
      <c r="P1273" s="35">
        <v>355.39627178862946</v>
      </c>
      <c r="Q1273" s="35">
        <v>309.32691428951631</v>
      </c>
      <c r="R1273" s="35">
        <v>225.11381376904058</v>
      </c>
      <c r="S1273" s="35">
        <v>113.1414622222271</v>
      </c>
      <c r="T1273" s="35">
        <v>0</v>
      </c>
      <c r="U1273" s="35">
        <v>0</v>
      </c>
      <c r="V1273" s="35">
        <v>0</v>
      </c>
      <c r="W1273" s="35">
        <v>0</v>
      </c>
      <c r="X1273" s="35">
        <v>0</v>
      </c>
      <c r="Y1273" s="35">
        <v>0</v>
      </c>
      <c r="Z1273" s="35">
        <v>0</v>
      </c>
      <c r="AA1273" s="35">
        <v>0</v>
      </c>
    </row>
    <row r="1274" spans="1:27">
      <c r="A1274" s="241" t="s">
        <v>759</v>
      </c>
      <c r="B1274" s="35" t="s">
        <v>79</v>
      </c>
      <c r="C1274" s="35" t="s">
        <v>93</v>
      </c>
      <c r="D1274" s="35">
        <v>0</v>
      </c>
      <c r="E1274" s="35">
        <v>0</v>
      </c>
      <c r="F1274" s="35">
        <v>0</v>
      </c>
      <c r="G1274" s="35">
        <v>0</v>
      </c>
      <c r="H1274" s="35">
        <v>0</v>
      </c>
      <c r="I1274" s="35">
        <v>0</v>
      </c>
      <c r="J1274" s="35">
        <v>0</v>
      </c>
      <c r="K1274" s="35">
        <v>0</v>
      </c>
      <c r="L1274" s="35">
        <v>106.44470587566911</v>
      </c>
      <c r="M1274" s="35">
        <v>195.85388258385049</v>
      </c>
      <c r="N1274" s="35">
        <v>253.91838600015379</v>
      </c>
      <c r="O1274" s="35">
        <v>271.34550839048563</v>
      </c>
      <c r="P1274" s="35">
        <v>245.34619369664577</v>
      </c>
      <c r="Q1274" s="35">
        <v>180.08140117121499</v>
      </c>
      <c r="R1274" s="35">
        <v>85.996180828946009</v>
      </c>
      <c r="S1274" s="35">
        <v>0</v>
      </c>
      <c r="T1274" s="35">
        <v>0</v>
      </c>
      <c r="U1274" s="35">
        <v>0</v>
      </c>
      <c r="V1274" s="35">
        <v>0</v>
      </c>
      <c r="W1274" s="35">
        <v>0</v>
      </c>
      <c r="X1274" s="35">
        <v>0</v>
      </c>
      <c r="Y1274" s="35">
        <v>0</v>
      </c>
      <c r="Z1274" s="35">
        <v>0</v>
      </c>
      <c r="AA1274" s="35">
        <v>0</v>
      </c>
    </row>
    <row r="1275" spans="1:27">
      <c r="A1275" s="241" t="s">
        <v>759</v>
      </c>
      <c r="B1275" s="35" t="s">
        <v>339</v>
      </c>
      <c r="C1275" s="35" t="s">
        <v>82</v>
      </c>
      <c r="D1275" s="35">
        <v>0</v>
      </c>
      <c r="E1275" s="35">
        <v>0</v>
      </c>
      <c r="F1275" s="35">
        <v>0</v>
      </c>
      <c r="G1275" s="35">
        <v>0</v>
      </c>
      <c r="H1275" s="35">
        <v>0</v>
      </c>
      <c r="I1275" s="35">
        <v>0</v>
      </c>
      <c r="J1275" s="35">
        <v>0</v>
      </c>
      <c r="K1275" s="35">
        <v>0</v>
      </c>
      <c r="L1275" s="35">
        <v>60.69813898564157</v>
      </c>
      <c r="M1275" s="35">
        <v>112.59534537303632</v>
      </c>
      <c r="N1275" s="35">
        <v>148.16677864671462</v>
      </c>
      <c r="O1275" s="35">
        <v>162.25475536042228</v>
      </c>
      <c r="P1275" s="35">
        <v>152.81658795281015</v>
      </c>
      <c r="Q1275" s="35">
        <v>121.22076443015823</v>
      </c>
      <c r="R1275" s="35">
        <v>72.048524314072594</v>
      </c>
      <c r="S1275" s="35">
        <v>12.429601369024155</v>
      </c>
      <c r="T1275" s="35">
        <v>0</v>
      </c>
      <c r="U1275" s="35">
        <v>0</v>
      </c>
      <c r="V1275" s="35">
        <v>0</v>
      </c>
      <c r="W1275" s="35">
        <v>0</v>
      </c>
      <c r="X1275" s="35">
        <v>0</v>
      </c>
      <c r="Y1275" s="35">
        <v>0</v>
      </c>
      <c r="Z1275" s="35">
        <v>0</v>
      </c>
      <c r="AA1275" s="35">
        <v>0</v>
      </c>
    </row>
    <row r="1276" spans="1:27">
      <c r="A1276" s="241" t="s">
        <v>759</v>
      </c>
      <c r="B1276" s="35" t="s">
        <v>339</v>
      </c>
      <c r="C1276" s="35" t="s">
        <v>83</v>
      </c>
      <c r="D1276" s="35">
        <v>0</v>
      </c>
      <c r="E1276" s="35">
        <v>0</v>
      </c>
      <c r="F1276" s="35">
        <v>0</v>
      </c>
      <c r="G1276" s="35">
        <v>0</v>
      </c>
      <c r="H1276" s="35">
        <v>0</v>
      </c>
      <c r="I1276" s="35">
        <v>0</v>
      </c>
      <c r="J1276" s="35">
        <v>0</v>
      </c>
      <c r="K1276" s="35">
        <v>74.065728413428658</v>
      </c>
      <c r="L1276" s="35">
        <v>140.7354187600869</v>
      </c>
      <c r="M1276" s="35">
        <v>193.35158480084291</v>
      </c>
      <c r="N1276" s="35">
        <v>226.66009381735316</v>
      </c>
      <c r="O1276" s="35">
        <v>237.33483255979758</v>
      </c>
      <c r="P1276" s="35">
        <v>224.30984548054084</v>
      </c>
      <c r="Q1276" s="35">
        <v>188.88577867219482</v>
      </c>
      <c r="R1276" s="35">
        <v>134.60000025638101</v>
      </c>
      <c r="S1276" s="35">
        <v>66.873366710828151</v>
      </c>
      <c r="T1276" s="35">
        <v>0</v>
      </c>
      <c r="U1276" s="35">
        <v>0</v>
      </c>
      <c r="V1276" s="35">
        <v>0</v>
      </c>
      <c r="W1276" s="35">
        <v>0</v>
      </c>
      <c r="X1276" s="35">
        <v>0</v>
      </c>
      <c r="Y1276" s="35">
        <v>0</v>
      </c>
      <c r="Z1276" s="35">
        <v>0</v>
      </c>
      <c r="AA1276" s="35">
        <v>0</v>
      </c>
    </row>
    <row r="1277" spans="1:27">
      <c r="A1277" s="241" t="s">
        <v>759</v>
      </c>
      <c r="B1277" s="35" t="s">
        <v>339</v>
      </c>
      <c r="C1277" s="35" t="s">
        <v>84</v>
      </c>
      <c r="D1277" s="35">
        <v>0</v>
      </c>
      <c r="E1277" s="35">
        <v>0</v>
      </c>
      <c r="F1277" s="35">
        <v>0</v>
      </c>
      <c r="G1277" s="35">
        <v>0</v>
      </c>
      <c r="H1277" s="35">
        <v>0</v>
      </c>
      <c r="I1277" s="35">
        <v>0</v>
      </c>
      <c r="J1277" s="35">
        <v>87.129040304348138</v>
      </c>
      <c r="K1277" s="35">
        <v>168.11859705256001</v>
      </c>
      <c r="L1277" s="35">
        <v>237.26180086862124</v>
      </c>
      <c r="M1277" s="35">
        <v>289.68652689766759</v>
      </c>
      <c r="N1277" s="35">
        <v>321.69870549006214</v>
      </c>
      <c r="O1277" s="35">
        <v>331.04262209440418</v>
      </c>
      <c r="P1277" s="35">
        <v>317.05986451951287</v>
      </c>
      <c r="Q1277" s="35">
        <v>280.73571746381504</v>
      </c>
      <c r="R1277" s="35">
        <v>224.62973515584494</v>
      </c>
      <c r="S1277" s="35">
        <v>152.69538425353238</v>
      </c>
      <c r="T1277" s="35">
        <v>70.001465732343107</v>
      </c>
      <c r="U1277" s="35">
        <v>0</v>
      </c>
      <c r="V1277" s="35">
        <v>0</v>
      </c>
      <c r="W1277" s="35">
        <v>0</v>
      </c>
      <c r="X1277" s="35">
        <v>0</v>
      </c>
      <c r="Y1277" s="35">
        <v>0</v>
      </c>
      <c r="Z1277" s="35">
        <v>0</v>
      </c>
      <c r="AA1277" s="35">
        <v>0</v>
      </c>
    </row>
    <row r="1278" spans="1:27">
      <c r="A1278" s="241" t="s">
        <v>759</v>
      </c>
      <c r="B1278" s="35" t="s">
        <v>339</v>
      </c>
      <c r="C1278" s="35" t="s">
        <v>85</v>
      </c>
      <c r="D1278" s="35">
        <v>0</v>
      </c>
      <c r="E1278" s="35">
        <v>0</v>
      </c>
      <c r="F1278" s="35">
        <v>0</v>
      </c>
      <c r="G1278" s="35">
        <v>0</v>
      </c>
      <c r="H1278" s="35">
        <v>0</v>
      </c>
      <c r="I1278" s="35">
        <v>91.74261712679629</v>
      </c>
      <c r="J1278" s="35">
        <v>178.75114689397833</v>
      </c>
      <c r="K1278" s="35">
        <v>256.53578953509566</v>
      </c>
      <c r="L1278" s="35">
        <v>321.08271478203545</v>
      </c>
      <c r="M1278" s="35">
        <v>369.06118287084286</v>
      </c>
      <c r="N1278" s="35">
        <v>397.99541682429293</v>
      </c>
      <c r="O1278" s="35">
        <v>406.39235708610732</v>
      </c>
      <c r="P1278" s="35">
        <v>393.81870613330454</v>
      </c>
      <c r="Q1278" s="35">
        <v>360.92328742333598</v>
      </c>
      <c r="R1278" s="35">
        <v>309.40356491331613</v>
      </c>
      <c r="S1278" s="35">
        <v>241.91805080557779</v>
      </c>
      <c r="T1278" s="35">
        <v>161.94912144058367</v>
      </c>
      <c r="U1278" s="35">
        <v>73.623320288806994</v>
      </c>
      <c r="V1278" s="35">
        <v>0</v>
      </c>
      <c r="W1278" s="35">
        <v>0</v>
      </c>
      <c r="X1278" s="35">
        <v>0</v>
      </c>
      <c r="Y1278" s="35">
        <v>0</v>
      </c>
      <c r="Z1278" s="35">
        <v>0</v>
      </c>
      <c r="AA1278" s="35">
        <v>0</v>
      </c>
    </row>
    <row r="1279" spans="1:27">
      <c r="A1279" s="241" t="s">
        <v>759</v>
      </c>
      <c r="B1279" s="35" t="s">
        <v>339</v>
      </c>
      <c r="C1279" s="35" t="s">
        <v>86</v>
      </c>
      <c r="D1279" s="35">
        <v>0</v>
      </c>
      <c r="E1279" s="35">
        <v>0</v>
      </c>
      <c r="F1279" s="35">
        <v>0</v>
      </c>
      <c r="G1279" s="35">
        <v>0</v>
      </c>
      <c r="H1279" s="35">
        <v>95.595794566817432</v>
      </c>
      <c r="I1279" s="35">
        <v>187.32773178224147</v>
      </c>
      <c r="J1279" s="35">
        <v>271.48812637022536</v>
      </c>
      <c r="K1279" s="35">
        <v>344.6753249337919</v>
      </c>
      <c r="L1279" s="35">
        <v>403.93119634929553</v>
      </c>
      <c r="M1279" s="35">
        <v>446.86069556878715</v>
      </c>
      <c r="N1279" s="35">
        <v>471.72866821751097</v>
      </c>
      <c r="O1279" s="35">
        <v>477.52998327094411</v>
      </c>
      <c r="P1279" s="35">
        <v>464.03015914003214</v>
      </c>
      <c r="Q1279" s="35">
        <v>431.77484111123448</v>
      </c>
      <c r="R1279" s="35">
        <v>382.06774707561397</v>
      </c>
      <c r="S1279" s="35">
        <v>316.91797295183733</v>
      </c>
      <c r="T1279" s="35">
        <v>238.95878764917504</v>
      </c>
      <c r="U1279" s="35">
        <v>151.34119977219271</v>
      </c>
      <c r="V1279" s="35">
        <v>57.606597962136725</v>
      </c>
      <c r="W1279" s="35">
        <v>0</v>
      </c>
      <c r="X1279" s="35">
        <v>0</v>
      </c>
      <c r="Y1279" s="35">
        <v>0</v>
      </c>
      <c r="Z1279" s="35">
        <v>0</v>
      </c>
      <c r="AA1279" s="35">
        <v>0</v>
      </c>
    </row>
    <row r="1280" spans="1:27">
      <c r="A1280" s="241" t="s">
        <v>759</v>
      </c>
      <c r="B1280" s="35" t="s">
        <v>339</v>
      </c>
      <c r="C1280" s="35" t="s">
        <v>87</v>
      </c>
      <c r="D1280" s="35">
        <v>0</v>
      </c>
      <c r="E1280" s="35">
        <v>0</v>
      </c>
      <c r="F1280" s="35">
        <v>0</v>
      </c>
      <c r="G1280" s="35">
        <v>0</v>
      </c>
      <c r="H1280" s="35">
        <v>93.877552291637571</v>
      </c>
      <c r="I1280" s="35">
        <v>184.44266918956001</v>
      </c>
      <c r="J1280" s="35">
        <v>268.49979338186927</v>
      </c>
      <c r="K1280" s="35">
        <v>343.08299971956342</v>
      </c>
      <c r="L1280" s="35">
        <v>405.56064681000953</v>
      </c>
      <c r="M1280" s="35">
        <v>453.72823352928043</v>
      </c>
      <c r="N1280" s="35">
        <v>485.88618404498663</v>
      </c>
      <c r="O1280" s="35">
        <v>500.8998167332756</v>
      </c>
      <c r="P1280" s="35">
        <v>498.23938100850762</v>
      </c>
      <c r="Q1280" s="35">
        <v>477.99874938058849</v>
      </c>
      <c r="R1280" s="35">
        <v>440.89210519749452</v>
      </c>
      <c r="S1280" s="35">
        <v>388.22874294479374</v>
      </c>
      <c r="T1280" s="35">
        <v>321.86687026445753</v>
      </c>
      <c r="U1280" s="35">
        <v>244.14804177197828</v>
      </c>
      <c r="V1280" s="35">
        <v>157.81453815078027</v>
      </c>
      <c r="W1280" s="35">
        <v>65.912605772625597</v>
      </c>
      <c r="X1280" s="35">
        <v>0</v>
      </c>
      <c r="Y1280" s="35">
        <v>0</v>
      </c>
      <c r="Z1280" s="35">
        <v>0</v>
      </c>
      <c r="AA1280" s="35">
        <v>0</v>
      </c>
    </row>
    <row r="1281" spans="1:27">
      <c r="A1281" s="241" t="s">
        <v>759</v>
      </c>
      <c r="B1281" s="35" t="s">
        <v>339</v>
      </c>
      <c r="C1281" s="35" t="s">
        <v>88</v>
      </c>
      <c r="D1281" s="35">
        <v>0</v>
      </c>
      <c r="E1281" s="35">
        <v>0</v>
      </c>
      <c r="F1281" s="35">
        <v>0</v>
      </c>
      <c r="G1281" s="35">
        <v>0</v>
      </c>
      <c r="H1281" s="35">
        <v>94.679743604670023</v>
      </c>
      <c r="I1281" s="35">
        <v>185.85328631541529</v>
      </c>
      <c r="J1281" s="35">
        <v>270.14426963374342</v>
      </c>
      <c r="K1281" s="35">
        <v>344.43121150014929</v>
      </c>
      <c r="L1281" s="35">
        <v>405.96310169784903</v>
      </c>
      <c r="M1281" s="35">
        <v>452.46127786251594</v>
      </c>
      <c r="N1281" s="35">
        <v>482.20380940342983</v>
      </c>
      <c r="O1281" s="35">
        <v>494.08926441228556</v>
      </c>
      <c r="P1281" s="35">
        <v>487.67749812960045</v>
      </c>
      <c r="Q1281" s="35">
        <v>463.20595248134617</v>
      </c>
      <c r="R1281" s="35">
        <v>421.58086307781213</v>
      </c>
      <c r="S1281" s="35">
        <v>364.34369929903539</v>
      </c>
      <c r="T1281" s="35">
        <v>293.61408026486509</v>
      </c>
      <c r="U1281" s="35">
        <v>212.01128063789506</v>
      </c>
      <c r="V1281" s="35">
        <v>122.55723307347246</v>
      </c>
      <c r="W1281" s="35">
        <v>28.564619351187968</v>
      </c>
      <c r="X1281" s="35">
        <v>0</v>
      </c>
      <c r="Y1281" s="35">
        <v>0</v>
      </c>
      <c r="Z1281" s="35">
        <v>0</v>
      </c>
      <c r="AA1281" s="35">
        <v>0</v>
      </c>
    </row>
    <row r="1282" spans="1:27">
      <c r="A1282" s="241" t="s">
        <v>759</v>
      </c>
      <c r="B1282" s="35" t="s">
        <v>339</v>
      </c>
      <c r="C1282" s="35" t="s">
        <v>89</v>
      </c>
      <c r="D1282" s="35">
        <v>0</v>
      </c>
      <c r="E1282" s="35">
        <v>0</v>
      </c>
      <c r="F1282" s="35">
        <v>0</v>
      </c>
      <c r="G1282" s="35">
        <v>0</v>
      </c>
      <c r="H1282" s="35">
        <v>0</v>
      </c>
      <c r="I1282" s="35">
        <v>96.091923894101626</v>
      </c>
      <c r="J1282" s="35">
        <v>187.81166457079536</v>
      </c>
      <c r="K1282" s="35">
        <v>270.98597318001566</v>
      </c>
      <c r="L1282" s="35">
        <v>341.83041809125939</v>
      </c>
      <c r="M1282" s="35">
        <v>397.12157655956349</v>
      </c>
      <c r="N1282" s="35">
        <v>434.34370048321864</v>
      </c>
      <c r="O1282" s="35">
        <v>451.80318296020658</v>
      </c>
      <c r="P1282" s="35">
        <v>448.70561741423018</v>
      </c>
      <c r="Q1282" s="35">
        <v>425.19194309955873</v>
      </c>
      <c r="R1282" s="35">
        <v>382.33203236396105</v>
      </c>
      <c r="S1282" s="35">
        <v>322.07601144930845</v>
      </c>
      <c r="T1282" s="35">
        <v>247.16552973376443</v>
      </c>
      <c r="U1282" s="35">
        <v>161.009014665671</v>
      </c>
      <c r="V1282" s="35">
        <v>67.526588290521119</v>
      </c>
      <c r="W1282" s="35">
        <v>0</v>
      </c>
      <c r="X1282" s="35">
        <v>0</v>
      </c>
      <c r="Y1282" s="35">
        <v>0</v>
      </c>
      <c r="Z1282" s="35">
        <v>0</v>
      </c>
      <c r="AA1282" s="35">
        <v>0</v>
      </c>
    </row>
    <row r="1283" spans="1:27">
      <c r="A1283" s="241" t="s">
        <v>759</v>
      </c>
      <c r="B1283" s="35" t="s">
        <v>339</v>
      </c>
      <c r="C1283" s="35" t="s">
        <v>90</v>
      </c>
      <c r="D1283" s="35">
        <v>0</v>
      </c>
      <c r="E1283" s="35">
        <v>0</v>
      </c>
      <c r="F1283" s="35">
        <v>0</v>
      </c>
      <c r="G1283" s="35">
        <v>0</v>
      </c>
      <c r="H1283" s="35">
        <v>0</v>
      </c>
      <c r="I1283" s="35">
        <v>0</v>
      </c>
      <c r="J1283" s="35">
        <v>91.877612114757412</v>
      </c>
      <c r="K1283" s="35">
        <v>178.2483104404007</v>
      </c>
      <c r="L1283" s="35">
        <v>253.93525179786658</v>
      </c>
      <c r="M1283" s="35">
        <v>314.40195062311255</v>
      </c>
      <c r="N1283" s="35">
        <v>356.02418454162739</v>
      </c>
      <c r="O1283" s="35">
        <v>376.30722117384835</v>
      </c>
      <c r="P1283" s="35">
        <v>374.03534614122168</v>
      </c>
      <c r="Q1283" s="35">
        <v>349.34472993900022</v>
      </c>
      <c r="R1283" s="35">
        <v>303.71526621805424</v>
      </c>
      <c r="S1283" s="35">
        <v>239.88187066862724</v>
      </c>
      <c r="T1283" s="35">
        <v>161.67055702862569</v>
      </c>
      <c r="U1283" s="35">
        <v>73.769115409648307</v>
      </c>
      <c r="V1283" s="35">
        <v>0</v>
      </c>
      <c r="W1283" s="35">
        <v>0</v>
      </c>
      <c r="X1283" s="35">
        <v>0</v>
      </c>
      <c r="Y1283" s="35">
        <v>0</v>
      </c>
      <c r="Z1283" s="35">
        <v>0</v>
      </c>
      <c r="AA1283" s="35">
        <v>0</v>
      </c>
    </row>
    <row r="1284" spans="1:27">
      <c r="A1284" s="241" t="s">
        <v>759</v>
      </c>
      <c r="B1284" s="35" t="s">
        <v>339</v>
      </c>
      <c r="C1284" s="35" t="s">
        <v>91</v>
      </c>
      <c r="D1284" s="35">
        <v>0</v>
      </c>
      <c r="E1284" s="35">
        <v>0</v>
      </c>
      <c r="F1284" s="35">
        <v>0</v>
      </c>
      <c r="G1284" s="35">
        <v>0</v>
      </c>
      <c r="H1284" s="35">
        <v>0</v>
      </c>
      <c r="I1284" s="35">
        <v>0</v>
      </c>
      <c r="J1284" s="35">
        <v>0</v>
      </c>
      <c r="K1284" s="35">
        <v>80.806734291126048</v>
      </c>
      <c r="L1284" s="35">
        <v>154.82400795072627</v>
      </c>
      <c r="M1284" s="35">
        <v>215.83281745176521</v>
      </c>
      <c r="N1284" s="35">
        <v>258.70714311386274</v>
      </c>
      <c r="O1284" s="35">
        <v>279.84464227660027</v>
      </c>
      <c r="P1284" s="35">
        <v>277.46932164346276</v>
      </c>
      <c r="Q1284" s="35">
        <v>251.78075797086052</v>
      </c>
      <c r="R1284" s="35">
        <v>204.93732943439488</v>
      </c>
      <c r="S1284" s="35">
        <v>140.87486658932878</v>
      </c>
      <c r="T1284" s="35">
        <v>64.975960048446296</v>
      </c>
      <c r="U1284" s="35">
        <v>0</v>
      </c>
      <c r="V1284" s="35">
        <v>0</v>
      </c>
      <c r="W1284" s="35">
        <v>0</v>
      </c>
      <c r="X1284" s="35">
        <v>0</v>
      </c>
      <c r="Y1284" s="35">
        <v>0</v>
      </c>
      <c r="Z1284" s="35">
        <v>0</v>
      </c>
      <c r="AA1284" s="35">
        <v>0</v>
      </c>
    </row>
    <row r="1285" spans="1:27">
      <c r="A1285" s="241" t="s">
        <v>759</v>
      </c>
      <c r="B1285" s="35" t="s">
        <v>339</v>
      </c>
      <c r="C1285" s="35" t="s">
        <v>92</v>
      </c>
      <c r="D1285" s="35">
        <v>0</v>
      </c>
      <c r="E1285" s="35">
        <v>0</v>
      </c>
      <c r="F1285" s="35">
        <v>0</v>
      </c>
      <c r="G1285" s="35">
        <v>0</v>
      </c>
      <c r="H1285" s="35">
        <v>0</v>
      </c>
      <c r="I1285" s="35">
        <v>0</v>
      </c>
      <c r="J1285" s="35">
        <v>0</v>
      </c>
      <c r="K1285" s="35">
        <v>0</v>
      </c>
      <c r="L1285" s="35">
        <v>66.780765853089477</v>
      </c>
      <c r="M1285" s="35">
        <v>125.32665703540943</v>
      </c>
      <c r="N1285" s="35">
        <v>168.41825834235559</v>
      </c>
      <c r="O1285" s="35">
        <v>190.74185508988089</v>
      </c>
      <c r="P1285" s="35">
        <v>189.54467828726902</v>
      </c>
      <c r="Q1285" s="35">
        <v>164.97435428774202</v>
      </c>
      <c r="R1285" s="35">
        <v>120.06070067682164</v>
      </c>
      <c r="S1285" s="35">
        <v>60.342113185187785</v>
      </c>
      <c r="T1285" s="35">
        <v>0</v>
      </c>
      <c r="U1285" s="35">
        <v>0</v>
      </c>
      <c r="V1285" s="35">
        <v>0</v>
      </c>
      <c r="W1285" s="35">
        <v>0</v>
      </c>
      <c r="X1285" s="35">
        <v>0</v>
      </c>
      <c r="Y1285" s="35">
        <v>0</v>
      </c>
      <c r="Z1285" s="35">
        <v>0</v>
      </c>
      <c r="AA1285" s="35">
        <v>0</v>
      </c>
    </row>
    <row r="1286" spans="1:27">
      <c r="A1286" s="241" t="s">
        <v>759</v>
      </c>
      <c r="B1286" s="35" t="s">
        <v>339</v>
      </c>
      <c r="C1286" s="35" t="s">
        <v>93</v>
      </c>
      <c r="D1286" s="35">
        <v>0</v>
      </c>
      <c r="E1286" s="35">
        <v>0</v>
      </c>
      <c r="F1286" s="35">
        <v>0</v>
      </c>
      <c r="G1286" s="35">
        <v>0</v>
      </c>
      <c r="H1286" s="35">
        <v>0</v>
      </c>
      <c r="I1286" s="35">
        <v>0</v>
      </c>
      <c r="J1286" s="35">
        <v>0</v>
      </c>
      <c r="K1286" s="35">
        <v>0</v>
      </c>
      <c r="L1286" s="35">
        <v>56.770509800356862</v>
      </c>
      <c r="M1286" s="35">
        <v>104.45540404472027</v>
      </c>
      <c r="N1286" s="35">
        <v>135.42313920008203</v>
      </c>
      <c r="O1286" s="35">
        <v>144.71760447492568</v>
      </c>
      <c r="P1286" s="35">
        <v>130.85130330487775</v>
      </c>
      <c r="Q1286" s="35">
        <v>96.043413957981329</v>
      </c>
      <c r="R1286" s="35">
        <v>45.864629775437869</v>
      </c>
      <c r="S1286" s="35">
        <v>0</v>
      </c>
      <c r="T1286" s="35">
        <v>0</v>
      </c>
      <c r="U1286" s="35">
        <v>0</v>
      </c>
      <c r="V1286" s="35">
        <v>0</v>
      </c>
      <c r="W1286" s="35">
        <v>0</v>
      </c>
      <c r="X1286" s="35">
        <v>0</v>
      </c>
      <c r="Y1286" s="35">
        <v>0</v>
      </c>
      <c r="Z1286" s="35">
        <v>0</v>
      </c>
      <c r="AA1286" s="35">
        <v>0</v>
      </c>
    </row>
    <row r="1287" spans="1:27">
      <c r="A1287" s="241" t="s">
        <v>759</v>
      </c>
      <c r="B1287" s="35" t="s">
        <v>338</v>
      </c>
      <c r="C1287" s="35" t="s">
        <v>82</v>
      </c>
      <c r="D1287" s="35">
        <v>0</v>
      </c>
      <c r="E1287" s="35">
        <v>0</v>
      </c>
      <c r="F1287" s="35">
        <v>0</v>
      </c>
      <c r="G1287" s="35">
        <v>0</v>
      </c>
      <c r="H1287" s="35">
        <v>0</v>
      </c>
      <c r="I1287" s="35">
        <v>0</v>
      </c>
      <c r="J1287" s="35">
        <v>0</v>
      </c>
      <c r="K1287" s="35">
        <v>0</v>
      </c>
      <c r="L1287" s="35">
        <v>37.936336866025975</v>
      </c>
      <c r="M1287" s="35">
        <v>70.3720908581477</v>
      </c>
      <c r="N1287" s="35">
        <v>92.604236654196626</v>
      </c>
      <c r="O1287" s="35">
        <v>101.4092221002639</v>
      </c>
      <c r="P1287" s="35">
        <v>95.510367470506338</v>
      </c>
      <c r="Q1287" s="35">
        <v>75.762977768848884</v>
      </c>
      <c r="R1287" s="35">
        <v>45.030327696295366</v>
      </c>
      <c r="S1287" s="35">
        <v>7.7685008556400961</v>
      </c>
      <c r="T1287" s="35">
        <v>0</v>
      </c>
      <c r="U1287" s="35">
        <v>0</v>
      </c>
      <c r="V1287" s="35">
        <v>0</v>
      </c>
      <c r="W1287" s="35">
        <v>0</v>
      </c>
      <c r="X1287" s="35">
        <v>0</v>
      </c>
      <c r="Y1287" s="35">
        <v>0</v>
      </c>
      <c r="Z1287" s="35">
        <v>0</v>
      </c>
      <c r="AA1287" s="35">
        <v>0</v>
      </c>
    </row>
    <row r="1288" spans="1:27">
      <c r="A1288" s="241" t="s">
        <v>759</v>
      </c>
      <c r="B1288" s="35" t="s">
        <v>338</v>
      </c>
      <c r="C1288" s="35" t="s">
        <v>83</v>
      </c>
      <c r="D1288" s="35">
        <v>0</v>
      </c>
      <c r="E1288" s="35">
        <v>0</v>
      </c>
      <c r="F1288" s="35">
        <v>0</v>
      </c>
      <c r="G1288" s="35">
        <v>0</v>
      </c>
      <c r="H1288" s="35">
        <v>0</v>
      </c>
      <c r="I1288" s="35">
        <v>0</v>
      </c>
      <c r="J1288" s="35">
        <v>0</v>
      </c>
      <c r="K1288" s="35">
        <v>46.29108025839291</v>
      </c>
      <c r="L1288" s="35">
        <v>87.959636725054324</v>
      </c>
      <c r="M1288" s="35">
        <v>120.84474050052683</v>
      </c>
      <c r="N1288" s="35">
        <v>141.6625586358457</v>
      </c>
      <c r="O1288" s="35">
        <v>148.33427034987346</v>
      </c>
      <c r="P1288" s="35">
        <v>140.19365342533803</v>
      </c>
      <c r="Q1288" s="35">
        <v>118.05361167012175</v>
      </c>
      <c r="R1288" s="35">
        <v>84.12500016023813</v>
      </c>
      <c r="S1288" s="35">
        <v>41.795854194267591</v>
      </c>
      <c r="T1288" s="35">
        <v>0</v>
      </c>
      <c r="U1288" s="35">
        <v>0</v>
      </c>
      <c r="V1288" s="35">
        <v>0</v>
      </c>
      <c r="W1288" s="35">
        <v>0</v>
      </c>
      <c r="X1288" s="35">
        <v>0</v>
      </c>
      <c r="Y1288" s="35">
        <v>0</v>
      </c>
      <c r="Z1288" s="35">
        <v>0</v>
      </c>
      <c r="AA1288" s="35">
        <v>0</v>
      </c>
    </row>
    <row r="1289" spans="1:27">
      <c r="A1289" s="241" t="s">
        <v>759</v>
      </c>
      <c r="B1289" s="35" t="s">
        <v>338</v>
      </c>
      <c r="C1289" s="35" t="s">
        <v>84</v>
      </c>
      <c r="D1289" s="35">
        <v>0</v>
      </c>
      <c r="E1289" s="35">
        <v>0</v>
      </c>
      <c r="F1289" s="35">
        <v>0</v>
      </c>
      <c r="G1289" s="35">
        <v>0</v>
      </c>
      <c r="H1289" s="35">
        <v>0</v>
      </c>
      <c r="I1289" s="35">
        <v>0</v>
      </c>
      <c r="J1289" s="35">
        <v>54.455650190217575</v>
      </c>
      <c r="K1289" s="35">
        <v>105.07412315784998</v>
      </c>
      <c r="L1289" s="35">
        <v>148.28862554288824</v>
      </c>
      <c r="M1289" s="35">
        <v>181.05407931104222</v>
      </c>
      <c r="N1289" s="35">
        <v>201.06169093128881</v>
      </c>
      <c r="O1289" s="35">
        <v>206.90163880900258</v>
      </c>
      <c r="P1289" s="35">
        <v>198.16241532469553</v>
      </c>
      <c r="Q1289" s="35">
        <v>175.45982341488437</v>
      </c>
      <c r="R1289" s="35">
        <v>140.39358447240306</v>
      </c>
      <c r="S1289" s="35">
        <v>95.434615158457717</v>
      </c>
      <c r="T1289" s="35">
        <v>43.750916082714433</v>
      </c>
      <c r="U1289" s="35">
        <v>0</v>
      </c>
      <c r="V1289" s="35">
        <v>0</v>
      </c>
      <c r="W1289" s="35">
        <v>0</v>
      </c>
      <c r="X1289" s="35">
        <v>0</v>
      </c>
      <c r="Y1289" s="35">
        <v>0</v>
      </c>
      <c r="Z1289" s="35">
        <v>0</v>
      </c>
      <c r="AA1289" s="35">
        <v>0</v>
      </c>
    </row>
    <row r="1290" spans="1:27">
      <c r="A1290" s="241" t="s">
        <v>759</v>
      </c>
      <c r="B1290" s="35" t="s">
        <v>338</v>
      </c>
      <c r="C1290" s="35" t="s">
        <v>85</v>
      </c>
      <c r="D1290" s="35">
        <v>0</v>
      </c>
      <c r="E1290" s="35">
        <v>0</v>
      </c>
      <c r="F1290" s="35">
        <v>0</v>
      </c>
      <c r="G1290" s="35">
        <v>0</v>
      </c>
      <c r="H1290" s="35">
        <v>0</v>
      </c>
      <c r="I1290" s="35">
        <v>57.339135704247681</v>
      </c>
      <c r="J1290" s="35">
        <v>111.71946680873646</v>
      </c>
      <c r="K1290" s="35">
        <v>160.3348684594348</v>
      </c>
      <c r="L1290" s="35">
        <v>200.67669673877216</v>
      </c>
      <c r="M1290" s="35">
        <v>230.66323929427676</v>
      </c>
      <c r="N1290" s="35">
        <v>248.74713551518306</v>
      </c>
      <c r="O1290" s="35">
        <v>253.9952231788171</v>
      </c>
      <c r="P1290" s="35">
        <v>246.13669133331533</v>
      </c>
      <c r="Q1290" s="35">
        <v>225.57705463958499</v>
      </c>
      <c r="R1290" s="35">
        <v>193.37722807082258</v>
      </c>
      <c r="S1290" s="35">
        <v>151.19878175348612</v>
      </c>
      <c r="T1290" s="35">
        <v>101.21820090036479</v>
      </c>
      <c r="U1290" s="35">
        <v>46.014575180504373</v>
      </c>
      <c r="V1290" s="35">
        <v>0</v>
      </c>
      <c r="W1290" s="35">
        <v>0</v>
      </c>
      <c r="X1290" s="35">
        <v>0</v>
      </c>
      <c r="Y1290" s="35">
        <v>0</v>
      </c>
      <c r="Z1290" s="35">
        <v>0</v>
      </c>
      <c r="AA1290" s="35">
        <v>0</v>
      </c>
    </row>
    <row r="1291" spans="1:27">
      <c r="A1291" s="241" t="s">
        <v>759</v>
      </c>
      <c r="B1291" s="35" t="s">
        <v>338</v>
      </c>
      <c r="C1291" s="35" t="s">
        <v>86</v>
      </c>
      <c r="D1291" s="35">
        <v>0</v>
      </c>
      <c r="E1291" s="35">
        <v>0</v>
      </c>
      <c r="F1291" s="35">
        <v>0</v>
      </c>
      <c r="G1291" s="35">
        <v>0</v>
      </c>
      <c r="H1291" s="35">
        <v>59.747371604260898</v>
      </c>
      <c r="I1291" s="35">
        <v>117.07983236390092</v>
      </c>
      <c r="J1291" s="35">
        <v>169.68007898139084</v>
      </c>
      <c r="K1291" s="35">
        <v>215.42207808361994</v>
      </c>
      <c r="L1291" s="35">
        <v>252.45699771830971</v>
      </c>
      <c r="M1291" s="35">
        <v>279.287934730492</v>
      </c>
      <c r="N1291" s="35">
        <v>294.83041763594434</v>
      </c>
      <c r="O1291" s="35">
        <v>298.45623954434006</v>
      </c>
      <c r="P1291" s="35">
        <v>290.01884946252011</v>
      </c>
      <c r="Q1291" s="35">
        <v>269.85927569452156</v>
      </c>
      <c r="R1291" s="35">
        <v>238.79234192225874</v>
      </c>
      <c r="S1291" s="35">
        <v>198.07373309489833</v>
      </c>
      <c r="T1291" s="35">
        <v>149.34924228073439</v>
      </c>
      <c r="U1291" s="35">
        <v>94.58824985762044</v>
      </c>
      <c r="V1291" s="35">
        <v>36.00412372633545</v>
      </c>
      <c r="W1291" s="35">
        <v>0</v>
      </c>
      <c r="X1291" s="35">
        <v>0</v>
      </c>
      <c r="Y1291" s="35">
        <v>0</v>
      </c>
      <c r="Z1291" s="35">
        <v>0</v>
      </c>
      <c r="AA1291" s="35">
        <v>0</v>
      </c>
    </row>
    <row r="1292" spans="1:27">
      <c r="A1292" s="241" t="s">
        <v>759</v>
      </c>
      <c r="B1292" s="35" t="s">
        <v>338</v>
      </c>
      <c r="C1292" s="35" t="s">
        <v>87</v>
      </c>
      <c r="D1292" s="35">
        <v>0</v>
      </c>
      <c r="E1292" s="35">
        <v>0</v>
      </c>
      <c r="F1292" s="35">
        <v>0</v>
      </c>
      <c r="G1292" s="35">
        <v>0</v>
      </c>
      <c r="H1292" s="35">
        <v>58.673470182273483</v>
      </c>
      <c r="I1292" s="35">
        <v>115.276668243475</v>
      </c>
      <c r="J1292" s="35">
        <v>167.81237086366829</v>
      </c>
      <c r="K1292" s="35">
        <v>214.42687482472712</v>
      </c>
      <c r="L1292" s="35">
        <v>253.47540425625596</v>
      </c>
      <c r="M1292" s="35">
        <v>283.58014595580028</v>
      </c>
      <c r="N1292" s="35">
        <v>303.6788650281166</v>
      </c>
      <c r="O1292" s="35">
        <v>313.06238545829723</v>
      </c>
      <c r="P1292" s="35">
        <v>311.39961313031728</v>
      </c>
      <c r="Q1292" s="35">
        <v>298.74921836286779</v>
      </c>
      <c r="R1292" s="35">
        <v>275.55756574843406</v>
      </c>
      <c r="S1292" s="35">
        <v>242.64296434049609</v>
      </c>
      <c r="T1292" s="35">
        <v>201.16679391528595</v>
      </c>
      <c r="U1292" s="35">
        <v>152.59252610748644</v>
      </c>
      <c r="V1292" s="35">
        <v>98.634086344237659</v>
      </c>
      <c r="W1292" s="35">
        <v>41.195378607891001</v>
      </c>
      <c r="X1292" s="35">
        <v>0</v>
      </c>
      <c r="Y1292" s="35">
        <v>0</v>
      </c>
      <c r="Z1292" s="35">
        <v>0</v>
      </c>
      <c r="AA1292" s="35">
        <v>0</v>
      </c>
    </row>
    <row r="1293" spans="1:27">
      <c r="A1293" s="241" t="s">
        <v>759</v>
      </c>
      <c r="B1293" s="35" t="s">
        <v>338</v>
      </c>
      <c r="C1293" s="35" t="s">
        <v>88</v>
      </c>
      <c r="D1293" s="35">
        <v>0</v>
      </c>
      <c r="E1293" s="35">
        <v>0</v>
      </c>
      <c r="F1293" s="35">
        <v>0</v>
      </c>
      <c r="G1293" s="35">
        <v>0</v>
      </c>
      <c r="H1293" s="35">
        <v>59.174839752918764</v>
      </c>
      <c r="I1293" s="35">
        <v>116.15830394713456</v>
      </c>
      <c r="J1293" s="35">
        <v>168.84016852108962</v>
      </c>
      <c r="K1293" s="35">
        <v>215.26950718759332</v>
      </c>
      <c r="L1293" s="35">
        <v>253.72693856115563</v>
      </c>
      <c r="M1293" s="35">
        <v>282.78829866407244</v>
      </c>
      <c r="N1293" s="35">
        <v>301.37738087714365</v>
      </c>
      <c r="O1293" s="35">
        <v>308.80579025767844</v>
      </c>
      <c r="P1293" s="35">
        <v>304.79843633100029</v>
      </c>
      <c r="Q1293" s="35">
        <v>289.50372030084134</v>
      </c>
      <c r="R1293" s="35">
        <v>263.48803942363259</v>
      </c>
      <c r="S1293" s="35">
        <v>227.71481206189711</v>
      </c>
      <c r="T1293" s="35">
        <v>183.50880016554069</v>
      </c>
      <c r="U1293" s="35">
        <v>132.50705039868441</v>
      </c>
      <c r="V1293" s="35">
        <v>76.598270670920286</v>
      </c>
      <c r="W1293" s="35">
        <v>17.85288709449248</v>
      </c>
      <c r="X1293" s="35">
        <v>0</v>
      </c>
      <c r="Y1293" s="35">
        <v>0</v>
      </c>
      <c r="Z1293" s="35">
        <v>0</v>
      </c>
      <c r="AA1293" s="35">
        <v>0</v>
      </c>
    </row>
    <row r="1294" spans="1:27">
      <c r="A1294" s="241" t="s">
        <v>759</v>
      </c>
      <c r="B1294" s="35" t="s">
        <v>338</v>
      </c>
      <c r="C1294" s="35" t="s">
        <v>89</v>
      </c>
      <c r="D1294" s="35">
        <v>0</v>
      </c>
      <c r="E1294" s="35">
        <v>0</v>
      </c>
      <c r="F1294" s="35">
        <v>0</v>
      </c>
      <c r="G1294" s="35">
        <v>0</v>
      </c>
      <c r="H1294" s="35">
        <v>0</v>
      </c>
      <c r="I1294" s="35">
        <v>60.057452433813509</v>
      </c>
      <c r="J1294" s="35">
        <v>117.38229035674709</v>
      </c>
      <c r="K1294" s="35">
        <v>169.36623323750979</v>
      </c>
      <c r="L1294" s="35">
        <v>213.64401130703712</v>
      </c>
      <c r="M1294" s="35">
        <v>248.20098534972715</v>
      </c>
      <c r="N1294" s="35">
        <v>271.46481280201164</v>
      </c>
      <c r="O1294" s="35">
        <v>282.37698935012907</v>
      </c>
      <c r="P1294" s="35">
        <v>280.44101088389385</v>
      </c>
      <c r="Q1294" s="35">
        <v>265.74496443722416</v>
      </c>
      <c r="R1294" s="35">
        <v>238.95752022747564</v>
      </c>
      <c r="S1294" s="35">
        <v>201.29750715581778</v>
      </c>
      <c r="T1294" s="35">
        <v>154.47845608360274</v>
      </c>
      <c r="U1294" s="35">
        <v>100.63063416604437</v>
      </c>
      <c r="V1294" s="35">
        <v>42.204117681575696</v>
      </c>
      <c r="W1294" s="35">
        <v>0</v>
      </c>
      <c r="X1294" s="35">
        <v>0</v>
      </c>
      <c r="Y1294" s="35">
        <v>0</v>
      </c>
      <c r="Z1294" s="35">
        <v>0</v>
      </c>
      <c r="AA1294" s="35">
        <v>0</v>
      </c>
    </row>
    <row r="1295" spans="1:27">
      <c r="A1295" s="241" t="s">
        <v>759</v>
      </c>
      <c r="B1295" s="35" t="s">
        <v>338</v>
      </c>
      <c r="C1295" s="35" t="s">
        <v>90</v>
      </c>
      <c r="D1295" s="35">
        <v>0</v>
      </c>
      <c r="E1295" s="35">
        <v>0</v>
      </c>
      <c r="F1295" s="35">
        <v>0</v>
      </c>
      <c r="G1295" s="35">
        <v>0</v>
      </c>
      <c r="H1295" s="35">
        <v>0</v>
      </c>
      <c r="I1295" s="35">
        <v>0</v>
      </c>
      <c r="J1295" s="35">
        <v>57.423507571723384</v>
      </c>
      <c r="K1295" s="35">
        <v>111.40519402525044</v>
      </c>
      <c r="L1295" s="35">
        <v>158.70953237366663</v>
      </c>
      <c r="M1295" s="35">
        <v>196.50121913944537</v>
      </c>
      <c r="N1295" s="35">
        <v>222.51511533851712</v>
      </c>
      <c r="O1295" s="35">
        <v>235.19201323365519</v>
      </c>
      <c r="P1295" s="35">
        <v>233.77209133826355</v>
      </c>
      <c r="Q1295" s="35">
        <v>218.34045621187516</v>
      </c>
      <c r="R1295" s="35">
        <v>189.8220413862839</v>
      </c>
      <c r="S1295" s="35">
        <v>149.92616916789203</v>
      </c>
      <c r="T1295" s="35">
        <v>101.04409814289106</v>
      </c>
      <c r="U1295" s="35">
        <v>46.105697131030198</v>
      </c>
      <c r="V1295" s="35">
        <v>0</v>
      </c>
      <c r="W1295" s="35">
        <v>0</v>
      </c>
      <c r="X1295" s="35">
        <v>0</v>
      </c>
      <c r="Y1295" s="35">
        <v>0</v>
      </c>
      <c r="Z1295" s="35">
        <v>0</v>
      </c>
      <c r="AA1295" s="35">
        <v>0</v>
      </c>
    </row>
    <row r="1296" spans="1:27">
      <c r="A1296" s="241" t="s">
        <v>759</v>
      </c>
      <c r="B1296" s="35" t="s">
        <v>338</v>
      </c>
      <c r="C1296" s="35" t="s">
        <v>91</v>
      </c>
      <c r="D1296" s="35">
        <v>0</v>
      </c>
      <c r="E1296" s="35">
        <v>0</v>
      </c>
      <c r="F1296" s="35">
        <v>0</v>
      </c>
      <c r="G1296" s="35">
        <v>0</v>
      </c>
      <c r="H1296" s="35">
        <v>0</v>
      </c>
      <c r="I1296" s="35">
        <v>0</v>
      </c>
      <c r="J1296" s="35">
        <v>0</v>
      </c>
      <c r="K1296" s="35">
        <v>50.504208931953777</v>
      </c>
      <c r="L1296" s="35">
        <v>96.765004969203929</v>
      </c>
      <c r="M1296" s="35">
        <v>134.89551090735324</v>
      </c>
      <c r="N1296" s="35">
        <v>161.69196444616421</v>
      </c>
      <c r="O1296" s="35">
        <v>174.90290142287517</v>
      </c>
      <c r="P1296" s="35">
        <v>173.41832602716423</v>
      </c>
      <c r="Q1296" s="35">
        <v>157.3629737317878</v>
      </c>
      <c r="R1296" s="35">
        <v>128.08583089649679</v>
      </c>
      <c r="S1296" s="35">
        <v>88.046791618330488</v>
      </c>
      <c r="T1296" s="35">
        <v>40.609975030278939</v>
      </c>
      <c r="U1296" s="35">
        <v>0</v>
      </c>
      <c r="V1296" s="35">
        <v>0</v>
      </c>
      <c r="W1296" s="35">
        <v>0</v>
      </c>
      <c r="X1296" s="35">
        <v>0</v>
      </c>
      <c r="Y1296" s="35">
        <v>0</v>
      </c>
      <c r="Z1296" s="35">
        <v>0</v>
      </c>
      <c r="AA1296" s="35">
        <v>0</v>
      </c>
    </row>
    <row r="1297" spans="1:27">
      <c r="A1297" s="241" t="s">
        <v>759</v>
      </c>
      <c r="B1297" s="35" t="s">
        <v>338</v>
      </c>
      <c r="C1297" s="35" t="s">
        <v>92</v>
      </c>
      <c r="D1297" s="35">
        <v>0</v>
      </c>
      <c r="E1297" s="35">
        <v>0</v>
      </c>
      <c r="F1297" s="35">
        <v>0</v>
      </c>
      <c r="G1297" s="35">
        <v>0</v>
      </c>
      <c r="H1297" s="35">
        <v>0</v>
      </c>
      <c r="I1297" s="35">
        <v>0</v>
      </c>
      <c r="J1297" s="35">
        <v>0</v>
      </c>
      <c r="K1297" s="35">
        <v>0</v>
      </c>
      <c r="L1297" s="35">
        <v>41.737978658180921</v>
      </c>
      <c r="M1297" s="35">
        <v>78.329160647130891</v>
      </c>
      <c r="N1297" s="35">
        <v>105.26141146397224</v>
      </c>
      <c r="O1297" s="35">
        <v>119.21365943117556</v>
      </c>
      <c r="P1297" s="35">
        <v>118.46542392954315</v>
      </c>
      <c r="Q1297" s="35">
        <v>103.10897142983876</v>
      </c>
      <c r="R1297" s="35">
        <v>75.037937923013516</v>
      </c>
      <c r="S1297" s="35">
        <v>37.713820740742364</v>
      </c>
      <c r="T1297" s="35">
        <v>0</v>
      </c>
      <c r="U1297" s="35">
        <v>0</v>
      </c>
      <c r="V1297" s="35">
        <v>0</v>
      </c>
      <c r="W1297" s="35">
        <v>0</v>
      </c>
      <c r="X1297" s="35">
        <v>0</v>
      </c>
      <c r="Y1297" s="35">
        <v>0</v>
      </c>
      <c r="Z1297" s="35">
        <v>0</v>
      </c>
      <c r="AA1297" s="35">
        <v>0</v>
      </c>
    </row>
    <row r="1298" spans="1:27">
      <c r="A1298" s="241" t="s">
        <v>759</v>
      </c>
      <c r="B1298" s="35" t="s">
        <v>338</v>
      </c>
      <c r="C1298" s="35" t="s">
        <v>93</v>
      </c>
      <c r="D1298" s="35">
        <v>0</v>
      </c>
      <c r="E1298" s="35">
        <v>0</v>
      </c>
      <c r="F1298" s="35">
        <v>0</v>
      </c>
      <c r="G1298" s="35">
        <v>0</v>
      </c>
      <c r="H1298" s="35">
        <v>0</v>
      </c>
      <c r="I1298" s="35">
        <v>0</v>
      </c>
      <c r="J1298" s="35">
        <v>0</v>
      </c>
      <c r="K1298" s="35">
        <v>0</v>
      </c>
      <c r="L1298" s="35">
        <v>35.481568625223041</v>
      </c>
      <c r="M1298" s="35">
        <v>65.284627527950164</v>
      </c>
      <c r="N1298" s="35">
        <v>84.639462000051267</v>
      </c>
      <c r="O1298" s="35">
        <v>90.448502796828549</v>
      </c>
      <c r="P1298" s="35">
        <v>81.782064565548595</v>
      </c>
      <c r="Q1298" s="35">
        <v>60.027133723738331</v>
      </c>
      <c r="R1298" s="35">
        <v>28.665393609648671</v>
      </c>
      <c r="S1298" s="35">
        <v>0</v>
      </c>
      <c r="T1298" s="35">
        <v>0</v>
      </c>
      <c r="U1298" s="35">
        <v>0</v>
      </c>
      <c r="V1298" s="35">
        <v>0</v>
      </c>
      <c r="W1298" s="35">
        <v>0</v>
      </c>
      <c r="X1298" s="35">
        <v>0</v>
      </c>
      <c r="Y1298" s="35">
        <v>0</v>
      </c>
      <c r="Z1298" s="35">
        <v>0</v>
      </c>
      <c r="AA1298" s="35">
        <v>0</v>
      </c>
    </row>
    <row r="1299" spans="1:27">
      <c r="A1299" s="241" t="s">
        <v>782</v>
      </c>
      <c r="B1299" s="35" t="s">
        <v>79</v>
      </c>
      <c r="C1299" s="35" t="s">
        <v>82</v>
      </c>
      <c r="D1299" s="35">
        <v>0</v>
      </c>
      <c r="E1299" s="35">
        <v>0</v>
      </c>
      <c r="F1299" s="35">
        <v>0</v>
      </c>
      <c r="G1299" s="35">
        <v>0</v>
      </c>
      <c r="H1299" s="35">
        <v>0</v>
      </c>
      <c r="I1299" s="35">
        <v>0</v>
      </c>
      <c r="J1299" s="35">
        <v>0</v>
      </c>
      <c r="K1299" s="35">
        <v>0</v>
      </c>
      <c r="L1299" s="35">
        <v>0</v>
      </c>
      <c r="M1299" s="35">
        <v>0</v>
      </c>
      <c r="N1299" s="35">
        <v>41.954838279044381</v>
      </c>
      <c r="O1299" s="35">
        <v>67.246357800186701</v>
      </c>
      <c r="P1299" s="35">
        <v>65.829456045107904</v>
      </c>
      <c r="Q1299" s="35">
        <v>38.266887789228079</v>
      </c>
      <c r="R1299" s="35">
        <v>0</v>
      </c>
      <c r="S1299" s="35">
        <v>0</v>
      </c>
      <c r="T1299" s="35">
        <v>0</v>
      </c>
      <c r="U1299" s="35">
        <v>0</v>
      </c>
      <c r="V1299" s="35">
        <v>0</v>
      </c>
      <c r="W1299" s="35">
        <v>0</v>
      </c>
      <c r="X1299" s="35">
        <v>0</v>
      </c>
      <c r="Y1299" s="35">
        <v>0</v>
      </c>
      <c r="Z1299" s="35">
        <v>0</v>
      </c>
      <c r="AA1299" s="35">
        <v>0</v>
      </c>
    </row>
    <row r="1300" spans="1:27">
      <c r="A1300" s="241" t="s">
        <v>782</v>
      </c>
      <c r="B1300" s="35" t="s">
        <v>79</v>
      </c>
      <c r="C1300" s="35" t="s">
        <v>83</v>
      </c>
      <c r="D1300" s="35">
        <v>0</v>
      </c>
      <c r="E1300" s="35">
        <v>0</v>
      </c>
      <c r="F1300" s="35">
        <v>0</v>
      </c>
      <c r="G1300" s="35">
        <v>0</v>
      </c>
      <c r="H1300" s="35">
        <v>0</v>
      </c>
      <c r="I1300" s="35">
        <v>0</v>
      </c>
      <c r="J1300" s="35">
        <v>0</v>
      </c>
      <c r="K1300" s="35">
        <v>0</v>
      </c>
      <c r="L1300" s="35">
        <v>79.636638976728022</v>
      </c>
      <c r="M1300" s="35">
        <v>148.26331330738392</v>
      </c>
      <c r="N1300" s="35">
        <v>196.39221351298121</v>
      </c>
      <c r="O1300" s="35">
        <v>217.36939868733958</v>
      </c>
      <c r="P1300" s="35">
        <v>208.29472048025957</v>
      </c>
      <c r="Q1300" s="35">
        <v>170.42277586517224</v>
      </c>
      <c r="R1300" s="35">
        <v>108.98945596766831</v>
      </c>
      <c r="S1300" s="35">
        <v>32.488071013459368</v>
      </c>
      <c r="T1300" s="35">
        <v>0</v>
      </c>
      <c r="U1300" s="35">
        <v>0</v>
      </c>
      <c r="V1300" s="35">
        <v>0</v>
      </c>
      <c r="W1300" s="35">
        <v>0</v>
      </c>
      <c r="X1300" s="35">
        <v>0</v>
      </c>
      <c r="Y1300" s="35">
        <v>0</v>
      </c>
      <c r="Z1300" s="35">
        <v>0</v>
      </c>
      <c r="AA1300" s="35">
        <v>0</v>
      </c>
    </row>
    <row r="1301" spans="1:27">
      <c r="A1301" s="241" t="s">
        <v>782</v>
      </c>
      <c r="B1301" s="35" t="s">
        <v>79</v>
      </c>
      <c r="C1301" s="35" t="s">
        <v>84</v>
      </c>
      <c r="D1301" s="35">
        <v>0</v>
      </c>
      <c r="E1301" s="35">
        <v>0</v>
      </c>
      <c r="F1301" s="35">
        <v>0</v>
      </c>
      <c r="G1301" s="35">
        <v>0</v>
      </c>
      <c r="H1301" s="35">
        <v>0</v>
      </c>
      <c r="I1301" s="35">
        <v>0</v>
      </c>
      <c r="J1301" s="35">
        <v>110.14150930508183</v>
      </c>
      <c r="K1301" s="35">
        <v>212.25370093393505</v>
      </c>
      <c r="L1301" s="35">
        <v>298.89259458905917</v>
      </c>
      <c r="M1301" s="35">
        <v>363.74221362674319</v>
      </c>
      <c r="N1301" s="35">
        <v>402.07501984888876</v>
      </c>
      <c r="O1301" s="35">
        <v>411.09655110838327</v>
      </c>
      <c r="P1301" s="35">
        <v>390.1491376414333</v>
      </c>
      <c r="Q1301" s="35">
        <v>340.75984620318548</v>
      </c>
      <c r="R1301" s="35">
        <v>266.52915687842858</v>
      </c>
      <c r="S1301" s="35">
        <v>172.86848802954367</v>
      </c>
      <c r="T1301" s="35">
        <v>66.605703816924134</v>
      </c>
      <c r="U1301" s="35">
        <v>0</v>
      </c>
      <c r="V1301" s="35">
        <v>0</v>
      </c>
      <c r="W1301" s="35">
        <v>0</v>
      </c>
      <c r="X1301" s="35">
        <v>0</v>
      </c>
      <c r="Y1301" s="35">
        <v>0</v>
      </c>
      <c r="Z1301" s="35">
        <v>0</v>
      </c>
      <c r="AA1301" s="35">
        <v>0</v>
      </c>
    </row>
    <row r="1302" spans="1:27">
      <c r="A1302" s="241" t="s">
        <v>782</v>
      </c>
      <c r="B1302" s="35" t="s">
        <v>79</v>
      </c>
      <c r="C1302" s="35" t="s">
        <v>85</v>
      </c>
      <c r="D1302" s="35">
        <v>0</v>
      </c>
      <c r="E1302" s="35">
        <v>0</v>
      </c>
      <c r="F1302" s="35">
        <v>0</v>
      </c>
      <c r="G1302" s="35">
        <v>0</v>
      </c>
      <c r="H1302" s="35">
        <v>119.00421962259912</v>
      </c>
      <c r="I1302" s="35">
        <v>232.8757959938383</v>
      </c>
      <c r="J1302" s="35">
        <v>336.70345638879161</v>
      </c>
      <c r="K1302" s="35">
        <v>426.00912144085618</v>
      </c>
      <c r="L1302" s="35">
        <v>496.94104437591466</v>
      </c>
      <c r="M1302" s="35">
        <v>546.439936567789</v>
      </c>
      <c r="N1302" s="35">
        <v>572.37091443198005</v>
      </c>
      <c r="O1302" s="35">
        <v>573.61557679785813</v>
      </c>
      <c r="P1302" s="35">
        <v>550.12024146900421</v>
      </c>
      <c r="Q1302" s="35">
        <v>502.89826053239926</v>
      </c>
      <c r="R1302" s="35">
        <v>433.98631455734369</v>
      </c>
      <c r="S1302" s="35">
        <v>346.35657071209954</v>
      </c>
      <c r="T1302" s="35">
        <v>243.78849341223184</v>
      </c>
      <c r="U1302" s="35">
        <v>130.70583629797025</v>
      </c>
      <c r="V1302" s="35">
        <v>11.985846064633854</v>
      </c>
      <c r="W1302" s="35">
        <v>0</v>
      </c>
      <c r="X1302" s="35">
        <v>0</v>
      </c>
      <c r="Y1302" s="35">
        <v>0</v>
      </c>
      <c r="Z1302" s="35">
        <v>0</v>
      </c>
      <c r="AA1302" s="35">
        <v>0</v>
      </c>
    </row>
    <row r="1303" spans="1:27">
      <c r="A1303" s="241" t="s">
        <v>782</v>
      </c>
      <c r="B1303" s="35" t="s">
        <v>79</v>
      </c>
      <c r="C1303" s="35" t="s">
        <v>86</v>
      </c>
      <c r="D1303" s="35">
        <v>0</v>
      </c>
      <c r="E1303" s="35">
        <v>0</v>
      </c>
      <c r="F1303" s="35">
        <v>0</v>
      </c>
      <c r="G1303" s="35">
        <v>124.79160160842009</v>
      </c>
      <c r="H1303" s="35">
        <v>246.03158314907759</v>
      </c>
      <c r="I1303" s="35">
        <v>360.26940511526664</v>
      </c>
      <c r="J1303" s="35">
        <v>464.25381232824742</v>
      </c>
      <c r="K1303" s="35">
        <v>555.0253659906009</v>
      </c>
      <c r="L1303" s="35">
        <v>630.00067052590998</v>
      </c>
      <c r="M1303" s="35">
        <v>687.04589807442994</v>
      </c>
      <c r="N1303" s="35">
        <v>724.53751810750271</v>
      </c>
      <c r="O1303" s="35">
        <v>741.40850377102777</v>
      </c>
      <c r="P1303" s="35">
        <v>737.17869990653924</v>
      </c>
      <c r="Q1303" s="35">
        <v>711.96848846357693</v>
      </c>
      <c r="R1303" s="35">
        <v>666.49536238012161</v>
      </c>
      <c r="S1303" s="35">
        <v>602.05350543985992</v>
      </c>
      <c r="T1303" s="35">
        <v>520.4769592719</v>
      </c>
      <c r="U1303" s="35">
        <v>424.08742577520502</v>
      </c>
      <c r="V1303" s="35">
        <v>315.62819053211149</v>
      </c>
      <c r="W1303" s="35">
        <v>198.18604777763781</v>
      </c>
      <c r="X1303" s="35">
        <v>75.103448971912712</v>
      </c>
      <c r="Y1303" s="35">
        <v>0</v>
      </c>
      <c r="Z1303" s="35">
        <v>0</v>
      </c>
      <c r="AA1303" s="35">
        <v>0</v>
      </c>
    </row>
    <row r="1304" spans="1:27">
      <c r="A1304" s="241" t="s">
        <v>782</v>
      </c>
      <c r="B1304" s="35" t="s">
        <v>79</v>
      </c>
      <c r="C1304" s="35" t="s">
        <v>87</v>
      </c>
      <c r="D1304" s="35">
        <v>0</v>
      </c>
      <c r="E1304" s="35">
        <v>115.13667340506902</v>
      </c>
      <c r="F1304" s="35">
        <v>227.88636724965471</v>
      </c>
      <c r="G1304" s="35">
        <v>335.91158812962743</v>
      </c>
      <c r="H1304" s="35">
        <v>436.97278902116415</v>
      </c>
      <c r="I1304" s="35">
        <v>528.97479890922887</v>
      </c>
      <c r="J1304" s="35">
        <v>610.01025925521219</v>
      </c>
      <c r="K1304" s="35">
        <v>678.39916679169585</v>
      </c>
      <c r="L1304" s="35">
        <v>732.72370285477712</v>
      </c>
      <c r="M1304" s="35">
        <v>771.85762718250987</v>
      </c>
      <c r="N1304" s="35">
        <v>794.98962679589965</v>
      </c>
      <c r="O1304" s="35">
        <v>801.6401359003363</v>
      </c>
      <c r="P1304" s="35">
        <v>791.67127810222928</v>
      </c>
      <c r="Q1304" s="35">
        <v>765.28972482174117</v>
      </c>
      <c r="R1304" s="35">
        <v>723.04241064185078</v>
      </c>
      <c r="S1304" s="35">
        <v>665.80519442186289</v>
      </c>
      <c r="T1304" s="35">
        <v>594.76470124981847</v>
      </c>
      <c r="U1304" s="35">
        <v>511.3937216810931</v>
      </c>
      <c r="V1304" s="35">
        <v>417.42067827891231</v>
      </c>
      <c r="W1304" s="35">
        <v>314.79379246746362</v>
      </c>
      <c r="X1304" s="35">
        <v>205.64069457983851</v>
      </c>
      <c r="Y1304" s="35">
        <v>92.224314453384835</v>
      </c>
      <c r="Z1304" s="35">
        <v>0</v>
      </c>
      <c r="AA1304" s="35">
        <v>0</v>
      </c>
    </row>
    <row r="1305" spans="1:27">
      <c r="A1305" s="241" t="s">
        <v>782</v>
      </c>
      <c r="B1305" s="35" t="s">
        <v>79</v>
      </c>
      <c r="C1305" s="35" t="s">
        <v>88</v>
      </c>
      <c r="D1305" s="35">
        <v>0</v>
      </c>
      <c r="E1305" s="35">
        <v>0</v>
      </c>
      <c r="F1305" s="35">
        <v>120.03124908443857</v>
      </c>
      <c r="G1305" s="35">
        <v>237.22147183205499</v>
      </c>
      <c r="H1305" s="35">
        <v>348.79688631702896</v>
      </c>
      <c r="I1305" s="35">
        <v>452.11660782382563</v>
      </c>
      <c r="J1305" s="35">
        <v>544.7351560949877</v>
      </c>
      <c r="K1305" s="35">
        <v>624.46033753989832</v>
      </c>
      <c r="L1305" s="35">
        <v>689.40513238728477</v>
      </c>
      <c r="M1305" s="35">
        <v>738.03235866155057</v>
      </c>
      <c r="N1305" s="35">
        <v>769.19105582878819</v>
      </c>
      <c r="O1305" s="35">
        <v>782.14372694592305</v>
      </c>
      <c r="P1305" s="35">
        <v>776.58379451703922</v>
      </c>
      <c r="Q1305" s="35">
        <v>752.64285689324868</v>
      </c>
      <c r="R1305" s="35">
        <v>710.8875734639704</v>
      </c>
      <c r="S1305" s="35">
        <v>652.30625236420201</v>
      </c>
      <c r="T1305" s="35">
        <v>578.28545815408711</v>
      </c>
      <c r="U1305" s="35">
        <v>490.57719314491976</v>
      </c>
      <c r="V1305" s="35">
        <v>391.25742915861053</v>
      </c>
      <c r="W1305" s="35">
        <v>282.67697123471686</v>
      </c>
      <c r="X1305" s="35">
        <v>167.40581629469861</v>
      </c>
      <c r="Y1305" s="35">
        <v>48.172323741281993</v>
      </c>
      <c r="Z1305" s="35">
        <v>0</v>
      </c>
      <c r="AA1305" s="35">
        <v>0</v>
      </c>
    </row>
    <row r="1306" spans="1:27">
      <c r="A1306" s="241" t="s">
        <v>782</v>
      </c>
      <c r="B1306" s="35" t="s">
        <v>79</v>
      </c>
      <c r="C1306" s="35" t="s">
        <v>89</v>
      </c>
      <c r="D1306" s="35">
        <v>0</v>
      </c>
      <c r="E1306" s="35">
        <v>0</v>
      </c>
      <c r="F1306" s="35">
        <v>0</v>
      </c>
      <c r="G1306" s="35">
        <v>0</v>
      </c>
      <c r="H1306" s="35">
        <v>126.99287765844925</v>
      </c>
      <c r="I1306" s="35">
        <v>249.55788785321781</v>
      </c>
      <c r="J1306" s="35">
        <v>363.4215498125202</v>
      </c>
      <c r="K1306" s="35">
        <v>464.61377313930961</v>
      </c>
      <c r="L1306" s="35">
        <v>549.60628316568477</v>
      </c>
      <c r="M1306" s="35">
        <v>615.43564149461622</v>
      </c>
      <c r="N1306" s="35">
        <v>659.80657236517789</v>
      </c>
      <c r="O1306" s="35">
        <v>681.17199215537835</v>
      </c>
      <c r="P1306" s="35">
        <v>678.78695162962845</v>
      </c>
      <c r="Q1306" s="35">
        <v>652.73461012361895</v>
      </c>
      <c r="R1306" s="35">
        <v>603.92333602331098</v>
      </c>
      <c r="S1306" s="35">
        <v>534.0550346357943</v>
      </c>
      <c r="T1306" s="35">
        <v>445.56580776583684</v>
      </c>
      <c r="U1306" s="35">
        <v>341.54101402384549</v>
      </c>
      <c r="V1306" s="35">
        <v>225.60769146202472</v>
      </c>
      <c r="W1306" s="35">
        <v>101.80809344444513</v>
      </c>
      <c r="X1306" s="35">
        <v>0</v>
      </c>
      <c r="Y1306" s="35">
        <v>0</v>
      </c>
      <c r="Z1306" s="35">
        <v>0</v>
      </c>
      <c r="AA1306" s="35">
        <v>0</v>
      </c>
    </row>
    <row r="1307" spans="1:27">
      <c r="A1307" s="241" t="s">
        <v>782</v>
      </c>
      <c r="B1307" s="35" t="s">
        <v>79</v>
      </c>
      <c r="C1307" s="35" t="s">
        <v>90</v>
      </c>
      <c r="D1307" s="35">
        <v>0</v>
      </c>
      <c r="E1307" s="35">
        <v>0</v>
      </c>
      <c r="F1307" s="35">
        <v>0</v>
      </c>
      <c r="G1307" s="35">
        <v>0</v>
      </c>
      <c r="H1307" s="35">
        <v>0</v>
      </c>
      <c r="I1307" s="35">
        <v>120.97458719504854</v>
      </c>
      <c r="J1307" s="35">
        <v>235.12900661862633</v>
      </c>
      <c r="K1307" s="35">
        <v>336.0275901657588</v>
      </c>
      <c r="L1307" s="35">
        <v>417.98199217930642</v>
      </c>
      <c r="M1307" s="35">
        <v>476.37188053578137</v>
      </c>
      <c r="N1307" s="35">
        <v>507.9054164781187</v>
      </c>
      <c r="O1307" s="35">
        <v>510.80483815946292</v>
      </c>
      <c r="P1307" s="35">
        <v>484.90668527988237</v>
      </c>
      <c r="Q1307" s="35">
        <v>431.67101446536219</v>
      </c>
      <c r="R1307" s="35">
        <v>354.09908585491337</v>
      </c>
      <c r="S1307" s="35">
        <v>256.56416146782959</v>
      </c>
      <c r="T1307" s="35">
        <v>144.56495440841798</v>
      </c>
      <c r="U1307" s="35">
        <v>24.415628668702318</v>
      </c>
      <c r="V1307" s="35">
        <v>0</v>
      </c>
      <c r="W1307" s="35">
        <v>0</v>
      </c>
      <c r="X1307" s="35">
        <v>0</v>
      </c>
      <c r="Y1307" s="35">
        <v>0</v>
      </c>
      <c r="Z1307" s="35">
        <v>0</v>
      </c>
      <c r="AA1307" s="35">
        <v>0</v>
      </c>
    </row>
    <row r="1308" spans="1:27">
      <c r="A1308" s="241" t="s">
        <v>782</v>
      </c>
      <c r="B1308" s="35" t="s">
        <v>79</v>
      </c>
      <c r="C1308" s="35" t="s">
        <v>91</v>
      </c>
      <c r="D1308" s="35">
        <v>0</v>
      </c>
      <c r="E1308" s="35">
        <v>0</v>
      </c>
      <c r="F1308" s="35">
        <v>0</v>
      </c>
      <c r="G1308" s="35">
        <v>0</v>
      </c>
      <c r="H1308" s="35">
        <v>0</v>
      </c>
      <c r="I1308" s="35">
        <v>0</v>
      </c>
      <c r="J1308" s="35">
        <v>0</v>
      </c>
      <c r="K1308" s="35">
        <v>96.206109296016422</v>
      </c>
      <c r="L1308" s="35">
        <v>182.80529158474772</v>
      </c>
      <c r="M1308" s="35">
        <v>251.14994611374499</v>
      </c>
      <c r="N1308" s="35">
        <v>294.41532846498012</v>
      </c>
      <c r="O1308" s="35">
        <v>308.2810542758375</v>
      </c>
      <c r="P1308" s="35">
        <v>291.36252316342382</v>
      </c>
      <c r="Q1308" s="35">
        <v>245.34918182355483</v>
      </c>
      <c r="R1308" s="35">
        <v>174.83581966043849</v>
      </c>
      <c r="S1308" s="35">
        <v>86.863743388339586</v>
      </c>
      <c r="T1308" s="35">
        <v>0</v>
      </c>
      <c r="U1308" s="35">
        <v>0</v>
      </c>
      <c r="V1308" s="35">
        <v>0</v>
      </c>
      <c r="W1308" s="35">
        <v>0</v>
      </c>
      <c r="X1308" s="35">
        <v>0</v>
      </c>
      <c r="Y1308" s="35">
        <v>0</v>
      </c>
      <c r="Z1308" s="35">
        <v>0</v>
      </c>
      <c r="AA1308" s="35">
        <v>0</v>
      </c>
    </row>
    <row r="1309" spans="1:27">
      <c r="A1309" s="241" t="s">
        <v>782</v>
      </c>
      <c r="B1309" s="35" t="s">
        <v>79</v>
      </c>
      <c r="C1309" s="35" t="s">
        <v>92</v>
      </c>
      <c r="D1309" s="35">
        <v>0</v>
      </c>
      <c r="E1309" s="35">
        <v>0</v>
      </c>
      <c r="F1309" s="35">
        <v>0</v>
      </c>
      <c r="G1309" s="35">
        <v>0</v>
      </c>
      <c r="H1309" s="35">
        <v>0</v>
      </c>
      <c r="I1309" s="35">
        <v>0</v>
      </c>
      <c r="J1309" s="35">
        <v>0</v>
      </c>
      <c r="K1309" s="35">
        <v>0</v>
      </c>
      <c r="L1309" s="35">
        <v>0</v>
      </c>
      <c r="M1309" s="35">
        <v>58.022132324133146</v>
      </c>
      <c r="N1309" s="35">
        <v>103.87856588541996</v>
      </c>
      <c r="O1309" s="35">
        <v>127.95442555433929</v>
      </c>
      <c r="P1309" s="35">
        <v>125.20164355991736</v>
      </c>
      <c r="Q1309" s="35">
        <v>96.197405109978646</v>
      </c>
      <c r="R1309" s="35">
        <v>47.023127996212182</v>
      </c>
      <c r="S1309" s="35">
        <v>0</v>
      </c>
      <c r="T1309" s="35">
        <v>0</v>
      </c>
      <c r="U1309" s="35">
        <v>0</v>
      </c>
      <c r="V1309" s="35">
        <v>0</v>
      </c>
      <c r="W1309" s="35">
        <v>0</v>
      </c>
      <c r="X1309" s="35">
        <v>0</v>
      </c>
      <c r="Y1309" s="35">
        <v>0</v>
      </c>
      <c r="Z1309" s="35">
        <v>0</v>
      </c>
      <c r="AA1309" s="35">
        <v>0</v>
      </c>
    </row>
    <row r="1310" spans="1:27">
      <c r="A1310" s="241" t="s">
        <v>782</v>
      </c>
      <c r="B1310" s="35" t="s">
        <v>79</v>
      </c>
      <c r="C1310" s="35" t="s">
        <v>93</v>
      </c>
      <c r="D1310" s="35">
        <v>0</v>
      </c>
      <c r="E1310" s="35">
        <v>0</v>
      </c>
      <c r="F1310" s="35">
        <v>0</v>
      </c>
      <c r="G1310" s="35">
        <v>0</v>
      </c>
      <c r="H1310" s="35">
        <v>0</v>
      </c>
      <c r="I1310" s="35">
        <v>0</v>
      </c>
      <c r="J1310" s="35">
        <v>0</v>
      </c>
      <c r="K1310" s="35">
        <v>0</v>
      </c>
      <c r="L1310" s="35">
        <v>0</v>
      </c>
      <c r="M1310" s="35">
        <v>0</v>
      </c>
      <c r="N1310" s="35">
        <v>27.306951042460664</v>
      </c>
      <c r="O1310" s="35">
        <v>36.082024653208393</v>
      </c>
      <c r="P1310" s="35">
        <v>20.370012271764445</v>
      </c>
      <c r="Q1310" s="35">
        <v>0</v>
      </c>
      <c r="R1310" s="35">
        <v>0</v>
      </c>
      <c r="S1310" s="35">
        <v>0</v>
      </c>
      <c r="T1310" s="35">
        <v>0</v>
      </c>
      <c r="U1310" s="35">
        <v>0</v>
      </c>
      <c r="V1310" s="35">
        <v>0</v>
      </c>
      <c r="W1310" s="35">
        <v>0</v>
      </c>
      <c r="X1310" s="35">
        <v>0</v>
      </c>
      <c r="Y1310" s="35">
        <v>0</v>
      </c>
      <c r="Z1310" s="35">
        <v>0</v>
      </c>
      <c r="AA1310" s="35">
        <v>0</v>
      </c>
    </row>
    <row r="1311" spans="1:27">
      <c r="A1311" s="241" t="s">
        <v>782</v>
      </c>
      <c r="B1311" s="35" t="s">
        <v>339</v>
      </c>
      <c r="C1311" s="35" t="s">
        <v>82</v>
      </c>
      <c r="D1311" s="35">
        <v>0</v>
      </c>
      <c r="E1311" s="35">
        <v>0</v>
      </c>
      <c r="F1311" s="35">
        <v>0</v>
      </c>
      <c r="G1311" s="35">
        <v>0</v>
      </c>
      <c r="H1311" s="35">
        <v>0</v>
      </c>
      <c r="I1311" s="35">
        <v>0</v>
      </c>
      <c r="J1311" s="35">
        <v>0</v>
      </c>
      <c r="K1311" s="35">
        <v>0</v>
      </c>
      <c r="L1311" s="35">
        <v>0</v>
      </c>
      <c r="M1311" s="35">
        <v>0</v>
      </c>
      <c r="N1311" s="35">
        <v>22.375913748823674</v>
      </c>
      <c r="O1311" s="35">
        <v>35.864724160099577</v>
      </c>
      <c r="P1311" s="35">
        <v>35.109043224057551</v>
      </c>
      <c r="Q1311" s="35">
        <v>20.409006820921643</v>
      </c>
      <c r="R1311" s="35">
        <v>0</v>
      </c>
      <c r="S1311" s="35">
        <v>0</v>
      </c>
      <c r="T1311" s="35">
        <v>0</v>
      </c>
      <c r="U1311" s="35">
        <v>0</v>
      </c>
      <c r="V1311" s="35">
        <v>0</v>
      </c>
      <c r="W1311" s="35">
        <v>0</v>
      </c>
      <c r="X1311" s="35">
        <v>0</v>
      </c>
      <c r="Y1311" s="35">
        <v>0</v>
      </c>
      <c r="Z1311" s="35">
        <v>0</v>
      </c>
      <c r="AA1311" s="35">
        <v>0</v>
      </c>
    </row>
    <row r="1312" spans="1:27">
      <c r="A1312" s="241" t="s">
        <v>782</v>
      </c>
      <c r="B1312" s="35" t="s">
        <v>339</v>
      </c>
      <c r="C1312" s="35" t="s">
        <v>83</v>
      </c>
      <c r="D1312" s="35">
        <v>0</v>
      </c>
      <c r="E1312" s="35">
        <v>0</v>
      </c>
      <c r="F1312" s="35">
        <v>0</v>
      </c>
      <c r="G1312" s="35">
        <v>0</v>
      </c>
      <c r="H1312" s="35">
        <v>0</v>
      </c>
      <c r="I1312" s="35">
        <v>0</v>
      </c>
      <c r="J1312" s="35">
        <v>0</v>
      </c>
      <c r="K1312" s="35">
        <v>0</v>
      </c>
      <c r="L1312" s="35">
        <v>42.472874120921617</v>
      </c>
      <c r="M1312" s="35">
        <v>79.073767097271443</v>
      </c>
      <c r="N1312" s="35">
        <v>104.74251387358998</v>
      </c>
      <c r="O1312" s="35">
        <v>115.93034596658113</v>
      </c>
      <c r="P1312" s="35">
        <v>111.09051758947177</v>
      </c>
      <c r="Q1312" s="35">
        <v>90.892147128091878</v>
      </c>
      <c r="R1312" s="35">
        <v>58.127709849423098</v>
      </c>
      <c r="S1312" s="35">
        <v>17.326971207178332</v>
      </c>
      <c r="T1312" s="35">
        <v>0</v>
      </c>
      <c r="U1312" s="35">
        <v>0</v>
      </c>
      <c r="V1312" s="35">
        <v>0</v>
      </c>
      <c r="W1312" s="35">
        <v>0</v>
      </c>
      <c r="X1312" s="35">
        <v>0</v>
      </c>
      <c r="Y1312" s="35">
        <v>0</v>
      </c>
      <c r="Z1312" s="35">
        <v>0</v>
      </c>
      <c r="AA1312" s="35">
        <v>0</v>
      </c>
    </row>
    <row r="1313" spans="1:27">
      <c r="A1313" s="241" t="s">
        <v>782</v>
      </c>
      <c r="B1313" s="35" t="s">
        <v>339</v>
      </c>
      <c r="C1313" s="35" t="s">
        <v>84</v>
      </c>
      <c r="D1313" s="35">
        <v>0</v>
      </c>
      <c r="E1313" s="35">
        <v>0</v>
      </c>
      <c r="F1313" s="35">
        <v>0</v>
      </c>
      <c r="G1313" s="35">
        <v>0</v>
      </c>
      <c r="H1313" s="35">
        <v>0</v>
      </c>
      <c r="I1313" s="35">
        <v>0</v>
      </c>
      <c r="J1313" s="35">
        <v>58.742138296043642</v>
      </c>
      <c r="K1313" s="35">
        <v>113.20197383143203</v>
      </c>
      <c r="L1313" s="35">
        <v>159.40938378083155</v>
      </c>
      <c r="M1313" s="35">
        <v>193.99584726759636</v>
      </c>
      <c r="N1313" s="35">
        <v>214.44001058607401</v>
      </c>
      <c r="O1313" s="35">
        <v>219.25149392447105</v>
      </c>
      <c r="P1313" s="35">
        <v>208.07954007543111</v>
      </c>
      <c r="Q1313" s="35">
        <v>181.73858464169891</v>
      </c>
      <c r="R1313" s="35">
        <v>142.14888366849524</v>
      </c>
      <c r="S1313" s="35">
        <v>92.196526949089957</v>
      </c>
      <c r="T1313" s="35">
        <v>35.523042035692875</v>
      </c>
      <c r="U1313" s="35">
        <v>0</v>
      </c>
      <c r="V1313" s="35">
        <v>0</v>
      </c>
      <c r="W1313" s="35">
        <v>0</v>
      </c>
      <c r="X1313" s="35">
        <v>0</v>
      </c>
      <c r="Y1313" s="35">
        <v>0</v>
      </c>
      <c r="Z1313" s="35">
        <v>0</v>
      </c>
      <c r="AA1313" s="35">
        <v>0</v>
      </c>
    </row>
    <row r="1314" spans="1:27">
      <c r="A1314" s="241" t="s">
        <v>782</v>
      </c>
      <c r="B1314" s="35" t="s">
        <v>339</v>
      </c>
      <c r="C1314" s="35" t="s">
        <v>85</v>
      </c>
      <c r="D1314" s="35">
        <v>0</v>
      </c>
      <c r="E1314" s="35">
        <v>0</v>
      </c>
      <c r="F1314" s="35">
        <v>0</v>
      </c>
      <c r="G1314" s="35">
        <v>0</v>
      </c>
      <c r="H1314" s="35">
        <v>63.468917132052873</v>
      </c>
      <c r="I1314" s="35">
        <v>124.2004245300471</v>
      </c>
      <c r="J1314" s="35">
        <v>179.57517674068887</v>
      </c>
      <c r="K1314" s="35">
        <v>227.20486476845664</v>
      </c>
      <c r="L1314" s="35">
        <v>265.03522366715453</v>
      </c>
      <c r="M1314" s="35">
        <v>291.43463283615415</v>
      </c>
      <c r="N1314" s="35">
        <v>305.2644876970561</v>
      </c>
      <c r="O1314" s="35">
        <v>305.92830762552433</v>
      </c>
      <c r="P1314" s="35">
        <v>293.39746211680227</v>
      </c>
      <c r="Q1314" s="35">
        <v>268.21240561727961</v>
      </c>
      <c r="R1314" s="35">
        <v>231.45936776391667</v>
      </c>
      <c r="S1314" s="35">
        <v>184.72350437978645</v>
      </c>
      <c r="T1314" s="35">
        <v>130.02052981985699</v>
      </c>
      <c r="U1314" s="35">
        <v>69.709779358917473</v>
      </c>
      <c r="V1314" s="35">
        <v>6.3924512344713893</v>
      </c>
      <c r="W1314" s="35">
        <v>0</v>
      </c>
      <c r="X1314" s="35">
        <v>0</v>
      </c>
      <c r="Y1314" s="35">
        <v>0</v>
      </c>
      <c r="Z1314" s="35">
        <v>0</v>
      </c>
      <c r="AA1314" s="35">
        <v>0</v>
      </c>
    </row>
    <row r="1315" spans="1:27">
      <c r="A1315" s="241" t="s">
        <v>782</v>
      </c>
      <c r="B1315" s="35" t="s">
        <v>339</v>
      </c>
      <c r="C1315" s="35" t="s">
        <v>86</v>
      </c>
      <c r="D1315" s="35">
        <v>0</v>
      </c>
      <c r="E1315" s="35">
        <v>0</v>
      </c>
      <c r="F1315" s="35">
        <v>0</v>
      </c>
      <c r="G1315" s="35">
        <v>66.555520857824064</v>
      </c>
      <c r="H1315" s="35">
        <v>131.21684434617475</v>
      </c>
      <c r="I1315" s="35">
        <v>192.14368272814221</v>
      </c>
      <c r="J1315" s="35">
        <v>247.60203324173199</v>
      </c>
      <c r="K1315" s="35">
        <v>296.01352852832053</v>
      </c>
      <c r="L1315" s="35">
        <v>336.00035761381866</v>
      </c>
      <c r="M1315" s="35">
        <v>366.42447897302935</v>
      </c>
      <c r="N1315" s="35">
        <v>386.42000965733484</v>
      </c>
      <c r="O1315" s="35">
        <v>395.41786867788153</v>
      </c>
      <c r="P1315" s="35">
        <v>393.16197328348761</v>
      </c>
      <c r="Q1315" s="35">
        <v>379.71652718057442</v>
      </c>
      <c r="R1315" s="35">
        <v>355.46419326939827</v>
      </c>
      <c r="S1315" s="35">
        <v>321.09520290125869</v>
      </c>
      <c r="T1315" s="35">
        <v>277.58771161168005</v>
      </c>
      <c r="U1315" s="35">
        <v>226.17996041344273</v>
      </c>
      <c r="V1315" s="35">
        <v>168.33503495045949</v>
      </c>
      <c r="W1315" s="35">
        <v>105.69922548140686</v>
      </c>
      <c r="X1315" s="35">
        <v>40.055172785020126</v>
      </c>
      <c r="Y1315" s="35">
        <v>0</v>
      </c>
      <c r="Z1315" s="35">
        <v>0</v>
      </c>
      <c r="AA1315" s="35">
        <v>0</v>
      </c>
    </row>
    <row r="1316" spans="1:27">
      <c r="A1316" s="241" t="s">
        <v>782</v>
      </c>
      <c r="B1316" s="35" t="s">
        <v>339</v>
      </c>
      <c r="C1316" s="35" t="s">
        <v>87</v>
      </c>
      <c r="D1316" s="35">
        <v>0</v>
      </c>
      <c r="E1316" s="35">
        <v>61.406225816036816</v>
      </c>
      <c r="F1316" s="35">
        <v>121.53939586648252</v>
      </c>
      <c r="G1316" s="35">
        <v>179.15284700246795</v>
      </c>
      <c r="H1316" s="35">
        <v>233.05215414462091</v>
      </c>
      <c r="I1316" s="35">
        <v>282.11989275158874</v>
      </c>
      <c r="J1316" s="35">
        <v>325.33880493611321</v>
      </c>
      <c r="K1316" s="35">
        <v>361.81288895557111</v>
      </c>
      <c r="L1316" s="35">
        <v>390.78597485588114</v>
      </c>
      <c r="M1316" s="35">
        <v>411.65740116400531</v>
      </c>
      <c r="N1316" s="35">
        <v>423.99446762447985</v>
      </c>
      <c r="O1316" s="35">
        <v>427.54140581351271</v>
      </c>
      <c r="P1316" s="35">
        <v>422.22468165452227</v>
      </c>
      <c r="Q1316" s="35">
        <v>408.15451990492863</v>
      </c>
      <c r="R1316" s="35">
        <v>385.6226190089871</v>
      </c>
      <c r="S1316" s="35">
        <v>355.09610369166018</v>
      </c>
      <c r="T1316" s="35">
        <v>317.20784066656989</v>
      </c>
      <c r="U1316" s="35">
        <v>272.74331822991633</v>
      </c>
      <c r="V1316" s="35">
        <v>222.62436174875324</v>
      </c>
      <c r="W1316" s="35">
        <v>167.89002264931392</v>
      </c>
      <c r="X1316" s="35">
        <v>109.67503710924721</v>
      </c>
      <c r="Y1316" s="35">
        <v>49.186301041805244</v>
      </c>
      <c r="Z1316" s="35">
        <v>0</v>
      </c>
      <c r="AA1316" s="35">
        <v>0</v>
      </c>
    </row>
    <row r="1317" spans="1:27">
      <c r="A1317" s="241" t="s">
        <v>782</v>
      </c>
      <c r="B1317" s="35" t="s">
        <v>339</v>
      </c>
      <c r="C1317" s="35" t="s">
        <v>88</v>
      </c>
      <c r="D1317" s="35">
        <v>0</v>
      </c>
      <c r="E1317" s="35">
        <v>0</v>
      </c>
      <c r="F1317" s="35">
        <v>64.016666178367245</v>
      </c>
      <c r="G1317" s="35">
        <v>126.51811831042933</v>
      </c>
      <c r="H1317" s="35">
        <v>186.02500603574879</v>
      </c>
      <c r="I1317" s="35">
        <v>241.12885750604036</v>
      </c>
      <c r="J1317" s="35">
        <v>290.52541658399343</v>
      </c>
      <c r="K1317" s="35">
        <v>333.04551335461247</v>
      </c>
      <c r="L1317" s="35">
        <v>367.68273727321861</v>
      </c>
      <c r="M1317" s="35">
        <v>393.617257952827</v>
      </c>
      <c r="N1317" s="35">
        <v>410.23522977535373</v>
      </c>
      <c r="O1317" s="35">
        <v>417.14332103782567</v>
      </c>
      <c r="P1317" s="35">
        <v>414.17802374242098</v>
      </c>
      <c r="Q1317" s="35">
        <v>401.40952367639932</v>
      </c>
      <c r="R1317" s="35">
        <v>379.14003918078424</v>
      </c>
      <c r="S1317" s="35">
        <v>347.89666792757441</v>
      </c>
      <c r="T1317" s="35">
        <v>308.41891101551312</v>
      </c>
      <c r="U1317" s="35">
        <v>261.64116967729058</v>
      </c>
      <c r="V1317" s="35">
        <v>208.6706288845923</v>
      </c>
      <c r="W1317" s="35">
        <v>150.76105132518234</v>
      </c>
      <c r="X1317" s="35">
        <v>89.283102023839263</v>
      </c>
      <c r="Y1317" s="35">
        <v>25.691905995350396</v>
      </c>
      <c r="Z1317" s="35">
        <v>0</v>
      </c>
      <c r="AA1317" s="35">
        <v>0</v>
      </c>
    </row>
    <row r="1318" spans="1:27">
      <c r="A1318" s="241" t="s">
        <v>782</v>
      </c>
      <c r="B1318" s="35" t="s">
        <v>339</v>
      </c>
      <c r="C1318" s="35" t="s">
        <v>89</v>
      </c>
      <c r="D1318" s="35">
        <v>0</v>
      </c>
      <c r="E1318" s="35">
        <v>0</v>
      </c>
      <c r="F1318" s="35">
        <v>0</v>
      </c>
      <c r="G1318" s="35">
        <v>0</v>
      </c>
      <c r="H1318" s="35">
        <v>67.729534751172935</v>
      </c>
      <c r="I1318" s="35">
        <v>133.09754018838285</v>
      </c>
      <c r="J1318" s="35">
        <v>193.82482656667744</v>
      </c>
      <c r="K1318" s="35">
        <v>247.79401234096514</v>
      </c>
      <c r="L1318" s="35">
        <v>293.12335102169857</v>
      </c>
      <c r="M1318" s="35">
        <v>328.23234213046203</v>
      </c>
      <c r="N1318" s="35">
        <v>351.89683859476162</v>
      </c>
      <c r="O1318" s="35">
        <v>363.29172914953517</v>
      </c>
      <c r="P1318" s="35">
        <v>362.0197075358019</v>
      </c>
      <c r="Q1318" s="35">
        <v>348.12512539926348</v>
      </c>
      <c r="R1318" s="35">
        <v>322.09244587909922</v>
      </c>
      <c r="S1318" s="35">
        <v>284.82935180575697</v>
      </c>
      <c r="T1318" s="35">
        <v>237.63509747511301</v>
      </c>
      <c r="U1318" s="35">
        <v>182.15520747938427</v>
      </c>
      <c r="V1318" s="35">
        <v>120.32410211307986</v>
      </c>
      <c r="W1318" s="35">
        <v>54.297649837037412</v>
      </c>
      <c r="X1318" s="35">
        <v>0</v>
      </c>
      <c r="Y1318" s="35">
        <v>0</v>
      </c>
      <c r="Z1318" s="35">
        <v>0</v>
      </c>
      <c r="AA1318" s="35">
        <v>0</v>
      </c>
    </row>
    <row r="1319" spans="1:27">
      <c r="A1319" s="241" t="s">
        <v>782</v>
      </c>
      <c r="B1319" s="35" t="s">
        <v>339</v>
      </c>
      <c r="C1319" s="35" t="s">
        <v>90</v>
      </c>
      <c r="D1319" s="35">
        <v>0</v>
      </c>
      <c r="E1319" s="35">
        <v>0</v>
      </c>
      <c r="F1319" s="35">
        <v>0</v>
      </c>
      <c r="G1319" s="35">
        <v>0</v>
      </c>
      <c r="H1319" s="35">
        <v>0</v>
      </c>
      <c r="I1319" s="35">
        <v>64.519779837359238</v>
      </c>
      <c r="J1319" s="35">
        <v>125.4021368632674</v>
      </c>
      <c r="K1319" s="35">
        <v>179.21471475507141</v>
      </c>
      <c r="L1319" s="35">
        <v>222.92372916229681</v>
      </c>
      <c r="M1319" s="35">
        <v>254.06500295241679</v>
      </c>
      <c r="N1319" s="35">
        <v>270.88288878833004</v>
      </c>
      <c r="O1319" s="35">
        <v>272.42924701838029</v>
      </c>
      <c r="P1319" s="35">
        <v>258.6168988159373</v>
      </c>
      <c r="Q1319" s="35">
        <v>230.2245410481932</v>
      </c>
      <c r="R1319" s="35">
        <v>188.85284578928716</v>
      </c>
      <c r="S1319" s="35">
        <v>136.83421944950913</v>
      </c>
      <c r="T1319" s="35">
        <v>77.101309017822942</v>
      </c>
      <c r="U1319" s="35">
        <v>13.021668623307905</v>
      </c>
      <c r="V1319" s="35">
        <v>0</v>
      </c>
      <c r="W1319" s="35">
        <v>0</v>
      </c>
      <c r="X1319" s="35">
        <v>0</v>
      </c>
      <c r="Y1319" s="35">
        <v>0</v>
      </c>
      <c r="Z1319" s="35">
        <v>0</v>
      </c>
      <c r="AA1319" s="35">
        <v>0</v>
      </c>
    </row>
    <row r="1320" spans="1:27">
      <c r="A1320" s="241" t="s">
        <v>782</v>
      </c>
      <c r="B1320" s="35" t="s">
        <v>339</v>
      </c>
      <c r="C1320" s="35" t="s">
        <v>91</v>
      </c>
      <c r="D1320" s="35">
        <v>0</v>
      </c>
      <c r="E1320" s="35">
        <v>0</v>
      </c>
      <c r="F1320" s="35">
        <v>0</v>
      </c>
      <c r="G1320" s="35">
        <v>0</v>
      </c>
      <c r="H1320" s="35">
        <v>0</v>
      </c>
      <c r="I1320" s="35">
        <v>0</v>
      </c>
      <c r="J1320" s="35">
        <v>0</v>
      </c>
      <c r="K1320" s="35">
        <v>51.309924957875431</v>
      </c>
      <c r="L1320" s="35">
        <v>97.496155511865467</v>
      </c>
      <c r="M1320" s="35">
        <v>133.9466379273307</v>
      </c>
      <c r="N1320" s="35">
        <v>157.02150851465609</v>
      </c>
      <c r="O1320" s="35">
        <v>164.4165622804467</v>
      </c>
      <c r="P1320" s="35">
        <v>155.39334568715941</v>
      </c>
      <c r="Q1320" s="35">
        <v>130.8528969725626</v>
      </c>
      <c r="R1320" s="35">
        <v>93.24577048556722</v>
      </c>
      <c r="S1320" s="35">
        <v>46.327329807114452</v>
      </c>
      <c r="T1320" s="35">
        <v>0</v>
      </c>
      <c r="U1320" s="35">
        <v>0</v>
      </c>
      <c r="V1320" s="35">
        <v>0</v>
      </c>
      <c r="W1320" s="35">
        <v>0</v>
      </c>
      <c r="X1320" s="35">
        <v>0</v>
      </c>
      <c r="Y1320" s="35">
        <v>0</v>
      </c>
      <c r="Z1320" s="35">
        <v>0</v>
      </c>
      <c r="AA1320" s="35">
        <v>0</v>
      </c>
    </row>
    <row r="1321" spans="1:27">
      <c r="A1321" s="241" t="s">
        <v>782</v>
      </c>
      <c r="B1321" s="35" t="s">
        <v>339</v>
      </c>
      <c r="C1321" s="35" t="s">
        <v>92</v>
      </c>
      <c r="D1321" s="35">
        <v>0</v>
      </c>
      <c r="E1321" s="35">
        <v>0</v>
      </c>
      <c r="F1321" s="35">
        <v>0</v>
      </c>
      <c r="G1321" s="35">
        <v>0</v>
      </c>
      <c r="H1321" s="35">
        <v>0</v>
      </c>
      <c r="I1321" s="35">
        <v>0</v>
      </c>
      <c r="J1321" s="35">
        <v>0</v>
      </c>
      <c r="K1321" s="35">
        <v>0</v>
      </c>
      <c r="L1321" s="35">
        <v>0</v>
      </c>
      <c r="M1321" s="35">
        <v>30.945137239537683</v>
      </c>
      <c r="N1321" s="35">
        <v>55.401901805557316</v>
      </c>
      <c r="O1321" s="35">
        <v>68.242360295647643</v>
      </c>
      <c r="P1321" s="35">
        <v>66.774209898622601</v>
      </c>
      <c r="Q1321" s="35">
        <v>51.305282725321952</v>
      </c>
      <c r="R1321" s="35">
        <v>25.079001597979833</v>
      </c>
      <c r="S1321" s="35">
        <v>0</v>
      </c>
      <c r="T1321" s="35">
        <v>0</v>
      </c>
      <c r="U1321" s="35">
        <v>0</v>
      </c>
      <c r="V1321" s="35">
        <v>0</v>
      </c>
      <c r="W1321" s="35">
        <v>0</v>
      </c>
      <c r="X1321" s="35">
        <v>0</v>
      </c>
      <c r="Y1321" s="35">
        <v>0</v>
      </c>
      <c r="Z1321" s="35">
        <v>0</v>
      </c>
      <c r="AA1321" s="35">
        <v>0</v>
      </c>
    </row>
    <row r="1322" spans="1:27">
      <c r="A1322" s="241" t="s">
        <v>782</v>
      </c>
      <c r="B1322" s="35" t="s">
        <v>339</v>
      </c>
      <c r="C1322" s="35" t="s">
        <v>93</v>
      </c>
      <c r="D1322" s="35">
        <v>0</v>
      </c>
      <c r="E1322" s="35">
        <v>0</v>
      </c>
      <c r="F1322" s="35">
        <v>0</v>
      </c>
      <c r="G1322" s="35">
        <v>0</v>
      </c>
      <c r="H1322" s="35">
        <v>0</v>
      </c>
      <c r="I1322" s="35">
        <v>0</v>
      </c>
      <c r="J1322" s="35">
        <v>0</v>
      </c>
      <c r="K1322" s="35">
        <v>0</v>
      </c>
      <c r="L1322" s="35">
        <v>0</v>
      </c>
      <c r="M1322" s="35">
        <v>0</v>
      </c>
      <c r="N1322" s="35">
        <v>14.563707222645689</v>
      </c>
      <c r="O1322" s="35">
        <v>19.243746481711145</v>
      </c>
      <c r="P1322" s="35">
        <v>10.864006544941038</v>
      </c>
      <c r="Q1322" s="35">
        <v>0</v>
      </c>
      <c r="R1322" s="35">
        <v>0</v>
      </c>
      <c r="S1322" s="35">
        <v>0</v>
      </c>
      <c r="T1322" s="35">
        <v>0</v>
      </c>
      <c r="U1322" s="35">
        <v>0</v>
      </c>
      <c r="V1322" s="35">
        <v>0</v>
      </c>
      <c r="W1322" s="35">
        <v>0</v>
      </c>
      <c r="X1322" s="35">
        <v>0</v>
      </c>
      <c r="Y1322" s="35">
        <v>0</v>
      </c>
      <c r="Z1322" s="35">
        <v>0</v>
      </c>
      <c r="AA1322" s="35">
        <v>0</v>
      </c>
    </row>
    <row r="1323" spans="1:27">
      <c r="A1323" s="241" t="s">
        <v>782</v>
      </c>
      <c r="B1323" s="35" t="s">
        <v>338</v>
      </c>
      <c r="C1323" s="35" t="s">
        <v>82</v>
      </c>
      <c r="D1323" s="35">
        <v>0</v>
      </c>
      <c r="E1323" s="35">
        <v>0</v>
      </c>
      <c r="F1323" s="35">
        <v>0</v>
      </c>
      <c r="G1323" s="35">
        <v>0</v>
      </c>
      <c r="H1323" s="35">
        <v>0</v>
      </c>
      <c r="I1323" s="35">
        <v>0</v>
      </c>
      <c r="J1323" s="35">
        <v>0</v>
      </c>
      <c r="K1323" s="35">
        <v>0</v>
      </c>
      <c r="L1323" s="35">
        <v>0</v>
      </c>
      <c r="M1323" s="35">
        <v>0</v>
      </c>
      <c r="N1323" s="35">
        <v>13.984946093014795</v>
      </c>
      <c r="O1323" s="35">
        <v>22.415452600062235</v>
      </c>
      <c r="P1323" s="35">
        <v>21.94315201503597</v>
      </c>
      <c r="Q1323" s="35">
        <v>12.755629263076028</v>
      </c>
      <c r="R1323" s="35">
        <v>0</v>
      </c>
      <c r="S1323" s="35">
        <v>0</v>
      </c>
      <c r="T1323" s="35">
        <v>0</v>
      </c>
      <c r="U1323" s="35">
        <v>0</v>
      </c>
      <c r="V1323" s="35">
        <v>0</v>
      </c>
      <c r="W1323" s="35">
        <v>0</v>
      </c>
      <c r="X1323" s="35">
        <v>0</v>
      </c>
      <c r="Y1323" s="35">
        <v>0</v>
      </c>
      <c r="Z1323" s="35">
        <v>0</v>
      </c>
      <c r="AA1323" s="35">
        <v>0</v>
      </c>
    </row>
    <row r="1324" spans="1:27">
      <c r="A1324" s="241" t="s">
        <v>782</v>
      </c>
      <c r="B1324" s="35" t="s">
        <v>338</v>
      </c>
      <c r="C1324" s="35" t="s">
        <v>83</v>
      </c>
      <c r="D1324" s="35">
        <v>0</v>
      </c>
      <c r="E1324" s="35">
        <v>0</v>
      </c>
      <c r="F1324" s="35">
        <v>0</v>
      </c>
      <c r="G1324" s="35">
        <v>0</v>
      </c>
      <c r="H1324" s="35">
        <v>0</v>
      </c>
      <c r="I1324" s="35">
        <v>0</v>
      </c>
      <c r="J1324" s="35">
        <v>0</v>
      </c>
      <c r="K1324" s="35">
        <v>0</v>
      </c>
      <c r="L1324" s="35">
        <v>26.545546325576009</v>
      </c>
      <c r="M1324" s="35">
        <v>49.421104435794646</v>
      </c>
      <c r="N1324" s="35">
        <v>65.464071170993734</v>
      </c>
      <c r="O1324" s="35">
        <v>72.456466229113204</v>
      </c>
      <c r="P1324" s="35">
        <v>69.431573493419847</v>
      </c>
      <c r="Q1324" s="35">
        <v>56.807591955057418</v>
      </c>
      <c r="R1324" s="35">
        <v>36.329818655889433</v>
      </c>
      <c r="S1324" s="35">
        <v>10.829357004486456</v>
      </c>
      <c r="T1324" s="35">
        <v>0</v>
      </c>
      <c r="U1324" s="35">
        <v>0</v>
      </c>
      <c r="V1324" s="35">
        <v>0</v>
      </c>
      <c r="W1324" s="35">
        <v>0</v>
      </c>
      <c r="X1324" s="35">
        <v>0</v>
      </c>
      <c r="Y1324" s="35">
        <v>0</v>
      </c>
      <c r="Z1324" s="35">
        <v>0</v>
      </c>
      <c r="AA1324" s="35">
        <v>0</v>
      </c>
    </row>
    <row r="1325" spans="1:27">
      <c r="A1325" s="241" t="s">
        <v>782</v>
      </c>
      <c r="B1325" s="35" t="s">
        <v>338</v>
      </c>
      <c r="C1325" s="35" t="s">
        <v>84</v>
      </c>
      <c r="D1325" s="35">
        <v>0</v>
      </c>
      <c r="E1325" s="35">
        <v>0</v>
      </c>
      <c r="F1325" s="35">
        <v>0</v>
      </c>
      <c r="G1325" s="35">
        <v>0</v>
      </c>
      <c r="H1325" s="35">
        <v>0</v>
      </c>
      <c r="I1325" s="35">
        <v>0</v>
      </c>
      <c r="J1325" s="35">
        <v>36.713836435027275</v>
      </c>
      <c r="K1325" s="35">
        <v>70.751233644645012</v>
      </c>
      <c r="L1325" s="35">
        <v>99.630864863019724</v>
      </c>
      <c r="M1325" s="35">
        <v>121.24740454224772</v>
      </c>
      <c r="N1325" s="35">
        <v>134.02500661629625</v>
      </c>
      <c r="O1325" s="35">
        <v>137.03218370279441</v>
      </c>
      <c r="P1325" s="35">
        <v>130.04971254714442</v>
      </c>
      <c r="Q1325" s="35">
        <v>113.58661540106182</v>
      </c>
      <c r="R1325" s="35">
        <v>88.843052292809517</v>
      </c>
      <c r="S1325" s="35">
        <v>57.622829343181223</v>
      </c>
      <c r="T1325" s="35">
        <v>22.201901272308046</v>
      </c>
      <c r="U1325" s="35">
        <v>0</v>
      </c>
      <c r="V1325" s="35">
        <v>0</v>
      </c>
      <c r="W1325" s="35">
        <v>0</v>
      </c>
      <c r="X1325" s="35">
        <v>0</v>
      </c>
      <c r="Y1325" s="35">
        <v>0</v>
      </c>
      <c r="Z1325" s="35">
        <v>0</v>
      </c>
      <c r="AA1325" s="35">
        <v>0</v>
      </c>
    </row>
    <row r="1326" spans="1:27">
      <c r="A1326" s="241" t="s">
        <v>782</v>
      </c>
      <c r="B1326" s="35" t="s">
        <v>338</v>
      </c>
      <c r="C1326" s="35" t="s">
        <v>85</v>
      </c>
      <c r="D1326" s="35">
        <v>0</v>
      </c>
      <c r="E1326" s="35">
        <v>0</v>
      </c>
      <c r="F1326" s="35">
        <v>0</v>
      </c>
      <c r="G1326" s="35">
        <v>0</v>
      </c>
      <c r="H1326" s="35">
        <v>39.668073207533041</v>
      </c>
      <c r="I1326" s="35">
        <v>77.625265331279437</v>
      </c>
      <c r="J1326" s="35">
        <v>112.23448546293054</v>
      </c>
      <c r="K1326" s="35">
        <v>142.00304048028539</v>
      </c>
      <c r="L1326" s="35">
        <v>165.64701479197154</v>
      </c>
      <c r="M1326" s="35">
        <v>182.14664552259634</v>
      </c>
      <c r="N1326" s="35">
        <v>190.79030481066002</v>
      </c>
      <c r="O1326" s="35">
        <v>191.20519226595269</v>
      </c>
      <c r="P1326" s="35">
        <v>183.37341382300141</v>
      </c>
      <c r="Q1326" s="35">
        <v>167.63275351079974</v>
      </c>
      <c r="R1326" s="35">
        <v>144.6621048524479</v>
      </c>
      <c r="S1326" s="35">
        <v>115.45219023736651</v>
      </c>
      <c r="T1326" s="35">
        <v>81.262831137410615</v>
      </c>
      <c r="U1326" s="35">
        <v>43.568612099323417</v>
      </c>
      <c r="V1326" s="35">
        <v>3.9952820215446181</v>
      </c>
      <c r="W1326" s="35">
        <v>0</v>
      </c>
      <c r="X1326" s="35">
        <v>0</v>
      </c>
      <c r="Y1326" s="35">
        <v>0</v>
      </c>
      <c r="Z1326" s="35">
        <v>0</v>
      </c>
      <c r="AA1326" s="35">
        <v>0</v>
      </c>
    </row>
    <row r="1327" spans="1:27">
      <c r="A1327" s="241" t="s">
        <v>782</v>
      </c>
      <c r="B1327" s="35" t="s">
        <v>338</v>
      </c>
      <c r="C1327" s="35" t="s">
        <v>86</v>
      </c>
      <c r="D1327" s="35">
        <v>0</v>
      </c>
      <c r="E1327" s="35">
        <v>0</v>
      </c>
      <c r="F1327" s="35">
        <v>0</v>
      </c>
      <c r="G1327" s="35">
        <v>41.597200536140036</v>
      </c>
      <c r="H1327" s="35">
        <v>82.010527716359206</v>
      </c>
      <c r="I1327" s="35">
        <v>120.08980170508887</v>
      </c>
      <c r="J1327" s="35">
        <v>154.75127077608249</v>
      </c>
      <c r="K1327" s="35">
        <v>185.00845533020032</v>
      </c>
      <c r="L1327" s="35">
        <v>210.00022350863665</v>
      </c>
      <c r="M1327" s="35">
        <v>229.01529935814332</v>
      </c>
      <c r="N1327" s="35">
        <v>241.51250603583424</v>
      </c>
      <c r="O1327" s="35">
        <v>247.13616792367594</v>
      </c>
      <c r="P1327" s="35">
        <v>245.72623330217974</v>
      </c>
      <c r="Q1327" s="35">
        <v>237.322829487859</v>
      </c>
      <c r="R1327" s="35">
        <v>222.16512079337389</v>
      </c>
      <c r="S1327" s="35">
        <v>200.68450181328666</v>
      </c>
      <c r="T1327" s="35">
        <v>173.49231975730001</v>
      </c>
      <c r="U1327" s="35">
        <v>141.36247525840167</v>
      </c>
      <c r="V1327" s="35">
        <v>105.20939684403717</v>
      </c>
      <c r="W1327" s="35">
        <v>66.06201592587928</v>
      </c>
      <c r="X1327" s="35">
        <v>25.034482990637574</v>
      </c>
      <c r="Y1327" s="35">
        <v>0</v>
      </c>
      <c r="Z1327" s="35">
        <v>0</v>
      </c>
      <c r="AA1327" s="35">
        <v>0</v>
      </c>
    </row>
    <row r="1328" spans="1:27">
      <c r="A1328" s="241" t="s">
        <v>782</v>
      </c>
      <c r="B1328" s="35" t="s">
        <v>338</v>
      </c>
      <c r="C1328" s="35" t="s">
        <v>87</v>
      </c>
      <c r="D1328" s="35">
        <v>0</v>
      </c>
      <c r="E1328" s="35">
        <v>38.378891135023011</v>
      </c>
      <c r="F1328" s="35">
        <v>75.962122416551566</v>
      </c>
      <c r="G1328" s="35">
        <v>111.97052937654247</v>
      </c>
      <c r="H1328" s="35">
        <v>145.65759634038807</v>
      </c>
      <c r="I1328" s="35">
        <v>176.32493296974295</v>
      </c>
      <c r="J1328" s="35">
        <v>203.33675308507074</v>
      </c>
      <c r="K1328" s="35">
        <v>226.13305559723196</v>
      </c>
      <c r="L1328" s="35">
        <v>244.2412342849257</v>
      </c>
      <c r="M1328" s="35">
        <v>257.28587572750331</v>
      </c>
      <c r="N1328" s="35">
        <v>264.99654226529992</v>
      </c>
      <c r="O1328" s="35">
        <v>267.21337863344542</v>
      </c>
      <c r="P1328" s="35">
        <v>263.89042603407643</v>
      </c>
      <c r="Q1328" s="35">
        <v>255.09657494058038</v>
      </c>
      <c r="R1328" s="35">
        <v>241.01413688061695</v>
      </c>
      <c r="S1328" s="35">
        <v>221.9350648072876</v>
      </c>
      <c r="T1328" s="35">
        <v>198.25490041660618</v>
      </c>
      <c r="U1328" s="35">
        <v>170.46457389369769</v>
      </c>
      <c r="V1328" s="35">
        <v>139.14022609297078</v>
      </c>
      <c r="W1328" s="35">
        <v>104.9312641558212</v>
      </c>
      <c r="X1328" s="35">
        <v>68.546898193279503</v>
      </c>
      <c r="Y1328" s="35">
        <v>30.741438151128278</v>
      </c>
      <c r="Z1328" s="35">
        <v>0</v>
      </c>
      <c r="AA1328" s="35">
        <v>0</v>
      </c>
    </row>
    <row r="1329" spans="1:27">
      <c r="A1329" s="241" t="s">
        <v>782</v>
      </c>
      <c r="B1329" s="35" t="s">
        <v>338</v>
      </c>
      <c r="C1329" s="35" t="s">
        <v>88</v>
      </c>
      <c r="D1329" s="35">
        <v>0</v>
      </c>
      <c r="E1329" s="35">
        <v>0</v>
      </c>
      <c r="F1329" s="35">
        <v>40.010416361479521</v>
      </c>
      <c r="G1329" s="35">
        <v>79.073823944018329</v>
      </c>
      <c r="H1329" s="35">
        <v>116.26562877234299</v>
      </c>
      <c r="I1329" s="35">
        <v>150.70553594127523</v>
      </c>
      <c r="J1329" s="35">
        <v>181.57838536499588</v>
      </c>
      <c r="K1329" s="35">
        <v>208.15344584663276</v>
      </c>
      <c r="L1329" s="35">
        <v>229.80171079576161</v>
      </c>
      <c r="M1329" s="35">
        <v>246.01078622051685</v>
      </c>
      <c r="N1329" s="35">
        <v>256.39701860959605</v>
      </c>
      <c r="O1329" s="35">
        <v>260.71457564864102</v>
      </c>
      <c r="P1329" s="35">
        <v>258.86126483901307</v>
      </c>
      <c r="Q1329" s="35">
        <v>250.88095229774953</v>
      </c>
      <c r="R1329" s="35">
        <v>236.96252448799012</v>
      </c>
      <c r="S1329" s="35">
        <v>217.43541745473399</v>
      </c>
      <c r="T1329" s="35">
        <v>192.76181938469568</v>
      </c>
      <c r="U1329" s="35">
        <v>163.5257310483066</v>
      </c>
      <c r="V1329" s="35">
        <v>130.41914305287017</v>
      </c>
      <c r="W1329" s="35">
        <v>94.225657078238953</v>
      </c>
      <c r="X1329" s="35">
        <v>55.801938764899532</v>
      </c>
      <c r="Y1329" s="35">
        <v>16.057441247093998</v>
      </c>
      <c r="Z1329" s="35">
        <v>0</v>
      </c>
      <c r="AA1329" s="35">
        <v>0</v>
      </c>
    </row>
    <row r="1330" spans="1:27">
      <c r="A1330" s="241" t="s">
        <v>782</v>
      </c>
      <c r="B1330" s="35" t="s">
        <v>338</v>
      </c>
      <c r="C1330" s="35" t="s">
        <v>89</v>
      </c>
      <c r="D1330" s="35">
        <v>0</v>
      </c>
      <c r="E1330" s="35">
        <v>0</v>
      </c>
      <c r="F1330" s="35">
        <v>0</v>
      </c>
      <c r="G1330" s="35">
        <v>0</v>
      </c>
      <c r="H1330" s="35">
        <v>42.330959219483084</v>
      </c>
      <c r="I1330" s="35">
        <v>83.185962617739278</v>
      </c>
      <c r="J1330" s="35">
        <v>121.1405166041734</v>
      </c>
      <c r="K1330" s="35">
        <v>154.8712577131032</v>
      </c>
      <c r="L1330" s="35">
        <v>183.20209438856162</v>
      </c>
      <c r="M1330" s="35">
        <v>205.14521383153877</v>
      </c>
      <c r="N1330" s="35">
        <v>219.93552412172599</v>
      </c>
      <c r="O1330" s="35">
        <v>227.05733071845947</v>
      </c>
      <c r="P1330" s="35">
        <v>226.26231720987616</v>
      </c>
      <c r="Q1330" s="35">
        <v>217.57820337453967</v>
      </c>
      <c r="R1330" s="35">
        <v>201.307778674437</v>
      </c>
      <c r="S1330" s="35">
        <v>178.0183448785981</v>
      </c>
      <c r="T1330" s="35">
        <v>148.52193592194564</v>
      </c>
      <c r="U1330" s="35">
        <v>113.84700467461516</v>
      </c>
      <c r="V1330" s="35">
        <v>75.202563820674911</v>
      </c>
      <c r="W1330" s="35">
        <v>33.936031148148381</v>
      </c>
      <c r="X1330" s="35">
        <v>0</v>
      </c>
      <c r="Y1330" s="35">
        <v>0</v>
      </c>
      <c r="Z1330" s="35">
        <v>0</v>
      </c>
      <c r="AA1330" s="35">
        <v>0</v>
      </c>
    </row>
    <row r="1331" spans="1:27">
      <c r="A1331" s="241" t="s">
        <v>782</v>
      </c>
      <c r="B1331" s="35" t="s">
        <v>338</v>
      </c>
      <c r="C1331" s="35" t="s">
        <v>90</v>
      </c>
      <c r="D1331" s="35">
        <v>0</v>
      </c>
      <c r="E1331" s="35">
        <v>0</v>
      </c>
      <c r="F1331" s="35">
        <v>0</v>
      </c>
      <c r="G1331" s="35">
        <v>0</v>
      </c>
      <c r="H1331" s="35">
        <v>0</v>
      </c>
      <c r="I1331" s="35">
        <v>40.324862398349516</v>
      </c>
      <c r="J1331" s="35">
        <v>78.376335539542112</v>
      </c>
      <c r="K1331" s="35">
        <v>112.00919672191961</v>
      </c>
      <c r="L1331" s="35">
        <v>139.32733072643549</v>
      </c>
      <c r="M1331" s="35">
        <v>158.79062684526048</v>
      </c>
      <c r="N1331" s="35">
        <v>169.30180549270625</v>
      </c>
      <c r="O1331" s="35">
        <v>170.26827938648765</v>
      </c>
      <c r="P1331" s="35">
        <v>161.63556175996081</v>
      </c>
      <c r="Q1331" s="35">
        <v>143.89033815512073</v>
      </c>
      <c r="R1331" s="35">
        <v>118.03302861830446</v>
      </c>
      <c r="S1331" s="35">
        <v>85.521387155943202</v>
      </c>
      <c r="T1331" s="35">
        <v>48.18831813613933</v>
      </c>
      <c r="U1331" s="35">
        <v>8.1385428895674394</v>
      </c>
      <c r="V1331" s="35">
        <v>0</v>
      </c>
      <c r="W1331" s="35">
        <v>0</v>
      </c>
      <c r="X1331" s="35">
        <v>0</v>
      </c>
      <c r="Y1331" s="35">
        <v>0</v>
      </c>
      <c r="Z1331" s="35">
        <v>0</v>
      </c>
      <c r="AA1331" s="35">
        <v>0</v>
      </c>
    </row>
    <row r="1332" spans="1:27">
      <c r="A1332" s="241" t="s">
        <v>782</v>
      </c>
      <c r="B1332" s="35" t="s">
        <v>338</v>
      </c>
      <c r="C1332" s="35" t="s">
        <v>91</v>
      </c>
      <c r="D1332" s="35">
        <v>0</v>
      </c>
      <c r="E1332" s="35">
        <v>0</v>
      </c>
      <c r="F1332" s="35">
        <v>0</v>
      </c>
      <c r="G1332" s="35">
        <v>0</v>
      </c>
      <c r="H1332" s="35">
        <v>0</v>
      </c>
      <c r="I1332" s="35">
        <v>0</v>
      </c>
      <c r="J1332" s="35">
        <v>0</v>
      </c>
      <c r="K1332" s="35">
        <v>32.068703098672138</v>
      </c>
      <c r="L1332" s="35">
        <v>60.935097194915912</v>
      </c>
      <c r="M1332" s="35">
        <v>83.716648704581672</v>
      </c>
      <c r="N1332" s="35">
        <v>98.13844282166005</v>
      </c>
      <c r="O1332" s="35">
        <v>102.76035142527917</v>
      </c>
      <c r="P1332" s="35">
        <v>97.12084105447461</v>
      </c>
      <c r="Q1332" s="35">
        <v>81.78306060785161</v>
      </c>
      <c r="R1332" s="35">
        <v>58.278606553479499</v>
      </c>
      <c r="S1332" s="35">
        <v>28.954581129446527</v>
      </c>
      <c r="T1332" s="35">
        <v>0</v>
      </c>
      <c r="U1332" s="35">
        <v>0</v>
      </c>
      <c r="V1332" s="35">
        <v>0</v>
      </c>
      <c r="W1332" s="35">
        <v>0</v>
      </c>
      <c r="X1332" s="35">
        <v>0</v>
      </c>
      <c r="Y1332" s="35">
        <v>0</v>
      </c>
      <c r="Z1332" s="35">
        <v>0</v>
      </c>
      <c r="AA1332" s="35">
        <v>0</v>
      </c>
    </row>
    <row r="1333" spans="1:27">
      <c r="A1333" s="241" t="s">
        <v>782</v>
      </c>
      <c r="B1333" s="35" t="s">
        <v>338</v>
      </c>
      <c r="C1333" s="35" t="s">
        <v>92</v>
      </c>
      <c r="D1333" s="35">
        <v>0</v>
      </c>
      <c r="E1333" s="35">
        <v>0</v>
      </c>
      <c r="F1333" s="35">
        <v>0</v>
      </c>
      <c r="G1333" s="35">
        <v>0</v>
      </c>
      <c r="H1333" s="35">
        <v>0</v>
      </c>
      <c r="I1333" s="35">
        <v>0</v>
      </c>
      <c r="J1333" s="35">
        <v>0</v>
      </c>
      <c r="K1333" s="35">
        <v>0</v>
      </c>
      <c r="L1333" s="35">
        <v>0</v>
      </c>
      <c r="M1333" s="35">
        <v>19.340710774711049</v>
      </c>
      <c r="N1333" s="35">
        <v>34.626188628473322</v>
      </c>
      <c r="O1333" s="35">
        <v>42.65147518477977</v>
      </c>
      <c r="P1333" s="35">
        <v>41.733881186639124</v>
      </c>
      <c r="Q1333" s="35">
        <v>32.065801703326215</v>
      </c>
      <c r="R1333" s="35">
        <v>15.674375998737395</v>
      </c>
      <c r="S1333" s="35">
        <v>0</v>
      </c>
      <c r="T1333" s="35">
        <v>0</v>
      </c>
      <c r="U1333" s="35">
        <v>0</v>
      </c>
      <c r="V1333" s="35">
        <v>0</v>
      </c>
      <c r="W1333" s="35">
        <v>0</v>
      </c>
      <c r="X1333" s="35">
        <v>0</v>
      </c>
      <c r="Y1333" s="35">
        <v>0</v>
      </c>
      <c r="Z1333" s="35">
        <v>0</v>
      </c>
      <c r="AA1333" s="35">
        <v>0</v>
      </c>
    </row>
    <row r="1334" spans="1:27">
      <c r="A1334" s="241" t="s">
        <v>782</v>
      </c>
      <c r="B1334" s="35" t="s">
        <v>338</v>
      </c>
      <c r="C1334" s="35" t="s">
        <v>93</v>
      </c>
      <c r="D1334" s="35">
        <v>0</v>
      </c>
      <c r="E1334" s="35">
        <v>0</v>
      </c>
      <c r="F1334" s="35">
        <v>0</v>
      </c>
      <c r="G1334" s="35">
        <v>0</v>
      </c>
      <c r="H1334" s="35">
        <v>0</v>
      </c>
      <c r="I1334" s="35">
        <v>0</v>
      </c>
      <c r="J1334" s="35">
        <v>0</v>
      </c>
      <c r="K1334" s="35">
        <v>0</v>
      </c>
      <c r="L1334" s="35">
        <v>0</v>
      </c>
      <c r="M1334" s="35">
        <v>0</v>
      </c>
      <c r="N1334" s="35">
        <v>9.1023170141535541</v>
      </c>
      <c r="O1334" s="35">
        <v>12.027341551069465</v>
      </c>
      <c r="P1334" s="35">
        <v>6.7900040905881482</v>
      </c>
      <c r="Q1334" s="35">
        <v>0</v>
      </c>
      <c r="R1334" s="35">
        <v>0</v>
      </c>
      <c r="S1334" s="35">
        <v>0</v>
      </c>
      <c r="T1334" s="35">
        <v>0</v>
      </c>
      <c r="U1334" s="35">
        <v>0</v>
      </c>
      <c r="V1334" s="35">
        <v>0</v>
      </c>
      <c r="W1334" s="35">
        <v>0</v>
      </c>
      <c r="X1334" s="35">
        <v>0</v>
      </c>
      <c r="Y1334" s="35">
        <v>0</v>
      </c>
      <c r="Z1334" s="35">
        <v>0</v>
      </c>
      <c r="AA1334" s="35">
        <v>0</v>
      </c>
    </row>
    <row r="1335" spans="1:27">
      <c r="A1335" s="241" t="s">
        <v>771</v>
      </c>
      <c r="B1335" s="35" t="s">
        <v>79</v>
      </c>
      <c r="C1335" s="35" t="s">
        <v>82</v>
      </c>
      <c r="D1335" s="35">
        <v>0</v>
      </c>
      <c r="E1335" s="35">
        <v>0</v>
      </c>
      <c r="F1335" s="35">
        <v>0</v>
      </c>
      <c r="G1335" s="35">
        <v>0</v>
      </c>
      <c r="H1335" s="35">
        <v>0</v>
      </c>
      <c r="I1335" s="35">
        <v>0</v>
      </c>
      <c r="J1335" s="35">
        <v>0</v>
      </c>
      <c r="K1335" s="35">
        <v>0</v>
      </c>
      <c r="L1335" s="35">
        <v>0</v>
      </c>
      <c r="M1335" s="35">
        <v>60.501373092250979</v>
      </c>
      <c r="N1335" s="35">
        <v>105.30690412848998</v>
      </c>
      <c r="O1335" s="35">
        <v>122.79271579095372</v>
      </c>
      <c r="P1335" s="35">
        <v>108.42247238926504</v>
      </c>
      <c r="Q1335" s="35">
        <v>65.924239241800024</v>
      </c>
      <c r="R1335" s="35">
        <v>6.3233124872940225</v>
      </c>
      <c r="S1335" s="35">
        <v>0</v>
      </c>
      <c r="T1335" s="35">
        <v>0</v>
      </c>
      <c r="U1335" s="35">
        <v>0</v>
      </c>
      <c r="V1335" s="35">
        <v>0</v>
      </c>
      <c r="W1335" s="35">
        <v>0</v>
      </c>
      <c r="X1335" s="35">
        <v>0</v>
      </c>
      <c r="Y1335" s="35">
        <v>0</v>
      </c>
      <c r="Z1335" s="35">
        <v>0</v>
      </c>
      <c r="AA1335" s="35">
        <v>0</v>
      </c>
    </row>
    <row r="1336" spans="1:27">
      <c r="A1336" s="241" t="s">
        <v>771</v>
      </c>
      <c r="B1336" s="35" t="s">
        <v>79</v>
      </c>
      <c r="C1336" s="35" t="s">
        <v>83</v>
      </c>
      <c r="D1336" s="35">
        <v>0</v>
      </c>
      <c r="E1336" s="35">
        <v>0</v>
      </c>
      <c r="F1336" s="35">
        <v>0</v>
      </c>
      <c r="G1336" s="35">
        <v>0</v>
      </c>
      <c r="H1336" s="35">
        <v>0</v>
      </c>
      <c r="I1336" s="35">
        <v>0</v>
      </c>
      <c r="J1336" s="35">
        <v>0</v>
      </c>
      <c r="K1336" s="35">
        <v>0</v>
      </c>
      <c r="L1336" s="35">
        <v>93.235060419647581</v>
      </c>
      <c r="M1336" s="35">
        <v>174.97311226699978</v>
      </c>
      <c r="N1336" s="35">
        <v>235.13486692957559</v>
      </c>
      <c r="O1336" s="35">
        <v>266.30165372741044</v>
      </c>
      <c r="P1336" s="35">
        <v>264.63023157316223</v>
      </c>
      <c r="Q1336" s="35">
        <v>230.32670699745179</v>
      </c>
      <c r="R1336" s="35">
        <v>167.62111872532273</v>
      </c>
      <c r="S1336" s="35">
        <v>84.24582283238253</v>
      </c>
      <c r="T1336" s="35">
        <v>0</v>
      </c>
      <c r="U1336" s="35">
        <v>0</v>
      </c>
      <c r="V1336" s="35">
        <v>0</v>
      </c>
      <c r="W1336" s="35">
        <v>0</v>
      </c>
      <c r="X1336" s="35">
        <v>0</v>
      </c>
      <c r="Y1336" s="35">
        <v>0</v>
      </c>
      <c r="Z1336" s="35">
        <v>0</v>
      </c>
      <c r="AA1336" s="35">
        <v>0</v>
      </c>
    </row>
    <row r="1337" spans="1:27">
      <c r="A1337" s="241" t="s">
        <v>771</v>
      </c>
      <c r="B1337" s="35" t="s">
        <v>79</v>
      </c>
      <c r="C1337" s="35" t="s">
        <v>84</v>
      </c>
      <c r="D1337" s="35">
        <v>0</v>
      </c>
      <c r="E1337" s="35">
        <v>0</v>
      </c>
      <c r="F1337" s="35">
        <v>0</v>
      </c>
      <c r="G1337" s="35">
        <v>0</v>
      </c>
      <c r="H1337" s="35">
        <v>0</v>
      </c>
      <c r="I1337" s="35">
        <v>0</v>
      </c>
      <c r="J1337" s="35">
        <v>123.13573843229511</v>
      </c>
      <c r="K1337" s="35">
        <v>237.29487969057391</v>
      </c>
      <c r="L1337" s="35">
        <v>334.15522066910967</v>
      </c>
      <c r="M1337" s="35">
        <v>406.65564106138595</v>
      </c>
      <c r="N1337" s="35">
        <v>449.51085913608682</v>
      </c>
      <c r="O1337" s="35">
        <v>459.5967288543859</v>
      </c>
      <c r="P1337" s="35">
        <v>436.177990162919</v>
      </c>
      <c r="Q1337" s="35">
        <v>380.96186946267471</v>
      </c>
      <c r="R1337" s="35">
        <v>297.97362277881984</v>
      </c>
      <c r="S1337" s="35">
        <v>193.26309453624037</v>
      </c>
      <c r="T1337" s="35">
        <v>74.463683810453091</v>
      </c>
      <c r="U1337" s="35">
        <v>0</v>
      </c>
      <c r="V1337" s="35">
        <v>0</v>
      </c>
      <c r="W1337" s="35">
        <v>0</v>
      </c>
      <c r="X1337" s="35">
        <v>0</v>
      </c>
      <c r="Y1337" s="35">
        <v>0</v>
      </c>
      <c r="Z1337" s="35">
        <v>0</v>
      </c>
      <c r="AA1337" s="35">
        <v>0</v>
      </c>
    </row>
    <row r="1338" spans="1:27">
      <c r="A1338" s="241" t="s">
        <v>771</v>
      </c>
      <c r="B1338" s="35" t="s">
        <v>79</v>
      </c>
      <c r="C1338" s="35" t="s">
        <v>85</v>
      </c>
      <c r="D1338" s="35">
        <v>0</v>
      </c>
      <c r="E1338" s="35">
        <v>0</v>
      </c>
      <c r="F1338" s="35">
        <v>0</v>
      </c>
      <c r="G1338" s="35">
        <v>0</v>
      </c>
      <c r="H1338" s="35">
        <v>0</v>
      </c>
      <c r="I1338" s="35">
        <v>131.54818267702433</v>
      </c>
      <c r="J1338" s="35">
        <v>257.11092211102601</v>
      </c>
      <c r="K1338" s="35">
        <v>370.97511276891049</v>
      </c>
      <c r="L1338" s="35">
        <v>467.9599331697093</v>
      </c>
      <c r="M1338" s="35">
        <v>543.65257329863925</v>
      </c>
      <c r="N1338" s="35">
        <v>594.60901749401239</v>
      </c>
      <c r="O1338" s="35">
        <v>618.51074718422308</v>
      </c>
      <c r="P1338" s="35">
        <v>614.27023349916851</v>
      </c>
      <c r="Q1338" s="35">
        <v>582.08041984153681</v>
      </c>
      <c r="R1338" s="35">
        <v>523.4059429606192</v>
      </c>
      <c r="S1338" s="35">
        <v>440.91649196984901</v>
      </c>
      <c r="T1338" s="35">
        <v>338.36533747324142</v>
      </c>
      <c r="U1338" s="35">
        <v>220.41855772634278</v>
      </c>
      <c r="V1338" s="35">
        <v>92.44273204257226</v>
      </c>
      <c r="W1338" s="35">
        <v>0</v>
      </c>
      <c r="X1338" s="35">
        <v>0</v>
      </c>
      <c r="Y1338" s="35">
        <v>0</v>
      </c>
      <c r="Z1338" s="35">
        <v>0</v>
      </c>
      <c r="AA1338" s="35">
        <v>0</v>
      </c>
    </row>
    <row r="1339" spans="1:27">
      <c r="A1339" s="241" t="s">
        <v>771</v>
      </c>
      <c r="B1339" s="35" t="s">
        <v>79</v>
      </c>
      <c r="C1339" s="35" t="s">
        <v>86</v>
      </c>
      <c r="D1339" s="35">
        <v>0</v>
      </c>
      <c r="E1339" s="35">
        <v>0</v>
      </c>
      <c r="F1339" s="35">
        <v>0</v>
      </c>
      <c r="G1339" s="35">
        <v>138.48614199301994</v>
      </c>
      <c r="H1339" s="35">
        <v>272.57152796122648</v>
      </c>
      <c r="I1339" s="35">
        <v>397.99524730629594</v>
      </c>
      <c r="J1339" s="35">
        <v>510.77163633207203</v>
      </c>
      <c r="K1339" s="35">
        <v>607.31693303667237</v>
      </c>
      <c r="L1339" s="35">
        <v>684.56316043679988</v>
      </c>
      <c r="M1339" s="35">
        <v>740.05561948652178</v>
      </c>
      <c r="N1339" s="35">
        <v>772.03089350038294</v>
      </c>
      <c r="O1339" s="35">
        <v>779.47288528817751</v>
      </c>
      <c r="P1339" s="35">
        <v>762.14510627620825</v>
      </c>
      <c r="Q1339" s="35">
        <v>720.59819154453578</v>
      </c>
      <c r="R1339" s="35">
        <v>656.15240197043238</v>
      </c>
      <c r="S1339" s="35">
        <v>570.85566951777923</v>
      </c>
      <c r="T1339" s="35">
        <v>467.41851889205088</v>
      </c>
      <c r="U1339" s="35">
        <v>349.12793359394067</v>
      </c>
      <c r="V1339" s="35">
        <v>219.74290350097394</v>
      </c>
      <c r="W1339" s="35">
        <v>83.374973223376102</v>
      </c>
      <c r="X1339" s="35">
        <v>0</v>
      </c>
      <c r="Y1339" s="35">
        <v>0</v>
      </c>
      <c r="Z1339" s="35">
        <v>0</v>
      </c>
      <c r="AA1339" s="35">
        <v>0</v>
      </c>
    </row>
    <row r="1340" spans="1:27">
      <c r="A1340" s="241" t="s">
        <v>771</v>
      </c>
      <c r="B1340" s="35" t="s">
        <v>79</v>
      </c>
      <c r="C1340" s="35" t="s">
        <v>87</v>
      </c>
      <c r="D1340" s="35">
        <v>0</v>
      </c>
      <c r="E1340" s="35">
        <v>0</v>
      </c>
      <c r="F1340" s="35">
        <v>132.81907248595562</v>
      </c>
      <c r="G1340" s="35">
        <v>262.26754545432954</v>
      </c>
      <c r="H1340" s="35">
        <v>385.06035635821218</v>
      </c>
      <c r="I1340" s="35">
        <v>498.08134588818729</v>
      </c>
      <c r="J1340" s="35">
        <v>598.46233791821999</v>
      </c>
      <c r="K1340" s="35">
        <v>683.65592628910372</v>
      </c>
      <c r="L1340" s="35">
        <v>751.50012129191077</v>
      </c>
      <c r="M1340" s="35">
        <v>800.27321529333926</v>
      </c>
      <c r="N1340" s="35">
        <v>828.7374751573625</v>
      </c>
      <c r="O1340" s="35">
        <v>836.17055266417844</v>
      </c>
      <c r="P1340" s="35">
        <v>822.38381581245085</v>
      </c>
      <c r="Q1340" s="35">
        <v>787.72713580449818</v>
      </c>
      <c r="R1340" s="35">
        <v>733.08000823330553</v>
      </c>
      <c r="S1340" s="35">
        <v>659.82923379233659</v>
      </c>
      <c r="T1340" s="35">
        <v>569.8337249131572</v>
      </c>
      <c r="U1340" s="35">
        <v>465.37733144605716</v>
      </c>
      <c r="V1340" s="35">
        <v>349.1108825440989</v>
      </c>
      <c r="W1340" s="35">
        <v>223.98491557548655</v>
      </c>
      <c r="X1340" s="35">
        <v>93.174799227919692</v>
      </c>
      <c r="Y1340" s="35">
        <v>0</v>
      </c>
      <c r="Z1340" s="35">
        <v>0</v>
      </c>
      <c r="AA1340" s="35">
        <v>0</v>
      </c>
    </row>
    <row r="1341" spans="1:27">
      <c r="A1341" s="241" t="s">
        <v>771</v>
      </c>
      <c r="B1341" s="35" t="s">
        <v>79</v>
      </c>
      <c r="C1341" s="35" t="s">
        <v>88</v>
      </c>
      <c r="D1341" s="35">
        <v>0</v>
      </c>
      <c r="E1341" s="35">
        <v>0</v>
      </c>
      <c r="F1341" s="35">
        <v>0</v>
      </c>
      <c r="G1341" s="35">
        <v>136.08859242441935</v>
      </c>
      <c r="H1341" s="35">
        <v>268.38582579418534</v>
      </c>
      <c r="I1341" s="35">
        <v>393.20596639197242</v>
      </c>
      <c r="J1341" s="35">
        <v>507.07158850686841</v>
      </c>
      <c r="K1341" s="35">
        <v>606.81045374821758</v>
      </c>
      <c r="L1341" s="35">
        <v>689.64388799575022</v>
      </c>
      <c r="M1341" s="35">
        <v>753.26419384906296</v>
      </c>
      <c r="N1341" s="35">
        <v>795.89894190492896</v>
      </c>
      <c r="O1341" s="35">
        <v>816.36034974011363</v>
      </c>
      <c r="P1341" s="35">
        <v>814.07837292631564</v>
      </c>
      <c r="Q1341" s="35">
        <v>789.11658617836906</v>
      </c>
      <c r="R1341" s="35">
        <v>742.17041219498151</v>
      </c>
      <c r="S1341" s="35">
        <v>674.54774753560991</v>
      </c>
      <c r="T1341" s="35">
        <v>588.13252528669977</v>
      </c>
      <c r="U1341" s="35">
        <v>485.33222964289638</v>
      </c>
      <c r="V1341" s="35">
        <v>369.01082462033497</v>
      </c>
      <c r="W1341" s="35">
        <v>242.40896547399078</v>
      </c>
      <c r="X1341" s="35">
        <v>109.05371568846164</v>
      </c>
      <c r="Y1341" s="35">
        <v>0</v>
      </c>
      <c r="Z1341" s="35">
        <v>0</v>
      </c>
      <c r="AA1341" s="35">
        <v>0</v>
      </c>
    </row>
    <row r="1342" spans="1:27">
      <c r="A1342" s="241" t="s">
        <v>771</v>
      </c>
      <c r="B1342" s="35" t="s">
        <v>79</v>
      </c>
      <c r="C1342" s="35" t="s">
        <v>89</v>
      </c>
      <c r="D1342" s="35">
        <v>0</v>
      </c>
      <c r="E1342" s="35">
        <v>0</v>
      </c>
      <c r="F1342" s="35">
        <v>0</v>
      </c>
      <c r="G1342" s="35">
        <v>0</v>
      </c>
      <c r="H1342" s="35">
        <v>140.23750034860183</v>
      </c>
      <c r="I1342" s="35">
        <v>275.15227957895877</v>
      </c>
      <c r="J1342" s="35">
        <v>399.62364071067896</v>
      </c>
      <c r="K1342" s="35">
        <v>508.92726720313954</v>
      </c>
      <c r="L1342" s="35">
        <v>598.91453461861204</v>
      </c>
      <c r="M1342" s="35">
        <v>666.16997186373806</v>
      </c>
      <c r="N1342" s="35">
        <v>708.14089556030865</v>
      </c>
      <c r="O1342" s="35">
        <v>723.2342972665258</v>
      </c>
      <c r="P1342" s="35">
        <v>710.87730618956937</v>
      </c>
      <c r="Q1342" s="35">
        <v>671.53893252428554</v>
      </c>
      <c r="R1342" s="35">
        <v>606.7122661485256</v>
      </c>
      <c r="S1342" s="35">
        <v>518.85780632451178</v>
      </c>
      <c r="T1342" s="35">
        <v>411.31007333016458</v>
      </c>
      <c r="U1342" s="35">
        <v>288.15104658044413</v>
      </c>
      <c r="V1342" s="35">
        <v>154.05523290093984</v>
      </c>
      <c r="W1342" s="35">
        <v>14.112245394893842</v>
      </c>
      <c r="X1342" s="35">
        <v>0</v>
      </c>
      <c r="Y1342" s="35">
        <v>0</v>
      </c>
      <c r="Z1342" s="35">
        <v>0</v>
      </c>
      <c r="AA1342" s="35">
        <v>0</v>
      </c>
    </row>
    <row r="1343" spans="1:27">
      <c r="A1343" s="241" t="s">
        <v>771</v>
      </c>
      <c r="B1343" s="35" t="s">
        <v>79</v>
      </c>
      <c r="C1343" s="35" t="s">
        <v>90</v>
      </c>
      <c r="D1343" s="35">
        <v>0</v>
      </c>
      <c r="E1343" s="35">
        <v>0</v>
      </c>
      <c r="F1343" s="35">
        <v>0</v>
      </c>
      <c r="G1343" s="35">
        <v>0</v>
      </c>
      <c r="H1343" s="35">
        <v>0</v>
      </c>
      <c r="I1343" s="35">
        <v>132.81270387088668</v>
      </c>
      <c r="J1343" s="35">
        <v>258.0236442844016</v>
      </c>
      <c r="K1343" s="35">
        <v>368.46615778473603</v>
      </c>
      <c r="L1343" s="35">
        <v>457.81887722252992</v>
      </c>
      <c r="M1343" s="35">
        <v>520.96754607229798</v>
      </c>
      <c r="N1343" s="35">
        <v>554.29774169785537</v>
      </c>
      <c r="O1343" s="35">
        <v>555.90175304635193</v>
      </c>
      <c r="P1343" s="35">
        <v>525.68777177040192</v>
      </c>
      <c r="Q1343" s="35">
        <v>465.3851470366975</v>
      </c>
      <c r="R1343" s="35">
        <v>378.44540325309868</v>
      </c>
      <c r="S1343" s="35">
        <v>269.84468613477702</v>
      </c>
      <c r="T1343" s="35">
        <v>145.79894444847815</v>
      </c>
      <c r="U1343" s="35">
        <v>13.408149497475897</v>
      </c>
      <c r="V1343" s="35">
        <v>0</v>
      </c>
      <c r="W1343" s="35">
        <v>0</v>
      </c>
      <c r="X1343" s="35">
        <v>0</v>
      </c>
      <c r="Y1343" s="35">
        <v>0</v>
      </c>
      <c r="Z1343" s="35">
        <v>0</v>
      </c>
      <c r="AA1343" s="35">
        <v>0</v>
      </c>
    </row>
    <row r="1344" spans="1:27">
      <c r="A1344" s="241" t="s">
        <v>771</v>
      </c>
      <c r="B1344" s="35" t="s">
        <v>79</v>
      </c>
      <c r="C1344" s="35" t="s">
        <v>91</v>
      </c>
      <c r="D1344" s="35">
        <v>0</v>
      </c>
      <c r="E1344" s="35">
        <v>0</v>
      </c>
      <c r="F1344" s="35">
        <v>0</v>
      </c>
      <c r="G1344" s="35">
        <v>0</v>
      </c>
      <c r="H1344" s="35">
        <v>0</v>
      </c>
      <c r="I1344" s="35">
        <v>0</v>
      </c>
      <c r="J1344" s="35">
        <v>0</v>
      </c>
      <c r="K1344" s="35">
        <v>109.82576467010203</v>
      </c>
      <c r="L1344" s="35">
        <v>209.11113502148422</v>
      </c>
      <c r="M1344" s="35">
        <v>288.32731827289689</v>
      </c>
      <c r="N1344" s="35">
        <v>339.87163748963388</v>
      </c>
      <c r="O1344" s="35">
        <v>358.79718926459071</v>
      </c>
      <c r="P1344" s="35">
        <v>343.28761676195018</v>
      </c>
      <c r="Q1344" s="35">
        <v>294.83143235750742</v>
      </c>
      <c r="R1344" s="35">
        <v>218.07915947204268</v>
      </c>
      <c r="S1344" s="35">
        <v>120.39700423670295</v>
      </c>
      <c r="T1344" s="35">
        <v>11.159892809986841</v>
      </c>
      <c r="U1344" s="35">
        <v>0</v>
      </c>
      <c r="V1344" s="35">
        <v>0</v>
      </c>
      <c r="W1344" s="35">
        <v>0</v>
      </c>
      <c r="X1344" s="35">
        <v>0</v>
      </c>
      <c r="Y1344" s="35">
        <v>0</v>
      </c>
      <c r="Z1344" s="35">
        <v>0</v>
      </c>
      <c r="AA1344" s="35">
        <v>0</v>
      </c>
    </row>
    <row r="1345" spans="1:27">
      <c r="A1345" s="241" t="s">
        <v>771</v>
      </c>
      <c r="B1345" s="35" t="s">
        <v>79</v>
      </c>
      <c r="C1345" s="35" t="s">
        <v>92</v>
      </c>
      <c r="D1345" s="35">
        <v>0</v>
      </c>
      <c r="E1345" s="35">
        <v>0</v>
      </c>
      <c r="F1345" s="35">
        <v>0</v>
      </c>
      <c r="G1345" s="35">
        <v>0</v>
      </c>
      <c r="H1345" s="35">
        <v>0</v>
      </c>
      <c r="I1345" s="35">
        <v>0</v>
      </c>
      <c r="J1345" s="35">
        <v>0</v>
      </c>
      <c r="K1345" s="35">
        <v>0</v>
      </c>
      <c r="L1345" s="35">
        <v>77.175219811204002</v>
      </c>
      <c r="M1345" s="35">
        <v>139.88900536231864</v>
      </c>
      <c r="N1345" s="35">
        <v>176.38976995015815</v>
      </c>
      <c r="O1345" s="35">
        <v>179.83783875654456</v>
      </c>
      <c r="P1345" s="35">
        <v>149.58709738763747</v>
      </c>
      <c r="Q1345" s="35">
        <v>91.30606364870647</v>
      </c>
      <c r="R1345" s="35">
        <v>15.915695589335936</v>
      </c>
      <c r="S1345" s="35">
        <v>0</v>
      </c>
      <c r="T1345" s="35">
        <v>0</v>
      </c>
      <c r="U1345" s="35">
        <v>0</v>
      </c>
      <c r="V1345" s="35">
        <v>0</v>
      </c>
      <c r="W1345" s="35">
        <v>0</v>
      </c>
      <c r="X1345" s="35">
        <v>0</v>
      </c>
      <c r="Y1345" s="35">
        <v>0</v>
      </c>
      <c r="Z1345" s="35">
        <v>0</v>
      </c>
      <c r="AA1345" s="35">
        <v>0</v>
      </c>
    </row>
    <row r="1346" spans="1:27">
      <c r="A1346" s="241" t="s">
        <v>771</v>
      </c>
      <c r="B1346" s="35" t="s">
        <v>79</v>
      </c>
      <c r="C1346" s="35" t="s">
        <v>93</v>
      </c>
      <c r="D1346" s="35">
        <v>0</v>
      </c>
      <c r="E1346" s="35">
        <v>0</v>
      </c>
      <c r="F1346" s="35">
        <v>0</v>
      </c>
      <c r="G1346" s="35">
        <v>0</v>
      </c>
      <c r="H1346" s="35">
        <v>0</v>
      </c>
      <c r="I1346" s="35">
        <v>0</v>
      </c>
      <c r="J1346" s="35">
        <v>0</v>
      </c>
      <c r="K1346" s="35">
        <v>0</v>
      </c>
      <c r="L1346" s="35">
        <v>0</v>
      </c>
      <c r="M1346" s="35">
        <v>50.622801489433996</v>
      </c>
      <c r="N1346" s="35">
        <v>83.323497744283074</v>
      </c>
      <c r="O1346" s="35">
        <v>86.524987097308895</v>
      </c>
      <c r="P1346" s="35">
        <v>59.093839011200977</v>
      </c>
      <c r="Q1346" s="35">
        <v>10.741565062562149</v>
      </c>
      <c r="R1346" s="35">
        <v>0</v>
      </c>
      <c r="S1346" s="35">
        <v>0</v>
      </c>
      <c r="T1346" s="35">
        <v>0</v>
      </c>
      <c r="U1346" s="35">
        <v>0</v>
      </c>
      <c r="V1346" s="35">
        <v>0</v>
      </c>
      <c r="W1346" s="35">
        <v>0</v>
      </c>
      <c r="X1346" s="35">
        <v>0</v>
      </c>
      <c r="Y1346" s="35">
        <v>0</v>
      </c>
      <c r="Z1346" s="35">
        <v>0</v>
      </c>
      <c r="AA1346" s="35">
        <v>0</v>
      </c>
    </row>
    <row r="1347" spans="1:27">
      <c r="A1347" s="241" t="s">
        <v>771</v>
      </c>
      <c r="B1347" s="35" t="s">
        <v>339</v>
      </c>
      <c r="C1347" s="35" t="s">
        <v>82</v>
      </c>
      <c r="D1347" s="35">
        <v>0</v>
      </c>
      <c r="E1347" s="35">
        <v>0</v>
      </c>
      <c r="F1347" s="35">
        <v>0</v>
      </c>
      <c r="G1347" s="35">
        <v>0</v>
      </c>
      <c r="H1347" s="35">
        <v>0</v>
      </c>
      <c r="I1347" s="35">
        <v>0</v>
      </c>
      <c r="J1347" s="35">
        <v>0</v>
      </c>
      <c r="K1347" s="35">
        <v>0</v>
      </c>
      <c r="L1347" s="35">
        <v>0</v>
      </c>
      <c r="M1347" s="35">
        <v>32.267398982533855</v>
      </c>
      <c r="N1347" s="35">
        <v>56.16368220186132</v>
      </c>
      <c r="O1347" s="35">
        <v>65.489448421841985</v>
      </c>
      <c r="P1347" s="35">
        <v>57.825318607608018</v>
      </c>
      <c r="Q1347" s="35">
        <v>35.159594262293339</v>
      </c>
      <c r="R1347" s="35">
        <v>3.3724333265568118</v>
      </c>
      <c r="S1347" s="35">
        <v>0</v>
      </c>
      <c r="T1347" s="35">
        <v>0</v>
      </c>
      <c r="U1347" s="35">
        <v>0</v>
      </c>
      <c r="V1347" s="35">
        <v>0</v>
      </c>
      <c r="W1347" s="35">
        <v>0</v>
      </c>
      <c r="X1347" s="35">
        <v>0</v>
      </c>
      <c r="Y1347" s="35">
        <v>0</v>
      </c>
      <c r="Z1347" s="35">
        <v>0</v>
      </c>
      <c r="AA1347" s="35">
        <v>0</v>
      </c>
    </row>
    <row r="1348" spans="1:27">
      <c r="A1348" s="241" t="s">
        <v>771</v>
      </c>
      <c r="B1348" s="35" t="s">
        <v>339</v>
      </c>
      <c r="C1348" s="35" t="s">
        <v>83</v>
      </c>
      <c r="D1348" s="35">
        <v>0</v>
      </c>
      <c r="E1348" s="35">
        <v>0</v>
      </c>
      <c r="F1348" s="35">
        <v>0</v>
      </c>
      <c r="G1348" s="35">
        <v>0</v>
      </c>
      <c r="H1348" s="35">
        <v>0</v>
      </c>
      <c r="I1348" s="35">
        <v>0</v>
      </c>
      <c r="J1348" s="35">
        <v>0</v>
      </c>
      <c r="K1348" s="35">
        <v>0</v>
      </c>
      <c r="L1348" s="35">
        <v>49.725365557145388</v>
      </c>
      <c r="M1348" s="35">
        <v>93.318993209066562</v>
      </c>
      <c r="N1348" s="35">
        <v>125.40526236244033</v>
      </c>
      <c r="O1348" s="35">
        <v>142.02754865461893</v>
      </c>
      <c r="P1348" s="35">
        <v>141.13612350568656</v>
      </c>
      <c r="Q1348" s="35">
        <v>122.84091039864097</v>
      </c>
      <c r="R1348" s="35">
        <v>89.397929986838804</v>
      </c>
      <c r="S1348" s="35">
        <v>44.93110551060402</v>
      </c>
      <c r="T1348" s="35">
        <v>0</v>
      </c>
      <c r="U1348" s="35">
        <v>0</v>
      </c>
      <c r="V1348" s="35">
        <v>0</v>
      </c>
      <c r="W1348" s="35">
        <v>0</v>
      </c>
      <c r="X1348" s="35">
        <v>0</v>
      </c>
      <c r="Y1348" s="35">
        <v>0</v>
      </c>
      <c r="Z1348" s="35">
        <v>0</v>
      </c>
      <c r="AA1348" s="35">
        <v>0</v>
      </c>
    </row>
    <row r="1349" spans="1:27">
      <c r="A1349" s="241" t="s">
        <v>771</v>
      </c>
      <c r="B1349" s="35" t="s">
        <v>339</v>
      </c>
      <c r="C1349" s="35" t="s">
        <v>84</v>
      </c>
      <c r="D1349" s="35">
        <v>0</v>
      </c>
      <c r="E1349" s="35">
        <v>0</v>
      </c>
      <c r="F1349" s="35">
        <v>0</v>
      </c>
      <c r="G1349" s="35">
        <v>0</v>
      </c>
      <c r="H1349" s="35">
        <v>0</v>
      </c>
      <c r="I1349" s="35">
        <v>0</v>
      </c>
      <c r="J1349" s="35">
        <v>65.672393830557397</v>
      </c>
      <c r="K1349" s="35">
        <v>126.55726916830608</v>
      </c>
      <c r="L1349" s="35">
        <v>178.21611769019182</v>
      </c>
      <c r="M1349" s="35">
        <v>216.88300856607253</v>
      </c>
      <c r="N1349" s="35">
        <v>239.73912487257965</v>
      </c>
      <c r="O1349" s="35">
        <v>245.11825538900584</v>
      </c>
      <c r="P1349" s="35">
        <v>232.62826142022348</v>
      </c>
      <c r="Q1349" s="35">
        <v>203.17966371342652</v>
      </c>
      <c r="R1349" s="35">
        <v>158.91926548203728</v>
      </c>
      <c r="S1349" s="35">
        <v>103.0736504193282</v>
      </c>
      <c r="T1349" s="35">
        <v>39.71396469890832</v>
      </c>
      <c r="U1349" s="35">
        <v>0</v>
      </c>
      <c r="V1349" s="35">
        <v>0</v>
      </c>
      <c r="W1349" s="35">
        <v>0</v>
      </c>
      <c r="X1349" s="35">
        <v>0</v>
      </c>
      <c r="Y1349" s="35">
        <v>0</v>
      </c>
      <c r="Z1349" s="35">
        <v>0</v>
      </c>
      <c r="AA1349" s="35">
        <v>0</v>
      </c>
    </row>
    <row r="1350" spans="1:27">
      <c r="A1350" s="241" t="s">
        <v>771</v>
      </c>
      <c r="B1350" s="35" t="s">
        <v>339</v>
      </c>
      <c r="C1350" s="35" t="s">
        <v>85</v>
      </c>
      <c r="D1350" s="35">
        <v>0</v>
      </c>
      <c r="E1350" s="35">
        <v>0</v>
      </c>
      <c r="F1350" s="35">
        <v>0</v>
      </c>
      <c r="G1350" s="35">
        <v>0</v>
      </c>
      <c r="H1350" s="35">
        <v>0</v>
      </c>
      <c r="I1350" s="35">
        <v>70.159030761079634</v>
      </c>
      <c r="J1350" s="35">
        <v>137.12582512588054</v>
      </c>
      <c r="K1350" s="35">
        <v>197.85339347675227</v>
      </c>
      <c r="L1350" s="35">
        <v>249.57863102384496</v>
      </c>
      <c r="M1350" s="35">
        <v>289.94803909260764</v>
      </c>
      <c r="N1350" s="35">
        <v>317.12480933013995</v>
      </c>
      <c r="O1350" s="35">
        <v>329.87239849825232</v>
      </c>
      <c r="P1350" s="35">
        <v>327.61079119955656</v>
      </c>
      <c r="Q1350" s="35">
        <v>310.44289058215298</v>
      </c>
      <c r="R1350" s="35">
        <v>279.14983624566361</v>
      </c>
      <c r="S1350" s="35">
        <v>235.15546238391951</v>
      </c>
      <c r="T1350" s="35">
        <v>180.46151331906211</v>
      </c>
      <c r="U1350" s="35">
        <v>117.55656412071616</v>
      </c>
      <c r="V1350" s="35">
        <v>49.302790422705208</v>
      </c>
      <c r="W1350" s="35">
        <v>0</v>
      </c>
      <c r="X1350" s="35">
        <v>0</v>
      </c>
      <c r="Y1350" s="35">
        <v>0</v>
      </c>
      <c r="Z1350" s="35">
        <v>0</v>
      </c>
      <c r="AA1350" s="35">
        <v>0</v>
      </c>
    </row>
    <row r="1351" spans="1:27">
      <c r="A1351" s="241" t="s">
        <v>771</v>
      </c>
      <c r="B1351" s="35" t="s">
        <v>339</v>
      </c>
      <c r="C1351" s="35" t="s">
        <v>86</v>
      </c>
      <c r="D1351" s="35">
        <v>0</v>
      </c>
      <c r="E1351" s="35">
        <v>0</v>
      </c>
      <c r="F1351" s="35">
        <v>0</v>
      </c>
      <c r="G1351" s="35">
        <v>73.859275729610644</v>
      </c>
      <c r="H1351" s="35">
        <v>145.37148157932083</v>
      </c>
      <c r="I1351" s="35">
        <v>212.2641318966912</v>
      </c>
      <c r="J1351" s="35">
        <v>272.4115393771051</v>
      </c>
      <c r="K1351" s="35">
        <v>323.90236428622529</v>
      </c>
      <c r="L1351" s="35">
        <v>365.10035223296001</v>
      </c>
      <c r="M1351" s="35">
        <v>394.69633039281172</v>
      </c>
      <c r="N1351" s="35">
        <v>411.74980986687098</v>
      </c>
      <c r="O1351" s="35">
        <v>415.71887215369475</v>
      </c>
      <c r="P1351" s="35">
        <v>406.47739001397781</v>
      </c>
      <c r="Q1351" s="35">
        <v>384.31903549041914</v>
      </c>
      <c r="R1351" s="35">
        <v>349.94794771756398</v>
      </c>
      <c r="S1351" s="35">
        <v>304.45635707614895</v>
      </c>
      <c r="T1351" s="35">
        <v>249.28987674242717</v>
      </c>
      <c r="U1351" s="35">
        <v>186.20156458343507</v>
      </c>
      <c r="V1351" s="35">
        <v>117.19621520051945</v>
      </c>
      <c r="W1351" s="35">
        <v>44.466652385800593</v>
      </c>
      <c r="X1351" s="35">
        <v>0</v>
      </c>
      <c r="Y1351" s="35">
        <v>0</v>
      </c>
      <c r="Z1351" s="35">
        <v>0</v>
      </c>
      <c r="AA1351" s="35">
        <v>0</v>
      </c>
    </row>
    <row r="1352" spans="1:27">
      <c r="A1352" s="241" t="s">
        <v>771</v>
      </c>
      <c r="B1352" s="35" t="s">
        <v>339</v>
      </c>
      <c r="C1352" s="35" t="s">
        <v>87</v>
      </c>
      <c r="D1352" s="35">
        <v>0</v>
      </c>
      <c r="E1352" s="35">
        <v>0</v>
      </c>
      <c r="F1352" s="35">
        <v>70.836838659176323</v>
      </c>
      <c r="G1352" s="35">
        <v>139.87602424230909</v>
      </c>
      <c r="H1352" s="35">
        <v>205.36552339104651</v>
      </c>
      <c r="I1352" s="35">
        <v>265.64338447369988</v>
      </c>
      <c r="J1352" s="35">
        <v>319.17991355638401</v>
      </c>
      <c r="K1352" s="35">
        <v>364.61649402085533</v>
      </c>
      <c r="L1352" s="35">
        <v>400.80006468901917</v>
      </c>
      <c r="M1352" s="35">
        <v>426.81238148978099</v>
      </c>
      <c r="N1352" s="35">
        <v>441.99332008392673</v>
      </c>
      <c r="O1352" s="35">
        <v>445.95762808756183</v>
      </c>
      <c r="P1352" s="35">
        <v>438.60470176664046</v>
      </c>
      <c r="Q1352" s="35">
        <v>420.12113909573236</v>
      </c>
      <c r="R1352" s="35">
        <v>390.9760043910963</v>
      </c>
      <c r="S1352" s="35">
        <v>351.90892468924625</v>
      </c>
      <c r="T1352" s="35">
        <v>303.91131995368391</v>
      </c>
      <c r="U1352" s="35">
        <v>248.20124343789718</v>
      </c>
      <c r="V1352" s="35">
        <v>186.1924706901861</v>
      </c>
      <c r="W1352" s="35">
        <v>119.45862164025951</v>
      </c>
      <c r="X1352" s="35">
        <v>49.693226254890504</v>
      </c>
      <c r="Y1352" s="35">
        <v>0</v>
      </c>
      <c r="Z1352" s="35">
        <v>0</v>
      </c>
      <c r="AA1352" s="35">
        <v>0</v>
      </c>
    </row>
    <row r="1353" spans="1:27">
      <c r="A1353" s="241" t="s">
        <v>771</v>
      </c>
      <c r="B1353" s="35" t="s">
        <v>339</v>
      </c>
      <c r="C1353" s="35" t="s">
        <v>88</v>
      </c>
      <c r="D1353" s="35">
        <v>0</v>
      </c>
      <c r="E1353" s="35">
        <v>0</v>
      </c>
      <c r="F1353" s="35">
        <v>0</v>
      </c>
      <c r="G1353" s="35">
        <v>72.580582626356986</v>
      </c>
      <c r="H1353" s="35">
        <v>143.13910709023219</v>
      </c>
      <c r="I1353" s="35">
        <v>209.70984874238533</v>
      </c>
      <c r="J1353" s="35">
        <v>270.43818053699653</v>
      </c>
      <c r="K1353" s="35">
        <v>323.63224199904943</v>
      </c>
      <c r="L1353" s="35">
        <v>367.81007359773349</v>
      </c>
      <c r="M1353" s="35">
        <v>401.74090338616696</v>
      </c>
      <c r="N1353" s="35">
        <v>424.47943568262883</v>
      </c>
      <c r="O1353" s="35">
        <v>435.39218652806062</v>
      </c>
      <c r="P1353" s="35">
        <v>434.17513222736841</v>
      </c>
      <c r="Q1353" s="35">
        <v>420.8621792951302</v>
      </c>
      <c r="R1353" s="35">
        <v>395.82421983732348</v>
      </c>
      <c r="S1353" s="35">
        <v>359.75879868565869</v>
      </c>
      <c r="T1353" s="35">
        <v>313.67068015290658</v>
      </c>
      <c r="U1353" s="35">
        <v>258.84385580954472</v>
      </c>
      <c r="V1353" s="35">
        <v>196.80577313084535</v>
      </c>
      <c r="W1353" s="35">
        <v>129.28478158612842</v>
      </c>
      <c r="X1353" s="35">
        <v>58.161981700512875</v>
      </c>
      <c r="Y1353" s="35">
        <v>0</v>
      </c>
      <c r="Z1353" s="35">
        <v>0</v>
      </c>
      <c r="AA1353" s="35">
        <v>0</v>
      </c>
    </row>
    <row r="1354" spans="1:27">
      <c r="A1354" s="241" t="s">
        <v>771</v>
      </c>
      <c r="B1354" s="35" t="s">
        <v>339</v>
      </c>
      <c r="C1354" s="35" t="s">
        <v>89</v>
      </c>
      <c r="D1354" s="35">
        <v>0</v>
      </c>
      <c r="E1354" s="35">
        <v>0</v>
      </c>
      <c r="F1354" s="35">
        <v>0</v>
      </c>
      <c r="G1354" s="35">
        <v>0</v>
      </c>
      <c r="H1354" s="35">
        <v>74.793333519254318</v>
      </c>
      <c r="I1354" s="35">
        <v>146.74788244211135</v>
      </c>
      <c r="J1354" s="35">
        <v>213.13260837902882</v>
      </c>
      <c r="K1354" s="35">
        <v>271.42787584167445</v>
      </c>
      <c r="L1354" s="35">
        <v>319.4210851299265</v>
      </c>
      <c r="M1354" s="35">
        <v>355.29065166066033</v>
      </c>
      <c r="N1354" s="35">
        <v>377.67514429883136</v>
      </c>
      <c r="O1354" s="35">
        <v>385.72495854214719</v>
      </c>
      <c r="P1354" s="35">
        <v>379.1345633011037</v>
      </c>
      <c r="Q1354" s="35">
        <v>358.15409734628571</v>
      </c>
      <c r="R1354" s="35">
        <v>323.5798752792137</v>
      </c>
      <c r="S1354" s="35">
        <v>276.724163373073</v>
      </c>
      <c r="T1354" s="35">
        <v>219.36537244275448</v>
      </c>
      <c r="U1354" s="35">
        <v>153.6805581762369</v>
      </c>
      <c r="V1354" s="35">
        <v>82.162790880501262</v>
      </c>
      <c r="W1354" s="35">
        <v>7.5265308772767172</v>
      </c>
      <c r="X1354" s="35">
        <v>0</v>
      </c>
      <c r="Y1354" s="35">
        <v>0</v>
      </c>
      <c r="Z1354" s="35">
        <v>0</v>
      </c>
      <c r="AA1354" s="35">
        <v>0</v>
      </c>
    </row>
    <row r="1355" spans="1:27">
      <c r="A1355" s="241" t="s">
        <v>771</v>
      </c>
      <c r="B1355" s="35" t="s">
        <v>339</v>
      </c>
      <c r="C1355" s="35" t="s">
        <v>90</v>
      </c>
      <c r="D1355" s="35">
        <v>0</v>
      </c>
      <c r="E1355" s="35">
        <v>0</v>
      </c>
      <c r="F1355" s="35">
        <v>0</v>
      </c>
      <c r="G1355" s="35">
        <v>0</v>
      </c>
      <c r="H1355" s="35">
        <v>0</v>
      </c>
      <c r="I1355" s="35">
        <v>70.833442064472905</v>
      </c>
      <c r="J1355" s="35">
        <v>137.61261028501417</v>
      </c>
      <c r="K1355" s="35">
        <v>196.51528415185925</v>
      </c>
      <c r="L1355" s="35">
        <v>244.17006785201596</v>
      </c>
      <c r="M1355" s="35">
        <v>277.84935790522559</v>
      </c>
      <c r="N1355" s="35">
        <v>295.62546223885619</v>
      </c>
      <c r="O1355" s="35">
        <v>296.48093495805438</v>
      </c>
      <c r="P1355" s="35">
        <v>280.36681161088103</v>
      </c>
      <c r="Q1355" s="35">
        <v>248.20541175290535</v>
      </c>
      <c r="R1355" s="35">
        <v>201.83754840165264</v>
      </c>
      <c r="S1355" s="35">
        <v>143.91716593854775</v>
      </c>
      <c r="T1355" s="35">
        <v>77.759437039188342</v>
      </c>
      <c r="U1355" s="35">
        <v>7.1510130653204786</v>
      </c>
      <c r="V1355" s="35">
        <v>0</v>
      </c>
      <c r="W1355" s="35">
        <v>0</v>
      </c>
      <c r="X1355" s="35">
        <v>0</v>
      </c>
      <c r="Y1355" s="35">
        <v>0</v>
      </c>
      <c r="Z1355" s="35">
        <v>0</v>
      </c>
      <c r="AA1355" s="35">
        <v>0</v>
      </c>
    </row>
    <row r="1356" spans="1:27">
      <c r="A1356" s="241" t="s">
        <v>771</v>
      </c>
      <c r="B1356" s="35" t="s">
        <v>339</v>
      </c>
      <c r="C1356" s="35" t="s">
        <v>91</v>
      </c>
      <c r="D1356" s="35">
        <v>0</v>
      </c>
      <c r="E1356" s="35">
        <v>0</v>
      </c>
      <c r="F1356" s="35">
        <v>0</v>
      </c>
      <c r="G1356" s="35">
        <v>0</v>
      </c>
      <c r="H1356" s="35">
        <v>0</v>
      </c>
      <c r="I1356" s="35">
        <v>0</v>
      </c>
      <c r="J1356" s="35">
        <v>0</v>
      </c>
      <c r="K1356" s="35">
        <v>58.573741157387751</v>
      </c>
      <c r="L1356" s="35">
        <v>111.52593867812493</v>
      </c>
      <c r="M1356" s="35">
        <v>153.77456974554502</v>
      </c>
      <c r="N1356" s="35">
        <v>181.26487332780474</v>
      </c>
      <c r="O1356" s="35">
        <v>191.35850094111504</v>
      </c>
      <c r="P1356" s="35">
        <v>183.08672893970677</v>
      </c>
      <c r="Q1356" s="35">
        <v>157.24343059067061</v>
      </c>
      <c r="R1356" s="35">
        <v>116.30888505175611</v>
      </c>
      <c r="S1356" s="35">
        <v>64.211735592908241</v>
      </c>
      <c r="T1356" s="35">
        <v>5.9519428319929819</v>
      </c>
      <c r="U1356" s="35">
        <v>0</v>
      </c>
      <c r="V1356" s="35">
        <v>0</v>
      </c>
      <c r="W1356" s="35">
        <v>0</v>
      </c>
      <c r="X1356" s="35">
        <v>0</v>
      </c>
      <c r="Y1356" s="35">
        <v>0</v>
      </c>
      <c r="Z1356" s="35">
        <v>0</v>
      </c>
      <c r="AA1356" s="35">
        <v>0</v>
      </c>
    </row>
    <row r="1357" spans="1:27">
      <c r="A1357" s="241" t="s">
        <v>771</v>
      </c>
      <c r="B1357" s="35" t="s">
        <v>339</v>
      </c>
      <c r="C1357" s="35" t="s">
        <v>92</v>
      </c>
      <c r="D1357" s="35">
        <v>0</v>
      </c>
      <c r="E1357" s="35">
        <v>0</v>
      </c>
      <c r="F1357" s="35">
        <v>0</v>
      </c>
      <c r="G1357" s="35">
        <v>0</v>
      </c>
      <c r="H1357" s="35">
        <v>0</v>
      </c>
      <c r="I1357" s="35">
        <v>0</v>
      </c>
      <c r="J1357" s="35">
        <v>0</v>
      </c>
      <c r="K1357" s="35">
        <v>0</v>
      </c>
      <c r="L1357" s="35">
        <v>41.160117232642136</v>
      </c>
      <c r="M1357" s="35">
        <v>74.607469526569957</v>
      </c>
      <c r="N1357" s="35">
        <v>94.07454397341769</v>
      </c>
      <c r="O1357" s="35">
        <v>95.913514003490448</v>
      </c>
      <c r="P1357" s="35">
        <v>79.779785273406659</v>
      </c>
      <c r="Q1357" s="35">
        <v>48.696567279310123</v>
      </c>
      <c r="R1357" s="35">
        <v>8.4883709809791661</v>
      </c>
      <c r="S1357" s="35">
        <v>0</v>
      </c>
      <c r="T1357" s="35">
        <v>0</v>
      </c>
      <c r="U1357" s="35">
        <v>0</v>
      </c>
      <c r="V1357" s="35">
        <v>0</v>
      </c>
      <c r="W1357" s="35">
        <v>0</v>
      </c>
      <c r="X1357" s="35">
        <v>0</v>
      </c>
      <c r="Y1357" s="35">
        <v>0</v>
      </c>
      <c r="Z1357" s="35">
        <v>0</v>
      </c>
      <c r="AA1357" s="35">
        <v>0</v>
      </c>
    </row>
    <row r="1358" spans="1:27">
      <c r="A1358" s="241" t="s">
        <v>771</v>
      </c>
      <c r="B1358" s="35" t="s">
        <v>339</v>
      </c>
      <c r="C1358" s="35" t="s">
        <v>93</v>
      </c>
      <c r="D1358" s="35">
        <v>0</v>
      </c>
      <c r="E1358" s="35">
        <v>0</v>
      </c>
      <c r="F1358" s="35">
        <v>0</v>
      </c>
      <c r="G1358" s="35">
        <v>0</v>
      </c>
      <c r="H1358" s="35">
        <v>0</v>
      </c>
      <c r="I1358" s="35">
        <v>0</v>
      </c>
      <c r="J1358" s="35">
        <v>0</v>
      </c>
      <c r="K1358" s="35">
        <v>0</v>
      </c>
      <c r="L1358" s="35">
        <v>0</v>
      </c>
      <c r="M1358" s="35">
        <v>26.998827461031468</v>
      </c>
      <c r="N1358" s="35">
        <v>44.439198796950976</v>
      </c>
      <c r="O1358" s="35">
        <v>46.146659785231414</v>
      </c>
      <c r="P1358" s="35">
        <v>31.516714139307194</v>
      </c>
      <c r="Q1358" s="35">
        <v>5.728834700033147</v>
      </c>
      <c r="R1358" s="35">
        <v>0</v>
      </c>
      <c r="S1358" s="35">
        <v>0</v>
      </c>
      <c r="T1358" s="35">
        <v>0</v>
      </c>
      <c r="U1358" s="35">
        <v>0</v>
      </c>
      <c r="V1358" s="35">
        <v>0</v>
      </c>
      <c r="W1358" s="35">
        <v>0</v>
      </c>
      <c r="X1358" s="35">
        <v>0</v>
      </c>
      <c r="Y1358" s="35">
        <v>0</v>
      </c>
      <c r="Z1358" s="35">
        <v>0</v>
      </c>
      <c r="AA1358" s="35">
        <v>0</v>
      </c>
    </row>
    <row r="1359" spans="1:27">
      <c r="A1359" s="241" t="s">
        <v>771</v>
      </c>
      <c r="B1359" s="35" t="s">
        <v>338</v>
      </c>
      <c r="C1359" s="35" t="s">
        <v>82</v>
      </c>
      <c r="D1359" s="35">
        <v>0</v>
      </c>
      <c r="E1359" s="35">
        <v>0</v>
      </c>
      <c r="F1359" s="35">
        <v>0</v>
      </c>
      <c r="G1359" s="35">
        <v>0</v>
      </c>
      <c r="H1359" s="35">
        <v>0</v>
      </c>
      <c r="I1359" s="35">
        <v>0</v>
      </c>
      <c r="J1359" s="35">
        <v>0</v>
      </c>
      <c r="K1359" s="35">
        <v>0</v>
      </c>
      <c r="L1359" s="35">
        <v>0</v>
      </c>
      <c r="M1359" s="35">
        <v>20.167124364083659</v>
      </c>
      <c r="N1359" s="35">
        <v>35.102301376163325</v>
      </c>
      <c r="O1359" s="35">
        <v>40.93090526365124</v>
      </c>
      <c r="P1359" s="35">
        <v>36.140824129755011</v>
      </c>
      <c r="Q1359" s="35">
        <v>21.974746413933339</v>
      </c>
      <c r="R1359" s="35">
        <v>2.1077708290980075</v>
      </c>
      <c r="S1359" s="35">
        <v>0</v>
      </c>
      <c r="T1359" s="35">
        <v>0</v>
      </c>
      <c r="U1359" s="35">
        <v>0</v>
      </c>
      <c r="V1359" s="35">
        <v>0</v>
      </c>
      <c r="W1359" s="35">
        <v>0</v>
      </c>
      <c r="X1359" s="35">
        <v>0</v>
      </c>
      <c r="Y1359" s="35">
        <v>0</v>
      </c>
      <c r="Z1359" s="35">
        <v>0</v>
      </c>
      <c r="AA1359" s="35">
        <v>0</v>
      </c>
    </row>
    <row r="1360" spans="1:27">
      <c r="A1360" s="241" t="s">
        <v>771</v>
      </c>
      <c r="B1360" s="35" t="s">
        <v>338</v>
      </c>
      <c r="C1360" s="35" t="s">
        <v>83</v>
      </c>
      <c r="D1360" s="35">
        <v>0</v>
      </c>
      <c r="E1360" s="35">
        <v>0</v>
      </c>
      <c r="F1360" s="35">
        <v>0</v>
      </c>
      <c r="G1360" s="35">
        <v>0</v>
      </c>
      <c r="H1360" s="35">
        <v>0</v>
      </c>
      <c r="I1360" s="35">
        <v>0</v>
      </c>
      <c r="J1360" s="35">
        <v>0</v>
      </c>
      <c r="K1360" s="35">
        <v>0</v>
      </c>
      <c r="L1360" s="35">
        <v>31.078353473215863</v>
      </c>
      <c r="M1360" s="35">
        <v>58.324370755666592</v>
      </c>
      <c r="N1360" s="35">
        <v>78.378288976525198</v>
      </c>
      <c r="O1360" s="35">
        <v>88.767217909136818</v>
      </c>
      <c r="P1360" s="35">
        <v>88.210077191054083</v>
      </c>
      <c r="Q1360" s="35">
        <v>76.775568999150593</v>
      </c>
      <c r="R1360" s="35">
        <v>55.873706241774244</v>
      </c>
      <c r="S1360" s="35">
        <v>28.081940944127506</v>
      </c>
      <c r="T1360" s="35">
        <v>0</v>
      </c>
      <c r="U1360" s="35">
        <v>0</v>
      </c>
      <c r="V1360" s="35">
        <v>0</v>
      </c>
      <c r="W1360" s="35">
        <v>0</v>
      </c>
      <c r="X1360" s="35">
        <v>0</v>
      </c>
      <c r="Y1360" s="35">
        <v>0</v>
      </c>
      <c r="Z1360" s="35">
        <v>0</v>
      </c>
      <c r="AA1360" s="35">
        <v>0</v>
      </c>
    </row>
    <row r="1361" spans="1:27">
      <c r="A1361" s="241" t="s">
        <v>771</v>
      </c>
      <c r="B1361" s="35" t="s">
        <v>338</v>
      </c>
      <c r="C1361" s="35" t="s">
        <v>84</v>
      </c>
      <c r="D1361" s="35">
        <v>0</v>
      </c>
      <c r="E1361" s="35">
        <v>0</v>
      </c>
      <c r="F1361" s="35">
        <v>0</v>
      </c>
      <c r="G1361" s="35">
        <v>0</v>
      </c>
      <c r="H1361" s="35">
        <v>0</v>
      </c>
      <c r="I1361" s="35">
        <v>0</v>
      </c>
      <c r="J1361" s="35">
        <v>41.045246144098364</v>
      </c>
      <c r="K1361" s="35">
        <v>79.098293230191302</v>
      </c>
      <c r="L1361" s="35">
        <v>111.38507355636989</v>
      </c>
      <c r="M1361" s="35">
        <v>135.55188035379533</v>
      </c>
      <c r="N1361" s="35">
        <v>149.83695304536226</v>
      </c>
      <c r="O1361" s="35">
        <v>153.19890961812862</v>
      </c>
      <c r="P1361" s="35">
        <v>145.39266338763966</v>
      </c>
      <c r="Q1361" s="35">
        <v>126.98728982089156</v>
      </c>
      <c r="R1361" s="35">
        <v>99.324540926273286</v>
      </c>
      <c r="S1361" s="35">
        <v>64.42103151208012</v>
      </c>
      <c r="T1361" s="35">
        <v>24.821227936817696</v>
      </c>
      <c r="U1361" s="35">
        <v>0</v>
      </c>
      <c r="V1361" s="35">
        <v>0</v>
      </c>
      <c r="W1361" s="35">
        <v>0</v>
      </c>
      <c r="X1361" s="35">
        <v>0</v>
      </c>
      <c r="Y1361" s="35">
        <v>0</v>
      </c>
      <c r="Z1361" s="35">
        <v>0</v>
      </c>
      <c r="AA1361" s="35">
        <v>0</v>
      </c>
    </row>
    <row r="1362" spans="1:27">
      <c r="A1362" s="241" t="s">
        <v>771</v>
      </c>
      <c r="B1362" s="35" t="s">
        <v>338</v>
      </c>
      <c r="C1362" s="35" t="s">
        <v>85</v>
      </c>
      <c r="D1362" s="35">
        <v>0</v>
      </c>
      <c r="E1362" s="35">
        <v>0</v>
      </c>
      <c r="F1362" s="35">
        <v>0</v>
      </c>
      <c r="G1362" s="35">
        <v>0</v>
      </c>
      <c r="H1362" s="35">
        <v>0</v>
      </c>
      <c r="I1362" s="35">
        <v>43.849394225674772</v>
      </c>
      <c r="J1362" s="35">
        <v>85.703640703675333</v>
      </c>
      <c r="K1362" s="35">
        <v>123.65837092297015</v>
      </c>
      <c r="L1362" s="35">
        <v>155.98664438990309</v>
      </c>
      <c r="M1362" s="35">
        <v>181.21752443287974</v>
      </c>
      <c r="N1362" s="35">
        <v>198.20300583133744</v>
      </c>
      <c r="O1362" s="35">
        <v>206.17024906140767</v>
      </c>
      <c r="P1362" s="35">
        <v>204.7567444997228</v>
      </c>
      <c r="Q1362" s="35">
        <v>194.02680661384559</v>
      </c>
      <c r="R1362" s="35">
        <v>174.46864765353973</v>
      </c>
      <c r="S1362" s="35">
        <v>146.97216398994968</v>
      </c>
      <c r="T1362" s="35">
        <v>112.7884458244138</v>
      </c>
      <c r="U1362" s="35">
        <v>73.47285257544759</v>
      </c>
      <c r="V1362" s="35">
        <v>30.814244014190752</v>
      </c>
      <c r="W1362" s="35">
        <v>0</v>
      </c>
      <c r="X1362" s="35">
        <v>0</v>
      </c>
      <c r="Y1362" s="35">
        <v>0</v>
      </c>
      <c r="Z1362" s="35">
        <v>0</v>
      </c>
      <c r="AA1362" s="35">
        <v>0</v>
      </c>
    </row>
    <row r="1363" spans="1:27">
      <c r="A1363" s="241" t="s">
        <v>771</v>
      </c>
      <c r="B1363" s="35" t="s">
        <v>338</v>
      </c>
      <c r="C1363" s="35" t="s">
        <v>86</v>
      </c>
      <c r="D1363" s="35">
        <v>0</v>
      </c>
      <c r="E1363" s="35">
        <v>0</v>
      </c>
      <c r="F1363" s="35">
        <v>0</v>
      </c>
      <c r="G1363" s="35">
        <v>46.162047331006647</v>
      </c>
      <c r="H1363" s="35">
        <v>90.857175987075493</v>
      </c>
      <c r="I1363" s="35">
        <v>132.665082435432</v>
      </c>
      <c r="J1363" s="35">
        <v>170.25721211069069</v>
      </c>
      <c r="K1363" s="35">
        <v>202.43897767889078</v>
      </c>
      <c r="L1363" s="35">
        <v>228.1877201456</v>
      </c>
      <c r="M1363" s="35">
        <v>246.68520649550729</v>
      </c>
      <c r="N1363" s="35">
        <v>257.3436311667943</v>
      </c>
      <c r="O1363" s="35">
        <v>259.82429509605919</v>
      </c>
      <c r="P1363" s="35">
        <v>254.04836875873613</v>
      </c>
      <c r="Q1363" s="35">
        <v>240.19939718151196</v>
      </c>
      <c r="R1363" s="35">
        <v>218.71746732347748</v>
      </c>
      <c r="S1363" s="35">
        <v>190.28522317259308</v>
      </c>
      <c r="T1363" s="35">
        <v>155.80617296401698</v>
      </c>
      <c r="U1363" s="35">
        <v>116.37597786464691</v>
      </c>
      <c r="V1363" s="35">
        <v>73.247634500324651</v>
      </c>
      <c r="W1363" s="35">
        <v>27.79165774112537</v>
      </c>
      <c r="X1363" s="35">
        <v>0</v>
      </c>
      <c r="Y1363" s="35">
        <v>0</v>
      </c>
      <c r="Z1363" s="35">
        <v>0</v>
      </c>
      <c r="AA1363" s="35">
        <v>0</v>
      </c>
    </row>
    <row r="1364" spans="1:27">
      <c r="A1364" s="241" t="s">
        <v>771</v>
      </c>
      <c r="B1364" s="35" t="s">
        <v>338</v>
      </c>
      <c r="C1364" s="35" t="s">
        <v>87</v>
      </c>
      <c r="D1364" s="35">
        <v>0</v>
      </c>
      <c r="E1364" s="35">
        <v>0</v>
      </c>
      <c r="F1364" s="35">
        <v>44.273024161985205</v>
      </c>
      <c r="G1364" s="35">
        <v>87.422515151443179</v>
      </c>
      <c r="H1364" s="35">
        <v>128.35345211940407</v>
      </c>
      <c r="I1364" s="35">
        <v>166.02711529606242</v>
      </c>
      <c r="J1364" s="35">
        <v>199.48744597274001</v>
      </c>
      <c r="K1364" s="35">
        <v>227.88530876303457</v>
      </c>
      <c r="L1364" s="35">
        <v>250.50004043063694</v>
      </c>
      <c r="M1364" s="35">
        <v>266.75773843111313</v>
      </c>
      <c r="N1364" s="35">
        <v>276.24582505245422</v>
      </c>
      <c r="O1364" s="35">
        <v>278.72351755472613</v>
      </c>
      <c r="P1364" s="35">
        <v>274.1279386041503</v>
      </c>
      <c r="Q1364" s="35">
        <v>262.57571193483273</v>
      </c>
      <c r="R1364" s="35">
        <v>244.36000274443518</v>
      </c>
      <c r="S1364" s="35">
        <v>219.94307793077888</v>
      </c>
      <c r="T1364" s="35">
        <v>189.94457497105242</v>
      </c>
      <c r="U1364" s="35">
        <v>155.12577714868573</v>
      </c>
      <c r="V1364" s="35">
        <v>116.37029418136632</v>
      </c>
      <c r="W1364" s="35">
        <v>74.661638525162189</v>
      </c>
      <c r="X1364" s="35">
        <v>31.058266409306565</v>
      </c>
      <c r="Y1364" s="35">
        <v>0</v>
      </c>
      <c r="Z1364" s="35">
        <v>0</v>
      </c>
      <c r="AA1364" s="35">
        <v>0</v>
      </c>
    </row>
    <row r="1365" spans="1:27">
      <c r="A1365" s="241" t="s">
        <v>771</v>
      </c>
      <c r="B1365" s="35" t="s">
        <v>338</v>
      </c>
      <c r="C1365" s="35" t="s">
        <v>88</v>
      </c>
      <c r="D1365" s="35">
        <v>0</v>
      </c>
      <c r="E1365" s="35">
        <v>0</v>
      </c>
      <c r="F1365" s="35">
        <v>0</v>
      </c>
      <c r="G1365" s="35">
        <v>45.362864141473111</v>
      </c>
      <c r="H1365" s="35">
        <v>89.461941931395117</v>
      </c>
      <c r="I1365" s="35">
        <v>131.06865546399081</v>
      </c>
      <c r="J1365" s="35">
        <v>169.02386283562279</v>
      </c>
      <c r="K1365" s="35">
        <v>202.27015124940587</v>
      </c>
      <c r="L1365" s="35">
        <v>229.8812959985834</v>
      </c>
      <c r="M1365" s="35">
        <v>251.08806461635433</v>
      </c>
      <c r="N1365" s="35">
        <v>265.29964730164301</v>
      </c>
      <c r="O1365" s="35">
        <v>272.12011658003786</v>
      </c>
      <c r="P1365" s="35">
        <v>271.35945764210521</v>
      </c>
      <c r="Q1365" s="35">
        <v>263.03886205945633</v>
      </c>
      <c r="R1365" s="35">
        <v>247.39013739832717</v>
      </c>
      <c r="S1365" s="35">
        <v>224.84924917853664</v>
      </c>
      <c r="T1365" s="35">
        <v>196.0441750955666</v>
      </c>
      <c r="U1365" s="35">
        <v>161.77740988096545</v>
      </c>
      <c r="V1365" s="35">
        <v>123.00360820677834</v>
      </c>
      <c r="W1365" s="35">
        <v>80.802988491330254</v>
      </c>
      <c r="X1365" s="35">
        <v>36.351238562820541</v>
      </c>
      <c r="Y1365" s="35">
        <v>0</v>
      </c>
      <c r="Z1365" s="35">
        <v>0</v>
      </c>
      <c r="AA1365" s="35">
        <v>0</v>
      </c>
    </row>
    <row r="1366" spans="1:27">
      <c r="A1366" s="241" t="s">
        <v>771</v>
      </c>
      <c r="B1366" s="35" t="s">
        <v>338</v>
      </c>
      <c r="C1366" s="35" t="s">
        <v>89</v>
      </c>
      <c r="D1366" s="35">
        <v>0</v>
      </c>
      <c r="E1366" s="35">
        <v>0</v>
      </c>
      <c r="F1366" s="35">
        <v>0</v>
      </c>
      <c r="G1366" s="35">
        <v>0</v>
      </c>
      <c r="H1366" s="35">
        <v>46.745833449533947</v>
      </c>
      <c r="I1366" s="35">
        <v>91.717426526319585</v>
      </c>
      <c r="J1366" s="35">
        <v>133.207880236893</v>
      </c>
      <c r="K1366" s="35">
        <v>169.64242240104653</v>
      </c>
      <c r="L1366" s="35">
        <v>199.63817820620403</v>
      </c>
      <c r="M1366" s="35">
        <v>222.05665728791269</v>
      </c>
      <c r="N1366" s="35">
        <v>236.04696518676954</v>
      </c>
      <c r="O1366" s="35">
        <v>241.07809908884195</v>
      </c>
      <c r="P1366" s="35">
        <v>236.95910206318979</v>
      </c>
      <c r="Q1366" s="35">
        <v>223.84631084142853</v>
      </c>
      <c r="R1366" s="35">
        <v>202.23742204950852</v>
      </c>
      <c r="S1366" s="35">
        <v>172.95260210817062</v>
      </c>
      <c r="T1366" s="35">
        <v>137.10335777672154</v>
      </c>
      <c r="U1366" s="35">
        <v>96.050348860148048</v>
      </c>
      <c r="V1366" s="35">
        <v>51.351744300313278</v>
      </c>
      <c r="W1366" s="35">
        <v>4.7040817982979481</v>
      </c>
      <c r="X1366" s="35">
        <v>0</v>
      </c>
      <c r="Y1366" s="35">
        <v>0</v>
      </c>
      <c r="Z1366" s="35">
        <v>0</v>
      </c>
      <c r="AA1366" s="35">
        <v>0</v>
      </c>
    </row>
    <row r="1367" spans="1:27">
      <c r="A1367" s="241" t="s">
        <v>771</v>
      </c>
      <c r="B1367" s="35" t="s">
        <v>338</v>
      </c>
      <c r="C1367" s="35" t="s">
        <v>90</v>
      </c>
      <c r="D1367" s="35">
        <v>0</v>
      </c>
      <c r="E1367" s="35">
        <v>0</v>
      </c>
      <c r="F1367" s="35">
        <v>0</v>
      </c>
      <c r="G1367" s="35">
        <v>0</v>
      </c>
      <c r="H1367" s="35">
        <v>0</v>
      </c>
      <c r="I1367" s="35">
        <v>44.270901290295562</v>
      </c>
      <c r="J1367" s="35">
        <v>86.007881428133857</v>
      </c>
      <c r="K1367" s="35">
        <v>122.82205259491202</v>
      </c>
      <c r="L1367" s="35">
        <v>152.60629240750998</v>
      </c>
      <c r="M1367" s="35">
        <v>173.65584869076599</v>
      </c>
      <c r="N1367" s="35">
        <v>184.76591389928512</v>
      </c>
      <c r="O1367" s="35">
        <v>185.30058434878399</v>
      </c>
      <c r="P1367" s="35">
        <v>175.22925725680065</v>
      </c>
      <c r="Q1367" s="35">
        <v>155.12838234556583</v>
      </c>
      <c r="R1367" s="35">
        <v>126.1484677510329</v>
      </c>
      <c r="S1367" s="35">
        <v>89.94822871159235</v>
      </c>
      <c r="T1367" s="35">
        <v>48.599648149492715</v>
      </c>
      <c r="U1367" s="35">
        <v>4.4693831658252989</v>
      </c>
      <c r="V1367" s="35">
        <v>0</v>
      </c>
      <c r="W1367" s="35">
        <v>0</v>
      </c>
      <c r="X1367" s="35">
        <v>0</v>
      </c>
      <c r="Y1367" s="35">
        <v>0</v>
      </c>
      <c r="Z1367" s="35">
        <v>0</v>
      </c>
      <c r="AA1367" s="35">
        <v>0</v>
      </c>
    </row>
    <row r="1368" spans="1:27">
      <c r="A1368" s="241" t="s">
        <v>771</v>
      </c>
      <c r="B1368" s="35" t="s">
        <v>338</v>
      </c>
      <c r="C1368" s="35" t="s">
        <v>91</v>
      </c>
      <c r="D1368" s="35">
        <v>0</v>
      </c>
      <c r="E1368" s="35">
        <v>0</v>
      </c>
      <c r="F1368" s="35">
        <v>0</v>
      </c>
      <c r="G1368" s="35">
        <v>0</v>
      </c>
      <c r="H1368" s="35">
        <v>0</v>
      </c>
      <c r="I1368" s="35">
        <v>0</v>
      </c>
      <c r="J1368" s="35">
        <v>0</v>
      </c>
      <c r="K1368" s="35">
        <v>36.608588223367342</v>
      </c>
      <c r="L1368" s="35">
        <v>69.703711673828082</v>
      </c>
      <c r="M1368" s="35">
        <v>96.109106090965639</v>
      </c>
      <c r="N1368" s="35">
        <v>113.29054582987797</v>
      </c>
      <c r="O1368" s="35">
        <v>119.5990630881969</v>
      </c>
      <c r="P1368" s="35">
        <v>114.42920558731673</v>
      </c>
      <c r="Q1368" s="35">
        <v>98.277144119169137</v>
      </c>
      <c r="R1368" s="35">
        <v>72.693053157347563</v>
      </c>
      <c r="S1368" s="35">
        <v>40.132334745567654</v>
      </c>
      <c r="T1368" s="35">
        <v>3.7199642699956139</v>
      </c>
      <c r="U1368" s="35">
        <v>0</v>
      </c>
      <c r="V1368" s="35">
        <v>0</v>
      </c>
      <c r="W1368" s="35">
        <v>0</v>
      </c>
      <c r="X1368" s="35">
        <v>0</v>
      </c>
      <c r="Y1368" s="35">
        <v>0</v>
      </c>
      <c r="Z1368" s="35">
        <v>0</v>
      </c>
      <c r="AA1368" s="35">
        <v>0</v>
      </c>
    </row>
    <row r="1369" spans="1:27">
      <c r="A1369" s="241" t="s">
        <v>771</v>
      </c>
      <c r="B1369" s="35" t="s">
        <v>338</v>
      </c>
      <c r="C1369" s="35" t="s">
        <v>92</v>
      </c>
      <c r="D1369" s="35">
        <v>0</v>
      </c>
      <c r="E1369" s="35">
        <v>0</v>
      </c>
      <c r="F1369" s="35">
        <v>0</v>
      </c>
      <c r="G1369" s="35">
        <v>0</v>
      </c>
      <c r="H1369" s="35">
        <v>0</v>
      </c>
      <c r="I1369" s="35">
        <v>0</v>
      </c>
      <c r="J1369" s="35">
        <v>0</v>
      </c>
      <c r="K1369" s="35">
        <v>0</v>
      </c>
      <c r="L1369" s="35">
        <v>25.725073270401332</v>
      </c>
      <c r="M1369" s="35">
        <v>46.629668454106216</v>
      </c>
      <c r="N1369" s="35">
        <v>58.796589983386049</v>
      </c>
      <c r="O1369" s="35">
        <v>59.945946252181521</v>
      </c>
      <c r="P1369" s="35">
        <v>49.862365795879157</v>
      </c>
      <c r="Q1369" s="35">
        <v>30.435354549568824</v>
      </c>
      <c r="R1369" s="35">
        <v>5.3052318631119784</v>
      </c>
      <c r="S1369" s="35">
        <v>0</v>
      </c>
      <c r="T1369" s="35">
        <v>0</v>
      </c>
      <c r="U1369" s="35">
        <v>0</v>
      </c>
      <c r="V1369" s="35">
        <v>0</v>
      </c>
      <c r="W1369" s="35">
        <v>0</v>
      </c>
      <c r="X1369" s="35">
        <v>0</v>
      </c>
      <c r="Y1369" s="35">
        <v>0</v>
      </c>
      <c r="Z1369" s="35">
        <v>0</v>
      </c>
      <c r="AA1369" s="35">
        <v>0</v>
      </c>
    </row>
    <row r="1370" spans="1:27">
      <c r="A1370" s="241" t="s">
        <v>771</v>
      </c>
      <c r="B1370" s="35" t="s">
        <v>338</v>
      </c>
      <c r="C1370" s="35" t="s">
        <v>93</v>
      </c>
      <c r="D1370" s="35">
        <v>0</v>
      </c>
      <c r="E1370" s="35">
        <v>0</v>
      </c>
      <c r="F1370" s="35">
        <v>0</v>
      </c>
      <c r="G1370" s="35">
        <v>0</v>
      </c>
      <c r="H1370" s="35">
        <v>0</v>
      </c>
      <c r="I1370" s="35">
        <v>0</v>
      </c>
      <c r="J1370" s="35">
        <v>0</v>
      </c>
      <c r="K1370" s="35">
        <v>0</v>
      </c>
      <c r="L1370" s="35">
        <v>0</v>
      </c>
      <c r="M1370" s="35">
        <v>16.874267163144665</v>
      </c>
      <c r="N1370" s="35">
        <v>27.774499248094358</v>
      </c>
      <c r="O1370" s="35">
        <v>28.841662365769633</v>
      </c>
      <c r="P1370" s="35">
        <v>19.697946337066995</v>
      </c>
      <c r="Q1370" s="35">
        <v>3.5805216875207164</v>
      </c>
      <c r="R1370" s="35">
        <v>0</v>
      </c>
      <c r="S1370" s="35">
        <v>0</v>
      </c>
      <c r="T1370" s="35">
        <v>0</v>
      </c>
      <c r="U1370" s="35">
        <v>0</v>
      </c>
      <c r="V1370" s="35">
        <v>0</v>
      </c>
      <c r="W1370" s="35">
        <v>0</v>
      </c>
      <c r="X1370" s="35">
        <v>0</v>
      </c>
      <c r="Y1370" s="35">
        <v>0</v>
      </c>
      <c r="Z1370" s="35">
        <v>0</v>
      </c>
      <c r="AA1370" s="35">
        <v>0</v>
      </c>
    </row>
    <row r="1371" spans="1:27">
      <c r="A1371" s="241" t="s">
        <v>787</v>
      </c>
      <c r="B1371" s="35" t="s">
        <v>79</v>
      </c>
      <c r="C1371" s="35" t="s">
        <v>82</v>
      </c>
      <c r="D1371" s="35">
        <v>0</v>
      </c>
      <c r="E1371" s="35">
        <v>0</v>
      </c>
      <c r="F1371" s="35">
        <v>0</v>
      </c>
      <c r="G1371" s="35">
        <v>0</v>
      </c>
      <c r="H1371" s="35">
        <v>0</v>
      </c>
      <c r="I1371" s="35">
        <v>0</v>
      </c>
      <c r="J1371" s="35">
        <v>0</v>
      </c>
      <c r="K1371" s="35">
        <v>160.80795238407202</v>
      </c>
      <c r="L1371" s="35">
        <v>304.18986793485999</v>
      </c>
      <c r="M1371" s="35">
        <v>414.60809130278722</v>
      </c>
      <c r="N1371" s="35">
        <v>480.09709467067421</v>
      </c>
      <c r="O1371" s="35">
        <v>493.56012835702393</v>
      </c>
      <c r="P1371" s="35">
        <v>453.53826376142894</v>
      </c>
      <c r="Q1371" s="35">
        <v>364.36849091603546</v>
      </c>
      <c r="R1371" s="35">
        <v>235.71373832022573</v>
      </c>
      <c r="S1371" s="35">
        <v>81.515744701926806</v>
      </c>
      <c r="T1371" s="35">
        <v>0</v>
      </c>
      <c r="U1371" s="35">
        <v>0</v>
      </c>
      <c r="V1371" s="35">
        <v>0</v>
      </c>
      <c r="W1371" s="35">
        <v>0</v>
      </c>
      <c r="X1371" s="35">
        <v>0</v>
      </c>
      <c r="Y1371" s="35">
        <v>0</v>
      </c>
      <c r="Z1371" s="35">
        <v>0</v>
      </c>
      <c r="AA1371" s="35">
        <v>0</v>
      </c>
    </row>
    <row r="1372" spans="1:27">
      <c r="A1372" s="241" t="s">
        <v>787</v>
      </c>
      <c r="B1372" s="35" t="s">
        <v>79</v>
      </c>
      <c r="C1372" s="35" t="s">
        <v>83</v>
      </c>
      <c r="D1372" s="35">
        <v>0</v>
      </c>
      <c r="E1372" s="35">
        <v>0</v>
      </c>
      <c r="F1372" s="35">
        <v>0</v>
      </c>
      <c r="G1372" s="35">
        <v>0</v>
      </c>
      <c r="H1372" s="35">
        <v>0</v>
      </c>
      <c r="I1372" s="35">
        <v>0</v>
      </c>
      <c r="J1372" s="35">
        <v>0</v>
      </c>
      <c r="K1372" s="35">
        <v>182.16393908622877</v>
      </c>
      <c r="L1372" s="35">
        <v>348.44354128351534</v>
      </c>
      <c r="M1372" s="35">
        <v>484.3395526104735</v>
      </c>
      <c r="N1372" s="35">
        <v>578.00210839789941</v>
      </c>
      <c r="O1372" s="35">
        <v>621.26401816083899</v>
      </c>
      <c r="P1372" s="35">
        <v>610.35292853132796</v>
      </c>
      <c r="Q1372" s="35">
        <v>546.22026504600103</v>
      </c>
      <c r="R1372" s="35">
        <v>434.45826971222874</v>
      </c>
      <c r="S1372" s="35">
        <v>284.81236851369988</v>
      </c>
      <c r="T1372" s="35">
        <v>110.33138944903156</v>
      </c>
      <c r="U1372" s="35">
        <v>0</v>
      </c>
      <c r="V1372" s="35">
        <v>0</v>
      </c>
      <c r="W1372" s="35">
        <v>0</v>
      </c>
      <c r="X1372" s="35">
        <v>0</v>
      </c>
      <c r="Y1372" s="35">
        <v>0</v>
      </c>
      <c r="Z1372" s="35">
        <v>0</v>
      </c>
      <c r="AA1372" s="35">
        <v>0</v>
      </c>
    </row>
    <row r="1373" spans="1:27">
      <c r="A1373" s="241" t="s">
        <v>787</v>
      </c>
      <c r="B1373" s="35" t="s">
        <v>79</v>
      </c>
      <c r="C1373" s="35" t="s">
        <v>84</v>
      </c>
      <c r="D1373" s="35">
        <v>0</v>
      </c>
      <c r="E1373" s="35">
        <v>0</v>
      </c>
      <c r="F1373" s="35">
        <v>0</v>
      </c>
      <c r="G1373" s="35">
        <v>0</v>
      </c>
      <c r="H1373" s="35">
        <v>0</v>
      </c>
      <c r="I1373" s="35">
        <v>0</v>
      </c>
      <c r="J1373" s="35">
        <v>202.74524906011044</v>
      </c>
      <c r="K1373" s="35">
        <v>391.44191026990705</v>
      </c>
      <c r="L1373" s="35">
        <v>553.01484803752805</v>
      </c>
      <c r="M1373" s="35">
        <v>676.2683790067199</v>
      </c>
      <c r="N1373" s="35">
        <v>752.66204136291924</v>
      </c>
      <c r="O1373" s="35">
        <v>776.90237899904787</v>
      </c>
      <c r="P1373" s="35">
        <v>747.30973473753409</v>
      </c>
      <c r="Q1373" s="35">
        <v>665.93463683765003</v>
      </c>
      <c r="R1373" s="35">
        <v>538.41571415493797</v>
      </c>
      <c r="S1373" s="35">
        <v>373.58898527030323</v>
      </c>
      <c r="T1373" s="35">
        <v>182.87559465716933</v>
      </c>
      <c r="U1373" s="35">
        <v>0</v>
      </c>
      <c r="V1373" s="35">
        <v>0</v>
      </c>
      <c r="W1373" s="35">
        <v>0</v>
      </c>
      <c r="X1373" s="35">
        <v>0</v>
      </c>
      <c r="Y1373" s="35">
        <v>0</v>
      </c>
      <c r="Z1373" s="35">
        <v>0</v>
      </c>
      <c r="AA1373" s="35">
        <v>0</v>
      </c>
    </row>
    <row r="1374" spans="1:27">
      <c r="A1374" s="241" t="s">
        <v>787</v>
      </c>
      <c r="B1374" s="35" t="s">
        <v>79</v>
      </c>
      <c r="C1374" s="35" t="s">
        <v>85</v>
      </c>
      <c r="D1374" s="35">
        <v>0</v>
      </c>
      <c r="E1374" s="35">
        <v>0</v>
      </c>
      <c r="F1374" s="35">
        <v>0</v>
      </c>
      <c r="G1374" s="35">
        <v>0</v>
      </c>
      <c r="H1374" s="35">
        <v>0</v>
      </c>
      <c r="I1374" s="35">
        <v>208.84985945287235</v>
      </c>
      <c r="J1374" s="35">
        <v>406.10098948457733</v>
      </c>
      <c r="K1374" s="35">
        <v>580.7988101339372</v>
      </c>
      <c r="L1374" s="35">
        <v>723.24126674078695</v>
      </c>
      <c r="M1374" s="35">
        <v>825.51764528024103</v>
      </c>
      <c r="N1374" s="35">
        <v>881.94790342924603</v>
      </c>
      <c r="O1374" s="35">
        <v>889.39811858353733</v>
      </c>
      <c r="P1374" s="35">
        <v>847.45453403803253</v>
      </c>
      <c r="Q1374" s="35">
        <v>758.44653746563517</v>
      </c>
      <c r="R1374" s="35">
        <v>627.31729555684717</v>
      </c>
      <c r="S1374" s="35">
        <v>461.34922928186836</v>
      </c>
      <c r="T1374" s="35">
        <v>269.75957583837101</v>
      </c>
      <c r="U1374" s="35">
        <v>63.188498241106551</v>
      </c>
      <c r="V1374" s="35">
        <v>0</v>
      </c>
      <c r="W1374" s="35">
        <v>0</v>
      </c>
      <c r="X1374" s="35">
        <v>0</v>
      </c>
      <c r="Y1374" s="35">
        <v>0</v>
      </c>
      <c r="Z1374" s="35">
        <v>0</v>
      </c>
      <c r="AA1374" s="35">
        <v>0</v>
      </c>
    </row>
    <row r="1375" spans="1:27">
      <c r="A1375" s="241" t="s">
        <v>787</v>
      </c>
      <c r="B1375" s="35" t="s">
        <v>79</v>
      </c>
      <c r="C1375" s="35" t="s">
        <v>86</v>
      </c>
      <c r="D1375" s="35">
        <v>0</v>
      </c>
      <c r="E1375" s="35">
        <v>0</v>
      </c>
      <c r="F1375" s="35">
        <v>0</v>
      </c>
      <c r="G1375" s="35">
        <v>0</v>
      </c>
      <c r="H1375" s="35">
        <v>0</v>
      </c>
      <c r="I1375" s="35">
        <v>214.88388351163042</v>
      </c>
      <c r="J1375" s="35">
        <v>419.58055493365936</v>
      </c>
      <c r="K1375" s="35">
        <v>604.38575738216446</v>
      </c>
      <c r="L1375" s="35">
        <v>760.53824845106863</v>
      </c>
      <c r="M1375" s="35">
        <v>880.6351530673677</v>
      </c>
      <c r="N1375" s="35">
        <v>958.98291888717654</v>
      </c>
      <c r="O1375" s="35">
        <v>991.86723614417087</v>
      </c>
      <c r="P1375" s="35">
        <v>977.72912559409951</v>
      </c>
      <c r="Q1375" s="35">
        <v>917.23884658059569</v>
      </c>
      <c r="R1375" s="35">
        <v>813.26412138975809</v>
      </c>
      <c r="S1375" s="35">
        <v>670.73418231284757</v>
      </c>
      <c r="T1375" s="35">
        <v>496.40608667201423</v>
      </c>
      <c r="U1375" s="35">
        <v>298.54437834299091</v>
      </c>
      <c r="V1375" s="35">
        <v>86.529282376715585</v>
      </c>
      <c r="W1375" s="35">
        <v>0</v>
      </c>
      <c r="X1375" s="35">
        <v>0</v>
      </c>
      <c r="Y1375" s="35">
        <v>0</v>
      </c>
      <c r="Z1375" s="35">
        <v>0</v>
      </c>
      <c r="AA1375" s="35">
        <v>0</v>
      </c>
    </row>
    <row r="1376" spans="1:27">
      <c r="A1376" s="241" t="s">
        <v>787</v>
      </c>
      <c r="B1376" s="35" t="s">
        <v>79</v>
      </c>
      <c r="C1376" s="35" t="s">
        <v>87</v>
      </c>
      <c r="D1376" s="35">
        <v>0</v>
      </c>
      <c r="E1376" s="35">
        <v>0</v>
      </c>
      <c r="F1376" s="35">
        <v>0</v>
      </c>
      <c r="G1376" s="35">
        <v>0</v>
      </c>
      <c r="H1376" s="35">
        <v>211.43774113552735</v>
      </c>
      <c r="I1376" s="35">
        <v>413.75618802616412</v>
      </c>
      <c r="J1376" s="35">
        <v>598.22936091798192</v>
      </c>
      <c r="K1376" s="35">
        <v>756.90094541387066</v>
      </c>
      <c r="L1376" s="35">
        <v>882.92744772908759</v>
      </c>
      <c r="M1376" s="35">
        <v>970.87335407553292</v>
      </c>
      <c r="N1376" s="35">
        <v>1016.9455639721871</v>
      </c>
      <c r="O1376" s="35">
        <v>1019.1569863902512</v>
      </c>
      <c r="P1376" s="35">
        <v>977.41224284326506</v>
      </c>
      <c r="Q1376" s="35">
        <v>893.51178105422275</v>
      </c>
      <c r="R1376" s="35">
        <v>771.07422177752403</v>
      </c>
      <c r="S1376" s="35">
        <v>615.38028795162836</v>
      </c>
      <c r="T1376" s="35">
        <v>433.14504750659268</v>
      </c>
      <c r="U1376" s="35">
        <v>232.228292977476</v>
      </c>
      <c r="V1376" s="35">
        <v>21.295549229609595</v>
      </c>
      <c r="W1376" s="35">
        <v>0</v>
      </c>
      <c r="X1376" s="35">
        <v>0</v>
      </c>
      <c r="Y1376" s="35">
        <v>0</v>
      </c>
      <c r="Z1376" s="35">
        <v>0</v>
      </c>
      <c r="AA1376" s="35">
        <v>0</v>
      </c>
    </row>
    <row r="1377" spans="1:27">
      <c r="A1377" s="241" t="s">
        <v>787</v>
      </c>
      <c r="B1377" s="35" t="s">
        <v>79</v>
      </c>
      <c r="C1377" s="35" t="s">
        <v>88</v>
      </c>
      <c r="D1377" s="35">
        <v>0</v>
      </c>
      <c r="E1377" s="35">
        <v>0</v>
      </c>
      <c r="F1377" s="35">
        <v>0</v>
      </c>
      <c r="G1377" s="35">
        <v>0</v>
      </c>
      <c r="H1377" s="35">
        <v>0</v>
      </c>
      <c r="I1377" s="35">
        <v>212.2174890483831</v>
      </c>
      <c r="J1377" s="35">
        <v>415.0356052055281</v>
      </c>
      <c r="K1377" s="35">
        <v>599.47128533461307</v>
      </c>
      <c r="L1377" s="35">
        <v>757.35564693798881</v>
      </c>
      <c r="M1377" s="35">
        <v>881.69579798277084</v>
      </c>
      <c r="N1377" s="35">
        <v>966.98456066630251</v>
      </c>
      <c r="O1377" s="35">
        <v>1009.4443910760176</v>
      </c>
      <c r="P1377" s="35">
        <v>1007.1946912427796</v>
      </c>
      <c r="Q1377" s="35">
        <v>960.33510313163458</v>
      </c>
      <c r="R1377" s="35">
        <v>870.94109537696102</v>
      </c>
      <c r="S1377" s="35">
        <v>742.97203823092946</v>
      </c>
      <c r="T1377" s="35">
        <v>582.09583819855641</v>
      </c>
      <c r="U1377" s="35">
        <v>395.43789950646936</v>
      </c>
      <c r="V1377" s="35">
        <v>191.26553120984732</v>
      </c>
      <c r="W1377" s="35">
        <v>0</v>
      </c>
      <c r="X1377" s="35">
        <v>0</v>
      </c>
      <c r="Y1377" s="35">
        <v>0</v>
      </c>
      <c r="Z1377" s="35">
        <v>0</v>
      </c>
      <c r="AA1377" s="35">
        <v>0</v>
      </c>
    </row>
    <row r="1378" spans="1:27">
      <c r="A1378" s="241" t="s">
        <v>787</v>
      </c>
      <c r="B1378" s="35" t="s">
        <v>79</v>
      </c>
      <c r="C1378" s="35" t="s">
        <v>89</v>
      </c>
      <c r="D1378" s="35">
        <v>0</v>
      </c>
      <c r="E1378" s="35">
        <v>0</v>
      </c>
      <c r="F1378" s="35">
        <v>0</v>
      </c>
      <c r="G1378" s="35">
        <v>0</v>
      </c>
      <c r="H1378" s="35">
        <v>0</v>
      </c>
      <c r="I1378" s="35">
        <v>214.94834271469742</v>
      </c>
      <c r="J1378" s="35">
        <v>418.96329821035488</v>
      </c>
      <c r="K1378" s="35">
        <v>601.66760803157729</v>
      </c>
      <c r="L1378" s="35">
        <v>753.76798365780962</v>
      </c>
      <c r="M1378" s="35">
        <v>867.5278113432538</v>
      </c>
      <c r="N1378" s="35">
        <v>937.16067640637345</v>
      </c>
      <c r="O1378" s="35">
        <v>959.12469028319515</v>
      </c>
      <c r="P1378" s="35">
        <v>932.30264934438719</v>
      </c>
      <c r="Q1378" s="35">
        <v>858.05886166455605</v>
      </c>
      <c r="R1378" s="35">
        <v>740.16975123962538</v>
      </c>
      <c r="S1378" s="35">
        <v>584.63176948162004</v>
      </c>
      <c r="T1378" s="35">
        <v>399.35638460821008</v>
      </c>
      <c r="U1378" s="35">
        <v>193.76766334814596</v>
      </c>
      <c r="V1378" s="35">
        <v>0</v>
      </c>
      <c r="W1378" s="35">
        <v>0</v>
      </c>
      <c r="X1378" s="35">
        <v>0</v>
      </c>
      <c r="Y1378" s="35">
        <v>0</v>
      </c>
      <c r="Z1378" s="35">
        <v>0</v>
      </c>
      <c r="AA1378" s="35">
        <v>0</v>
      </c>
    </row>
    <row r="1379" spans="1:27">
      <c r="A1379" s="241" t="s">
        <v>787</v>
      </c>
      <c r="B1379" s="35" t="s">
        <v>79</v>
      </c>
      <c r="C1379" s="35" t="s">
        <v>90</v>
      </c>
      <c r="D1379" s="35">
        <v>0</v>
      </c>
      <c r="E1379" s="35">
        <v>0</v>
      </c>
      <c r="F1379" s="35">
        <v>0</v>
      </c>
      <c r="G1379" s="35">
        <v>0</v>
      </c>
      <c r="H1379" s="35">
        <v>0</v>
      </c>
      <c r="I1379" s="35">
        <v>0</v>
      </c>
      <c r="J1379" s="35">
        <v>211.36395903916161</v>
      </c>
      <c r="K1379" s="35">
        <v>409.44714318962735</v>
      </c>
      <c r="L1379" s="35">
        <v>581.8032574922313</v>
      </c>
      <c r="M1379" s="35">
        <v>717.60253340389352</v>
      </c>
      <c r="N1379" s="35">
        <v>808.31220298428309</v>
      </c>
      <c r="O1379" s="35">
        <v>848.23264408683599</v>
      </c>
      <c r="P1379" s="35">
        <v>834.85550857996611</v>
      </c>
      <c r="Q1379" s="35">
        <v>769.02133108523321</v>
      </c>
      <c r="R1379" s="35">
        <v>654.86671509579958</v>
      </c>
      <c r="S1379" s="35">
        <v>499.56441496559131</v>
      </c>
      <c r="T1379" s="35">
        <v>312.87264537369566</v>
      </c>
      <c r="U1379" s="35">
        <v>106.52193680787144</v>
      </c>
      <c r="V1379" s="35">
        <v>0</v>
      </c>
      <c r="W1379" s="35">
        <v>0</v>
      </c>
      <c r="X1379" s="35">
        <v>0</v>
      </c>
      <c r="Y1379" s="35">
        <v>0</v>
      </c>
      <c r="Z1379" s="35">
        <v>0</v>
      </c>
      <c r="AA1379" s="35">
        <v>0</v>
      </c>
    </row>
    <row r="1380" spans="1:27">
      <c r="A1380" s="241" t="s">
        <v>787</v>
      </c>
      <c r="B1380" s="35" t="s">
        <v>79</v>
      </c>
      <c r="C1380" s="35" t="s">
        <v>91</v>
      </c>
      <c r="D1380" s="35">
        <v>0</v>
      </c>
      <c r="E1380" s="35">
        <v>0</v>
      </c>
      <c r="F1380" s="35">
        <v>0</v>
      </c>
      <c r="G1380" s="35">
        <v>0</v>
      </c>
      <c r="H1380" s="35">
        <v>0</v>
      </c>
      <c r="I1380" s="35">
        <v>0</v>
      </c>
      <c r="J1380" s="35">
        <v>193.05864612139092</v>
      </c>
      <c r="K1380" s="35">
        <v>371.02679441862733</v>
      </c>
      <c r="L1380" s="35">
        <v>519.99350120385384</v>
      </c>
      <c r="M1380" s="35">
        <v>628.31473079269892</v>
      </c>
      <c r="N1380" s="35">
        <v>687.52351570009887</v>
      </c>
      <c r="O1380" s="35">
        <v>692.99178016893848</v>
      </c>
      <c r="P1380" s="35">
        <v>644.29209535970801</v>
      </c>
      <c r="Q1380" s="35">
        <v>545.23108947795629</v>
      </c>
      <c r="R1380" s="35">
        <v>403.55190132502531</v>
      </c>
      <c r="S1380" s="35">
        <v>230.32893509623653</v>
      </c>
      <c r="T1380" s="35">
        <v>39.10222563325916</v>
      </c>
      <c r="U1380" s="35">
        <v>0</v>
      </c>
      <c r="V1380" s="35">
        <v>0</v>
      </c>
      <c r="W1380" s="35">
        <v>0</v>
      </c>
      <c r="X1380" s="35">
        <v>0</v>
      </c>
      <c r="Y1380" s="35">
        <v>0</v>
      </c>
      <c r="Z1380" s="35">
        <v>0</v>
      </c>
      <c r="AA1380" s="35">
        <v>0</v>
      </c>
    </row>
    <row r="1381" spans="1:27">
      <c r="A1381" s="241" t="s">
        <v>787</v>
      </c>
      <c r="B1381" s="35" t="s">
        <v>79</v>
      </c>
      <c r="C1381" s="35" t="s">
        <v>92</v>
      </c>
      <c r="D1381" s="35">
        <v>0</v>
      </c>
      <c r="E1381" s="35">
        <v>0</v>
      </c>
      <c r="F1381" s="35">
        <v>0</v>
      </c>
      <c r="G1381" s="35">
        <v>0</v>
      </c>
      <c r="H1381" s="35">
        <v>0</v>
      </c>
      <c r="I1381" s="35">
        <v>0</v>
      </c>
      <c r="J1381" s="35">
        <v>0</v>
      </c>
      <c r="K1381" s="35">
        <v>171.18098036556609</v>
      </c>
      <c r="L1381" s="35">
        <v>325.26821070380834</v>
      </c>
      <c r="M1381" s="35">
        <v>446.87488465236299</v>
      </c>
      <c r="N1381" s="35">
        <v>523.85763160024487</v>
      </c>
      <c r="O1381" s="35">
        <v>548.52912653077499</v>
      </c>
      <c r="P1381" s="35">
        <v>518.42572911287084</v>
      </c>
      <c r="Q1381" s="35">
        <v>436.55349731708452</v>
      </c>
      <c r="R1381" s="35">
        <v>311.08800918665173</v>
      </c>
      <c r="S1381" s="35">
        <v>154.55796789045104</v>
      </c>
      <c r="T1381" s="35">
        <v>0</v>
      </c>
      <c r="U1381" s="35">
        <v>0</v>
      </c>
      <c r="V1381" s="35">
        <v>0</v>
      </c>
      <c r="W1381" s="35">
        <v>0</v>
      </c>
      <c r="X1381" s="35">
        <v>0</v>
      </c>
      <c r="Y1381" s="35">
        <v>0</v>
      </c>
      <c r="Z1381" s="35">
        <v>0</v>
      </c>
      <c r="AA1381" s="35">
        <v>0</v>
      </c>
    </row>
    <row r="1382" spans="1:27">
      <c r="A1382" s="241" t="s">
        <v>787</v>
      </c>
      <c r="B1382" s="35" t="s">
        <v>79</v>
      </c>
      <c r="C1382" s="35" t="s">
        <v>93</v>
      </c>
      <c r="D1382" s="35">
        <v>0</v>
      </c>
      <c r="E1382" s="35">
        <v>0</v>
      </c>
      <c r="F1382" s="35">
        <v>0</v>
      </c>
      <c r="G1382" s="35">
        <v>0</v>
      </c>
      <c r="H1382" s="35">
        <v>0</v>
      </c>
      <c r="I1382" s="35">
        <v>0</v>
      </c>
      <c r="J1382" s="35">
        <v>0</v>
      </c>
      <c r="K1382" s="35">
        <v>153.95358974807615</v>
      </c>
      <c r="L1382" s="35">
        <v>290.50555236583375</v>
      </c>
      <c r="M1382" s="35">
        <v>394.22119522105942</v>
      </c>
      <c r="N1382" s="35">
        <v>453.37736884058233</v>
      </c>
      <c r="O1382" s="35">
        <v>461.28755375143783</v>
      </c>
      <c r="P1382" s="35">
        <v>417.05764876004002</v>
      </c>
      <c r="Q1382" s="35">
        <v>325.68703267872559</v>
      </c>
      <c r="R1382" s="35">
        <v>197.503476326716</v>
      </c>
      <c r="S1382" s="35">
        <v>46.995777630229711</v>
      </c>
      <c r="T1382" s="35">
        <v>0</v>
      </c>
      <c r="U1382" s="35">
        <v>0</v>
      </c>
      <c r="V1382" s="35">
        <v>0</v>
      </c>
      <c r="W1382" s="35">
        <v>0</v>
      </c>
      <c r="X1382" s="35">
        <v>0</v>
      </c>
      <c r="Y1382" s="35">
        <v>0</v>
      </c>
      <c r="Z1382" s="35">
        <v>0</v>
      </c>
      <c r="AA1382" s="35">
        <v>0</v>
      </c>
    </row>
    <row r="1383" spans="1:27">
      <c r="A1383" s="241" t="s">
        <v>787</v>
      </c>
      <c r="B1383" s="35" t="s">
        <v>339</v>
      </c>
      <c r="C1383" s="35" t="s">
        <v>82</v>
      </c>
      <c r="D1383" s="35">
        <v>0</v>
      </c>
      <c r="E1383" s="35">
        <v>0</v>
      </c>
      <c r="F1383" s="35">
        <v>0</v>
      </c>
      <c r="G1383" s="35">
        <v>0</v>
      </c>
      <c r="H1383" s="35">
        <v>0</v>
      </c>
      <c r="I1383" s="35">
        <v>0</v>
      </c>
      <c r="J1383" s="35">
        <v>0</v>
      </c>
      <c r="K1383" s="35">
        <v>85.764241271505085</v>
      </c>
      <c r="L1383" s="35">
        <v>162.23459623192537</v>
      </c>
      <c r="M1383" s="35">
        <v>221.12431536148657</v>
      </c>
      <c r="N1383" s="35">
        <v>256.05178382435963</v>
      </c>
      <c r="O1383" s="35">
        <v>263.23206845707949</v>
      </c>
      <c r="P1383" s="35">
        <v>241.88707400609547</v>
      </c>
      <c r="Q1383" s="35">
        <v>194.3298618218856</v>
      </c>
      <c r="R1383" s="35">
        <v>125.71399377078708</v>
      </c>
      <c r="S1383" s="35">
        <v>43.475063841027634</v>
      </c>
      <c r="T1383" s="35">
        <v>0</v>
      </c>
      <c r="U1383" s="35">
        <v>0</v>
      </c>
      <c r="V1383" s="35">
        <v>0</v>
      </c>
      <c r="W1383" s="35">
        <v>0</v>
      </c>
      <c r="X1383" s="35">
        <v>0</v>
      </c>
      <c r="Y1383" s="35">
        <v>0</v>
      </c>
      <c r="Z1383" s="35">
        <v>0</v>
      </c>
      <c r="AA1383" s="35">
        <v>0</v>
      </c>
    </row>
    <row r="1384" spans="1:27">
      <c r="A1384" s="241" t="s">
        <v>787</v>
      </c>
      <c r="B1384" s="35" t="s">
        <v>339</v>
      </c>
      <c r="C1384" s="35" t="s">
        <v>83</v>
      </c>
      <c r="D1384" s="35">
        <v>0</v>
      </c>
      <c r="E1384" s="35">
        <v>0</v>
      </c>
      <c r="F1384" s="35">
        <v>0</v>
      </c>
      <c r="G1384" s="35">
        <v>0</v>
      </c>
      <c r="H1384" s="35">
        <v>0</v>
      </c>
      <c r="I1384" s="35">
        <v>0</v>
      </c>
      <c r="J1384" s="35">
        <v>0</v>
      </c>
      <c r="K1384" s="35">
        <v>97.15410084598868</v>
      </c>
      <c r="L1384" s="35">
        <v>185.8365553512082</v>
      </c>
      <c r="M1384" s="35">
        <v>258.31442805891925</v>
      </c>
      <c r="N1384" s="35">
        <v>308.26779114554637</v>
      </c>
      <c r="O1384" s="35">
        <v>331.34080968578081</v>
      </c>
      <c r="P1384" s="35">
        <v>325.52156188337494</v>
      </c>
      <c r="Q1384" s="35">
        <v>291.31747469120057</v>
      </c>
      <c r="R1384" s="35">
        <v>231.71107717985535</v>
      </c>
      <c r="S1384" s="35">
        <v>151.89992987397326</v>
      </c>
      <c r="T1384" s="35">
        <v>58.843407706150174</v>
      </c>
      <c r="U1384" s="35">
        <v>0</v>
      </c>
      <c r="V1384" s="35">
        <v>0</v>
      </c>
      <c r="W1384" s="35">
        <v>0</v>
      </c>
      <c r="X1384" s="35">
        <v>0</v>
      </c>
      <c r="Y1384" s="35">
        <v>0</v>
      </c>
      <c r="Z1384" s="35">
        <v>0</v>
      </c>
      <c r="AA1384" s="35">
        <v>0</v>
      </c>
    </row>
    <row r="1385" spans="1:27">
      <c r="A1385" s="241" t="s">
        <v>787</v>
      </c>
      <c r="B1385" s="35" t="s">
        <v>339</v>
      </c>
      <c r="C1385" s="35" t="s">
        <v>84</v>
      </c>
      <c r="D1385" s="35">
        <v>0</v>
      </c>
      <c r="E1385" s="35">
        <v>0</v>
      </c>
      <c r="F1385" s="35">
        <v>0</v>
      </c>
      <c r="G1385" s="35">
        <v>0</v>
      </c>
      <c r="H1385" s="35">
        <v>0</v>
      </c>
      <c r="I1385" s="35">
        <v>0</v>
      </c>
      <c r="J1385" s="35">
        <v>108.13079949872558</v>
      </c>
      <c r="K1385" s="35">
        <v>208.7690188106171</v>
      </c>
      <c r="L1385" s="35">
        <v>294.94125228668167</v>
      </c>
      <c r="M1385" s="35">
        <v>360.67646880358399</v>
      </c>
      <c r="N1385" s="35">
        <v>401.41975539355695</v>
      </c>
      <c r="O1385" s="35">
        <v>414.34793546615896</v>
      </c>
      <c r="P1385" s="35">
        <v>398.56519186001827</v>
      </c>
      <c r="Q1385" s="35">
        <v>355.16513964674675</v>
      </c>
      <c r="R1385" s="35">
        <v>287.15504754930026</v>
      </c>
      <c r="S1385" s="35">
        <v>199.24745881082842</v>
      </c>
      <c r="T1385" s="35">
        <v>97.533650483823664</v>
      </c>
      <c r="U1385" s="35">
        <v>0</v>
      </c>
      <c r="V1385" s="35">
        <v>0</v>
      </c>
      <c r="W1385" s="35">
        <v>0</v>
      </c>
      <c r="X1385" s="35">
        <v>0</v>
      </c>
      <c r="Y1385" s="35">
        <v>0</v>
      </c>
      <c r="Z1385" s="35">
        <v>0</v>
      </c>
      <c r="AA1385" s="35">
        <v>0</v>
      </c>
    </row>
    <row r="1386" spans="1:27">
      <c r="A1386" s="241" t="s">
        <v>787</v>
      </c>
      <c r="B1386" s="35" t="s">
        <v>339</v>
      </c>
      <c r="C1386" s="35" t="s">
        <v>85</v>
      </c>
      <c r="D1386" s="35">
        <v>0</v>
      </c>
      <c r="E1386" s="35">
        <v>0</v>
      </c>
      <c r="F1386" s="35">
        <v>0</v>
      </c>
      <c r="G1386" s="35">
        <v>0</v>
      </c>
      <c r="H1386" s="35">
        <v>0</v>
      </c>
      <c r="I1386" s="35">
        <v>111.38659170819859</v>
      </c>
      <c r="J1386" s="35">
        <v>216.58719439177457</v>
      </c>
      <c r="K1386" s="35">
        <v>309.75936540476653</v>
      </c>
      <c r="L1386" s="35">
        <v>385.72867559508637</v>
      </c>
      <c r="M1386" s="35">
        <v>440.27607748279519</v>
      </c>
      <c r="N1386" s="35">
        <v>470.37221516226458</v>
      </c>
      <c r="O1386" s="35">
        <v>474.34566324455329</v>
      </c>
      <c r="P1386" s="35">
        <v>451.97575148695068</v>
      </c>
      <c r="Q1386" s="35">
        <v>404.50481998167209</v>
      </c>
      <c r="R1386" s="35">
        <v>334.56922429698517</v>
      </c>
      <c r="S1386" s="35">
        <v>246.05292228366312</v>
      </c>
      <c r="T1386" s="35">
        <v>143.87177378046457</v>
      </c>
      <c r="U1386" s="35">
        <v>33.700532395256829</v>
      </c>
      <c r="V1386" s="35">
        <v>0</v>
      </c>
      <c r="W1386" s="35">
        <v>0</v>
      </c>
      <c r="X1386" s="35">
        <v>0</v>
      </c>
      <c r="Y1386" s="35">
        <v>0</v>
      </c>
      <c r="Z1386" s="35">
        <v>0</v>
      </c>
      <c r="AA1386" s="35">
        <v>0</v>
      </c>
    </row>
    <row r="1387" spans="1:27">
      <c r="A1387" s="241" t="s">
        <v>787</v>
      </c>
      <c r="B1387" s="35" t="s">
        <v>339</v>
      </c>
      <c r="C1387" s="35" t="s">
        <v>86</v>
      </c>
      <c r="D1387" s="35">
        <v>0</v>
      </c>
      <c r="E1387" s="35">
        <v>0</v>
      </c>
      <c r="F1387" s="35">
        <v>0</v>
      </c>
      <c r="G1387" s="35">
        <v>0</v>
      </c>
      <c r="H1387" s="35">
        <v>0</v>
      </c>
      <c r="I1387" s="35">
        <v>114.60473787286956</v>
      </c>
      <c r="J1387" s="35">
        <v>223.77629596461833</v>
      </c>
      <c r="K1387" s="35">
        <v>322.33907060382109</v>
      </c>
      <c r="L1387" s="35">
        <v>405.62039917390331</v>
      </c>
      <c r="M1387" s="35">
        <v>469.67208163592949</v>
      </c>
      <c r="N1387" s="35">
        <v>511.45755673982751</v>
      </c>
      <c r="O1387" s="35">
        <v>528.99585927689111</v>
      </c>
      <c r="P1387" s="35">
        <v>521.45553365018645</v>
      </c>
      <c r="Q1387" s="35">
        <v>489.19405150965105</v>
      </c>
      <c r="R1387" s="35">
        <v>433.74086474120435</v>
      </c>
      <c r="S1387" s="35">
        <v>357.72489723351873</v>
      </c>
      <c r="T1387" s="35">
        <v>264.74991289174091</v>
      </c>
      <c r="U1387" s="35">
        <v>159.22366844959515</v>
      </c>
      <c r="V1387" s="35">
        <v>46.148950600914979</v>
      </c>
      <c r="W1387" s="35">
        <v>0</v>
      </c>
      <c r="X1387" s="35">
        <v>0</v>
      </c>
      <c r="Y1387" s="35">
        <v>0</v>
      </c>
      <c r="Z1387" s="35">
        <v>0</v>
      </c>
      <c r="AA1387" s="35">
        <v>0</v>
      </c>
    </row>
    <row r="1388" spans="1:27">
      <c r="A1388" s="241" t="s">
        <v>787</v>
      </c>
      <c r="B1388" s="35" t="s">
        <v>339</v>
      </c>
      <c r="C1388" s="35" t="s">
        <v>87</v>
      </c>
      <c r="D1388" s="35">
        <v>0</v>
      </c>
      <c r="E1388" s="35">
        <v>0</v>
      </c>
      <c r="F1388" s="35">
        <v>0</v>
      </c>
      <c r="G1388" s="35">
        <v>0</v>
      </c>
      <c r="H1388" s="35">
        <v>112.76679527228124</v>
      </c>
      <c r="I1388" s="35">
        <v>220.66996694728755</v>
      </c>
      <c r="J1388" s="35">
        <v>319.05565915625704</v>
      </c>
      <c r="K1388" s="35">
        <v>403.68050422073105</v>
      </c>
      <c r="L1388" s="35">
        <v>470.89463878884669</v>
      </c>
      <c r="M1388" s="35">
        <v>517.79912217361755</v>
      </c>
      <c r="N1388" s="35">
        <v>542.37096745183305</v>
      </c>
      <c r="O1388" s="35">
        <v>543.55039274146725</v>
      </c>
      <c r="P1388" s="35">
        <v>521.286529516408</v>
      </c>
      <c r="Q1388" s="35">
        <v>476.53961656225209</v>
      </c>
      <c r="R1388" s="35">
        <v>411.2395849480128</v>
      </c>
      <c r="S1388" s="35">
        <v>328.20282024086845</v>
      </c>
      <c r="T1388" s="35">
        <v>231.01069200351608</v>
      </c>
      <c r="U1388" s="35">
        <v>123.85508958798719</v>
      </c>
      <c r="V1388" s="35">
        <v>11.357626255791784</v>
      </c>
      <c r="W1388" s="35">
        <v>0</v>
      </c>
      <c r="X1388" s="35">
        <v>0</v>
      </c>
      <c r="Y1388" s="35">
        <v>0</v>
      </c>
      <c r="Z1388" s="35">
        <v>0</v>
      </c>
      <c r="AA1388" s="35">
        <v>0</v>
      </c>
    </row>
    <row r="1389" spans="1:27">
      <c r="A1389" s="241" t="s">
        <v>787</v>
      </c>
      <c r="B1389" s="35" t="s">
        <v>339</v>
      </c>
      <c r="C1389" s="35" t="s">
        <v>88</v>
      </c>
      <c r="D1389" s="35">
        <v>0</v>
      </c>
      <c r="E1389" s="35">
        <v>0</v>
      </c>
      <c r="F1389" s="35">
        <v>0</v>
      </c>
      <c r="G1389" s="35">
        <v>0</v>
      </c>
      <c r="H1389" s="35">
        <v>0</v>
      </c>
      <c r="I1389" s="35">
        <v>113.18266082580432</v>
      </c>
      <c r="J1389" s="35">
        <v>221.35232277628168</v>
      </c>
      <c r="K1389" s="35">
        <v>319.71801884512695</v>
      </c>
      <c r="L1389" s="35">
        <v>403.9230117002607</v>
      </c>
      <c r="M1389" s="35">
        <v>470.23775892414449</v>
      </c>
      <c r="N1389" s="35">
        <v>515.72509902202808</v>
      </c>
      <c r="O1389" s="35">
        <v>538.37034190720942</v>
      </c>
      <c r="P1389" s="35">
        <v>537.17050199614914</v>
      </c>
      <c r="Q1389" s="35">
        <v>512.17872167020516</v>
      </c>
      <c r="R1389" s="35">
        <v>464.50191753437923</v>
      </c>
      <c r="S1389" s="35">
        <v>396.25175372316244</v>
      </c>
      <c r="T1389" s="35">
        <v>310.45111370589677</v>
      </c>
      <c r="U1389" s="35">
        <v>210.90021307011699</v>
      </c>
      <c r="V1389" s="35">
        <v>102.00828331191859</v>
      </c>
      <c r="W1389" s="35">
        <v>0</v>
      </c>
      <c r="X1389" s="35">
        <v>0</v>
      </c>
      <c r="Y1389" s="35">
        <v>0</v>
      </c>
      <c r="Z1389" s="35">
        <v>0</v>
      </c>
      <c r="AA1389" s="35">
        <v>0</v>
      </c>
    </row>
    <row r="1390" spans="1:27">
      <c r="A1390" s="241" t="s">
        <v>787</v>
      </c>
      <c r="B1390" s="35" t="s">
        <v>339</v>
      </c>
      <c r="C1390" s="35" t="s">
        <v>89</v>
      </c>
      <c r="D1390" s="35">
        <v>0</v>
      </c>
      <c r="E1390" s="35">
        <v>0</v>
      </c>
      <c r="F1390" s="35">
        <v>0</v>
      </c>
      <c r="G1390" s="35">
        <v>0</v>
      </c>
      <c r="H1390" s="35">
        <v>0</v>
      </c>
      <c r="I1390" s="35">
        <v>114.6391161145053</v>
      </c>
      <c r="J1390" s="35">
        <v>223.44709237885596</v>
      </c>
      <c r="K1390" s="35">
        <v>320.88939095017463</v>
      </c>
      <c r="L1390" s="35">
        <v>402.0095912841652</v>
      </c>
      <c r="M1390" s="35">
        <v>462.68149938306874</v>
      </c>
      <c r="N1390" s="35">
        <v>499.81902741673258</v>
      </c>
      <c r="O1390" s="35">
        <v>511.53316815103744</v>
      </c>
      <c r="P1390" s="35">
        <v>497.22807965033985</v>
      </c>
      <c r="Q1390" s="35">
        <v>457.6313928877633</v>
      </c>
      <c r="R1390" s="35">
        <v>394.7572006611336</v>
      </c>
      <c r="S1390" s="35">
        <v>311.80361039019738</v>
      </c>
      <c r="T1390" s="35">
        <v>212.99007179104541</v>
      </c>
      <c r="U1390" s="35">
        <v>103.34275378567786</v>
      </c>
      <c r="V1390" s="35">
        <v>0</v>
      </c>
      <c r="W1390" s="35">
        <v>0</v>
      </c>
      <c r="X1390" s="35">
        <v>0</v>
      </c>
      <c r="Y1390" s="35">
        <v>0</v>
      </c>
      <c r="Z1390" s="35">
        <v>0</v>
      </c>
      <c r="AA1390" s="35">
        <v>0</v>
      </c>
    </row>
    <row r="1391" spans="1:27">
      <c r="A1391" s="241" t="s">
        <v>787</v>
      </c>
      <c r="B1391" s="35" t="s">
        <v>339</v>
      </c>
      <c r="C1391" s="35" t="s">
        <v>90</v>
      </c>
      <c r="D1391" s="35">
        <v>0</v>
      </c>
      <c r="E1391" s="35">
        <v>0</v>
      </c>
      <c r="F1391" s="35">
        <v>0</v>
      </c>
      <c r="G1391" s="35">
        <v>0</v>
      </c>
      <c r="H1391" s="35">
        <v>0</v>
      </c>
      <c r="I1391" s="35">
        <v>0</v>
      </c>
      <c r="J1391" s="35">
        <v>112.72744482088621</v>
      </c>
      <c r="K1391" s="35">
        <v>218.37180970113462</v>
      </c>
      <c r="L1391" s="35">
        <v>310.29507066252341</v>
      </c>
      <c r="M1391" s="35">
        <v>382.72135114874322</v>
      </c>
      <c r="N1391" s="35">
        <v>431.09984159161769</v>
      </c>
      <c r="O1391" s="35">
        <v>452.39074351297921</v>
      </c>
      <c r="P1391" s="35">
        <v>445.25627124264867</v>
      </c>
      <c r="Q1391" s="35">
        <v>410.14470991212437</v>
      </c>
      <c r="R1391" s="35">
        <v>349.26224805109314</v>
      </c>
      <c r="S1391" s="35">
        <v>266.43435464831538</v>
      </c>
      <c r="T1391" s="35">
        <v>166.86541086597103</v>
      </c>
      <c r="U1391" s="35">
        <v>56.811699630864773</v>
      </c>
      <c r="V1391" s="35">
        <v>0</v>
      </c>
      <c r="W1391" s="35">
        <v>0</v>
      </c>
      <c r="X1391" s="35">
        <v>0</v>
      </c>
      <c r="Y1391" s="35">
        <v>0</v>
      </c>
      <c r="Z1391" s="35">
        <v>0</v>
      </c>
      <c r="AA1391" s="35">
        <v>0</v>
      </c>
    </row>
    <row r="1392" spans="1:27">
      <c r="A1392" s="241" t="s">
        <v>787</v>
      </c>
      <c r="B1392" s="35" t="s">
        <v>339</v>
      </c>
      <c r="C1392" s="35" t="s">
        <v>91</v>
      </c>
      <c r="D1392" s="35">
        <v>0</v>
      </c>
      <c r="E1392" s="35">
        <v>0</v>
      </c>
      <c r="F1392" s="35">
        <v>0</v>
      </c>
      <c r="G1392" s="35">
        <v>0</v>
      </c>
      <c r="H1392" s="35">
        <v>0</v>
      </c>
      <c r="I1392" s="35">
        <v>0</v>
      </c>
      <c r="J1392" s="35">
        <v>102.96461126474183</v>
      </c>
      <c r="K1392" s="35">
        <v>197.88095702326794</v>
      </c>
      <c r="L1392" s="35">
        <v>277.32986730872204</v>
      </c>
      <c r="M1392" s="35">
        <v>335.10118975610612</v>
      </c>
      <c r="N1392" s="35">
        <v>366.67920837338613</v>
      </c>
      <c r="O1392" s="35">
        <v>369.59561609010058</v>
      </c>
      <c r="P1392" s="35">
        <v>343.622450858511</v>
      </c>
      <c r="Q1392" s="35">
        <v>290.7899143882434</v>
      </c>
      <c r="R1392" s="35">
        <v>215.22768070668022</v>
      </c>
      <c r="S1392" s="35">
        <v>122.84209871799283</v>
      </c>
      <c r="T1392" s="35">
        <v>20.854520337738222</v>
      </c>
      <c r="U1392" s="35">
        <v>0</v>
      </c>
      <c r="V1392" s="35">
        <v>0</v>
      </c>
      <c r="W1392" s="35">
        <v>0</v>
      </c>
      <c r="X1392" s="35">
        <v>0</v>
      </c>
      <c r="Y1392" s="35">
        <v>0</v>
      </c>
      <c r="Z1392" s="35">
        <v>0</v>
      </c>
      <c r="AA1392" s="35">
        <v>0</v>
      </c>
    </row>
    <row r="1393" spans="1:27">
      <c r="A1393" s="241" t="s">
        <v>787</v>
      </c>
      <c r="B1393" s="35" t="s">
        <v>339</v>
      </c>
      <c r="C1393" s="35" t="s">
        <v>92</v>
      </c>
      <c r="D1393" s="35">
        <v>0</v>
      </c>
      <c r="E1393" s="35">
        <v>0</v>
      </c>
      <c r="F1393" s="35">
        <v>0</v>
      </c>
      <c r="G1393" s="35">
        <v>0</v>
      </c>
      <c r="H1393" s="35">
        <v>0</v>
      </c>
      <c r="I1393" s="35">
        <v>0</v>
      </c>
      <c r="J1393" s="35">
        <v>0</v>
      </c>
      <c r="K1393" s="35">
        <v>91.296522861635253</v>
      </c>
      <c r="L1393" s="35">
        <v>173.47637904203111</v>
      </c>
      <c r="M1393" s="35">
        <v>238.33327181459362</v>
      </c>
      <c r="N1393" s="35">
        <v>279.39073685346392</v>
      </c>
      <c r="O1393" s="35">
        <v>292.54886748307996</v>
      </c>
      <c r="P1393" s="35">
        <v>276.49372219353108</v>
      </c>
      <c r="Q1393" s="35">
        <v>232.82853190244509</v>
      </c>
      <c r="R1393" s="35">
        <v>165.91360489954761</v>
      </c>
      <c r="S1393" s="35">
        <v>82.430916208240561</v>
      </c>
      <c r="T1393" s="35">
        <v>0</v>
      </c>
      <c r="U1393" s="35">
        <v>0</v>
      </c>
      <c r="V1393" s="35">
        <v>0</v>
      </c>
      <c r="W1393" s="35">
        <v>0</v>
      </c>
      <c r="X1393" s="35">
        <v>0</v>
      </c>
      <c r="Y1393" s="35">
        <v>0</v>
      </c>
      <c r="Z1393" s="35">
        <v>0</v>
      </c>
      <c r="AA1393" s="35">
        <v>0</v>
      </c>
    </row>
    <row r="1394" spans="1:27">
      <c r="A1394" s="241" t="s">
        <v>787</v>
      </c>
      <c r="B1394" s="35" t="s">
        <v>339</v>
      </c>
      <c r="C1394" s="35" t="s">
        <v>93</v>
      </c>
      <c r="D1394" s="35">
        <v>0</v>
      </c>
      <c r="E1394" s="35">
        <v>0</v>
      </c>
      <c r="F1394" s="35">
        <v>0</v>
      </c>
      <c r="G1394" s="35">
        <v>0</v>
      </c>
      <c r="H1394" s="35">
        <v>0</v>
      </c>
      <c r="I1394" s="35">
        <v>0</v>
      </c>
      <c r="J1394" s="35">
        <v>0</v>
      </c>
      <c r="K1394" s="35">
        <v>82.108581198973951</v>
      </c>
      <c r="L1394" s="35">
        <v>154.93629459511135</v>
      </c>
      <c r="M1394" s="35">
        <v>210.25130411789834</v>
      </c>
      <c r="N1394" s="35">
        <v>241.80126338164393</v>
      </c>
      <c r="O1394" s="35">
        <v>246.02002866743351</v>
      </c>
      <c r="P1394" s="35">
        <v>222.43074600535471</v>
      </c>
      <c r="Q1394" s="35">
        <v>173.69975076198699</v>
      </c>
      <c r="R1394" s="35">
        <v>105.33518737424853</v>
      </c>
      <c r="S1394" s="35">
        <v>25.064414736122512</v>
      </c>
      <c r="T1394" s="35">
        <v>0</v>
      </c>
      <c r="U1394" s="35">
        <v>0</v>
      </c>
      <c r="V1394" s="35">
        <v>0</v>
      </c>
      <c r="W1394" s="35">
        <v>0</v>
      </c>
      <c r="X1394" s="35">
        <v>0</v>
      </c>
      <c r="Y1394" s="35">
        <v>0</v>
      </c>
      <c r="Z1394" s="35">
        <v>0</v>
      </c>
      <c r="AA1394" s="35">
        <v>0</v>
      </c>
    </row>
    <row r="1395" spans="1:27">
      <c r="A1395" s="241" t="s">
        <v>787</v>
      </c>
      <c r="B1395" s="35" t="s">
        <v>338</v>
      </c>
      <c r="C1395" s="35" t="s">
        <v>82</v>
      </c>
      <c r="D1395" s="35">
        <v>0</v>
      </c>
      <c r="E1395" s="35">
        <v>0</v>
      </c>
      <c r="F1395" s="35">
        <v>0</v>
      </c>
      <c r="G1395" s="35">
        <v>0</v>
      </c>
      <c r="H1395" s="35">
        <v>0</v>
      </c>
      <c r="I1395" s="35">
        <v>0</v>
      </c>
      <c r="J1395" s="35">
        <v>0</v>
      </c>
      <c r="K1395" s="35">
        <v>53.602650794690675</v>
      </c>
      <c r="L1395" s="35">
        <v>101.39662264495334</v>
      </c>
      <c r="M1395" s="35">
        <v>138.20269710092907</v>
      </c>
      <c r="N1395" s="35">
        <v>160.03236489022476</v>
      </c>
      <c r="O1395" s="35">
        <v>164.52004278567466</v>
      </c>
      <c r="P1395" s="35">
        <v>151.17942125380966</v>
      </c>
      <c r="Q1395" s="35">
        <v>121.45616363867849</v>
      </c>
      <c r="R1395" s="35">
        <v>78.57124610674191</v>
      </c>
      <c r="S1395" s="35">
        <v>27.171914900642268</v>
      </c>
      <c r="T1395" s="35">
        <v>0</v>
      </c>
      <c r="U1395" s="35">
        <v>0</v>
      </c>
      <c r="V1395" s="35">
        <v>0</v>
      </c>
      <c r="W1395" s="35">
        <v>0</v>
      </c>
      <c r="X1395" s="35">
        <v>0</v>
      </c>
      <c r="Y1395" s="35">
        <v>0</v>
      </c>
      <c r="Z1395" s="35">
        <v>0</v>
      </c>
      <c r="AA1395" s="35">
        <v>0</v>
      </c>
    </row>
    <row r="1396" spans="1:27">
      <c r="A1396" s="241" t="s">
        <v>787</v>
      </c>
      <c r="B1396" s="35" t="s">
        <v>338</v>
      </c>
      <c r="C1396" s="35" t="s">
        <v>83</v>
      </c>
      <c r="D1396" s="35">
        <v>0</v>
      </c>
      <c r="E1396" s="35">
        <v>0</v>
      </c>
      <c r="F1396" s="35">
        <v>0</v>
      </c>
      <c r="G1396" s="35">
        <v>0</v>
      </c>
      <c r="H1396" s="35">
        <v>0</v>
      </c>
      <c r="I1396" s="35">
        <v>0</v>
      </c>
      <c r="J1396" s="35">
        <v>0</v>
      </c>
      <c r="K1396" s="35">
        <v>60.721313028742919</v>
      </c>
      <c r="L1396" s="35">
        <v>116.14784709450511</v>
      </c>
      <c r="M1396" s="35">
        <v>161.4465175368245</v>
      </c>
      <c r="N1396" s="35">
        <v>192.66736946596646</v>
      </c>
      <c r="O1396" s="35">
        <v>207.08800605361299</v>
      </c>
      <c r="P1396" s="35">
        <v>203.45097617710931</v>
      </c>
      <c r="Q1396" s="35">
        <v>182.07342168200034</v>
      </c>
      <c r="R1396" s="35">
        <v>144.81942323740958</v>
      </c>
      <c r="S1396" s="35">
        <v>94.937456171233293</v>
      </c>
      <c r="T1396" s="35">
        <v>36.777129816343852</v>
      </c>
      <c r="U1396" s="35">
        <v>0</v>
      </c>
      <c r="V1396" s="35">
        <v>0</v>
      </c>
      <c r="W1396" s="35">
        <v>0</v>
      </c>
      <c r="X1396" s="35">
        <v>0</v>
      </c>
      <c r="Y1396" s="35">
        <v>0</v>
      </c>
      <c r="Z1396" s="35">
        <v>0</v>
      </c>
      <c r="AA1396" s="35">
        <v>0</v>
      </c>
    </row>
    <row r="1397" spans="1:27">
      <c r="A1397" s="241" t="s">
        <v>787</v>
      </c>
      <c r="B1397" s="35" t="s">
        <v>338</v>
      </c>
      <c r="C1397" s="35" t="s">
        <v>84</v>
      </c>
      <c r="D1397" s="35">
        <v>0</v>
      </c>
      <c r="E1397" s="35">
        <v>0</v>
      </c>
      <c r="F1397" s="35">
        <v>0</v>
      </c>
      <c r="G1397" s="35">
        <v>0</v>
      </c>
      <c r="H1397" s="35">
        <v>0</v>
      </c>
      <c r="I1397" s="35">
        <v>0</v>
      </c>
      <c r="J1397" s="35">
        <v>67.581749686703489</v>
      </c>
      <c r="K1397" s="35">
        <v>130.48063675663568</v>
      </c>
      <c r="L1397" s="35">
        <v>184.33828267917602</v>
      </c>
      <c r="M1397" s="35">
        <v>225.42279300223998</v>
      </c>
      <c r="N1397" s="35">
        <v>250.88734712097309</v>
      </c>
      <c r="O1397" s="35">
        <v>258.96745966634933</v>
      </c>
      <c r="P1397" s="35">
        <v>249.10324491251137</v>
      </c>
      <c r="Q1397" s="35">
        <v>221.97821227921671</v>
      </c>
      <c r="R1397" s="35">
        <v>179.47190471831266</v>
      </c>
      <c r="S1397" s="35">
        <v>124.52966175676774</v>
      </c>
      <c r="T1397" s="35">
        <v>60.958531552389779</v>
      </c>
      <c r="U1397" s="35">
        <v>0</v>
      </c>
      <c r="V1397" s="35">
        <v>0</v>
      </c>
      <c r="W1397" s="35">
        <v>0</v>
      </c>
      <c r="X1397" s="35">
        <v>0</v>
      </c>
      <c r="Y1397" s="35">
        <v>0</v>
      </c>
      <c r="Z1397" s="35">
        <v>0</v>
      </c>
      <c r="AA1397" s="35">
        <v>0</v>
      </c>
    </row>
    <row r="1398" spans="1:27">
      <c r="A1398" s="241" t="s">
        <v>787</v>
      </c>
      <c r="B1398" s="35" t="s">
        <v>338</v>
      </c>
      <c r="C1398" s="35" t="s">
        <v>85</v>
      </c>
      <c r="D1398" s="35">
        <v>0</v>
      </c>
      <c r="E1398" s="35">
        <v>0</v>
      </c>
      <c r="F1398" s="35">
        <v>0</v>
      </c>
      <c r="G1398" s="35">
        <v>0</v>
      </c>
      <c r="H1398" s="35">
        <v>0</v>
      </c>
      <c r="I1398" s="35">
        <v>69.616619817624112</v>
      </c>
      <c r="J1398" s="35">
        <v>135.36699649485911</v>
      </c>
      <c r="K1398" s="35">
        <v>193.59960337797907</v>
      </c>
      <c r="L1398" s="35">
        <v>241.08042224692898</v>
      </c>
      <c r="M1398" s="35">
        <v>275.17254842674697</v>
      </c>
      <c r="N1398" s="35">
        <v>293.98263447641534</v>
      </c>
      <c r="O1398" s="35">
        <v>296.46603952784579</v>
      </c>
      <c r="P1398" s="35">
        <v>282.48484467934418</v>
      </c>
      <c r="Q1398" s="35">
        <v>252.81551248854504</v>
      </c>
      <c r="R1398" s="35">
        <v>209.10576518561572</v>
      </c>
      <c r="S1398" s="35">
        <v>153.78307642728944</v>
      </c>
      <c r="T1398" s="35">
        <v>89.91985861279035</v>
      </c>
      <c r="U1398" s="35">
        <v>21.062832747035518</v>
      </c>
      <c r="V1398" s="35">
        <v>0</v>
      </c>
      <c r="W1398" s="35">
        <v>0</v>
      </c>
      <c r="X1398" s="35">
        <v>0</v>
      </c>
      <c r="Y1398" s="35">
        <v>0</v>
      </c>
      <c r="Z1398" s="35">
        <v>0</v>
      </c>
      <c r="AA1398" s="35">
        <v>0</v>
      </c>
    </row>
    <row r="1399" spans="1:27">
      <c r="A1399" s="241" t="s">
        <v>787</v>
      </c>
      <c r="B1399" s="35" t="s">
        <v>338</v>
      </c>
      <c r="C1399" s="35" t="s">
        <v>86</v>
      </c>
      <c r="D1399" s="35">
        <v>0</v>
      </c>
      <c r="E1399" s="35">
        <v>0</v>
      </c>
      <c r="F1399" s="35">
        <v>0</v>
      </c>
      <c r="G1399" s="35">
        <v>0</v>
      </c>
      <c r="H1399" s="35">
        <v>0</v>
      </c>
      <c r="I1399" s="35">
        <v>71.627961170543472</v>
      </c>
      <c r="J1399" s="35">
        <v>139.86018497788643</v>
      </c>
      <c r="K1399" s="35">
        <v>201.46191912738817</v>
      </c>
      <c r="L1399" s="35">
        <v>253.51274948368953</v>
      </c>
      <c r="M1399" s="35">
        <v>293.54505102245594</v>
      </c>
      <c r="N1399" s="35">
        <v>319.66097296239218</v>
      </c>
      <c r="O1399" s="35">
        <v>330.62241204805696</v>
      </c>
      <c r="P1399" s="35">
        <v>325.9097085313665</v>
      </c>
      <c r="Q1399" s="35">
        <v>305.7462821935319</v>
      </c>
      <c r="R1399" s="35">
        <v>271.0880404632527</v>
      </c>
      <c r="S1399" s="35">
        <v>223.57806077094918</v>
      </c>
      <c r="T1399" s="35">
        <v>165.46869555733807</v>
      </c>
      <c r="U1399" s="35">
        <v>99.514792780996956</v>
      </c>
      <c r="V1399" s="35">
        <v>28.843094125571863</v>
      </c>
      <c r="W1399" s="35">
        <v>0</v>
      </c>
      <c r="X1399" s="35">
        <v>0</v>
      </c>
      <c r="Y1399" s="35">
        <v>0</v>
      </c>
      <c r="Z1399" s="35">
        <v>0</v>
      </c>
      <c r="AA1399" s="35">
        <v>0</v>
      </c>
    </row>
    <row r="1400" spans="1:27">
      <c r="A1400" s="241" t="s">
        <v>787</v>
      </c>
      <c r="B1400" s="35" t="s">
        <v>338</v>
      </c>
      <c r="C1400" s="35" t="s">
        <v>87</v>
      </c>
      <c r="D1400" s="35">
        <v>0</v>
      </c>
      <c r="E1400" s="35">
        <v>0</v>
      </c>
      <c r="F1400" s="35">
        <v>0</v>
      </c>
      <c r="G1400" s="35">
        <v>0</v>
      </c>
      <c r="H1400" s="35">
        <v>70.479247045175782</v>
      </c>
      <c r="I1400" s="35">
        <v>137.91872934205472</v>
      </c>
      <c r="J1400" s="35">
        <v>199.40978697266064</v>
      </c>
      <c r="K1400" s="35">
        <v>252.30031513795689</v>
      </c>
      <c r="L1400" s="35">
        <v>294.3091492430292</v>
      </c>
      <c r="M1400" s="35">
        <v>323.62445135851095</v>
      </c>
      <c r="N1400" s="35">
        <v>338.98185465739567</v>
      </c>
      <c r="O1400" s="35">
        <v>339.71899546341706</v>
      </c>
      <c r="P1400" s="35">
        <v>325.80408094775504</v>
      </c>
      <c r="Q1400" s="35">
        <v>297.83726035140756</v>
      </c>
      <c r="R1400" s="35">
        <v>257.02474059250801</v>
      </c>
      <c r="S1400" s="35">
        <v>205.12676265054279</v>
      </c>
      <c r="T1400" s="35">
        <v>144.38168250219755</v>
      </c>
      <c r="U1400" s="35">
        <v>77.409430992491991</v>
      </c>
      <c r="V1400" s="35">
        <v>7.0985164098698652</v>
      </c>
      <c r="W1400" s="35">
        <v>0</v>
      </c>
      <c r="X1400" s="35">
        <v>0</v>
      </c>
      <c r="Y1400" s="35">
        <v>0</v>
      </c>
      <c r="Z1400" s="35">
        <v>0</v>
      </c>
      <c r="AA1400" s="35">
        <v>0</v>
      </c>
    </row>
    <row r="1401" spans="1:27">
      <c r="A1401" s="241" t="s">
        <v>787</v>
      </c>
      <c r="B1401" s="35" t="s">
        <v>338</v>
      </c>
      <c r="C1401" s="35" t="s">
        <v>88</v>
      </c>
      <c r="D1401" s="35">
        <v>0</v>
      </c>
      <c r="E1401" s="35">
        <v>0</v>
      </c>
      <c r="F1401" s="35">
        <v>0</v>
      </c>
      <c r="G1401" s="35">
        <v>0</v>
      </c>
      <c r="H1401" s="35">
        <v>0</v>
      </c>
      <c r="I1401" s="35">
        <v>70.739163016127705</v>
      </c>
      <c r="J1401" s="35">
        <v>138.34520173517603</v>
      </c>
      <c r="K1401" s="35">
        <v>199.82376177820436</v>
      </c>
      <c r="L1401" s="35">
        <v>252.45188231266295</v>
      </c>
      <c r="M1401" s="35">
        <v>293.89859932759032</v>
      </c>
      <c r="N1401" s="35">
        <v>322.32818688876756</v>
      </c>
      <c r="O1401" s="35">
        <v>336.48146369200589</v>
      </c>
      <c r="P1401" s="35">
        <v>335.73156374759321</v>
      </c>
      <c r="Q1401" s="35">
        <v>320.11170104387821</v>
      </c>
      <c r="R1401" s="35">
        <v>290.31369845898701</v>
      </c>
      <c r="S1401" s="35">
        <v>247.65734607697652</v>
      </c>
      <c r="T1401" s="35">
        <v>194.03194606618547</v>
      </c>
      <c r="U1401" s="35">
        <v>131.81263316882311</v>
      </c>
      <c r="V1401" s="35">
        <v>63.755177069949113</v>
      </c>
      <c r="W1401" s="35">
        <v>0</v>
      </c>
      <c r="X1401" s="35">
        <v>0</v>
      </c>
      <c r="Y1401" s="35">
        <v>0</v>
      </c>
      <c r="Z1401" s="35">
        <v>0</v>
      </c>
      <c r="AA1401" s="35">
        <v>0</v>
      </c>
    </row>
    <row r="1402" spans="1:27">
      <c r="A1402" s="241" t="s">
        <v>787</v>
      </c>
      <c r="B1402" s="35" t="s">
        <v>338</v>
      </c>
      <c r="C1402" s="35" t="s">
        <v>89</v>
      </c>
      <c r="D1402" s="35">
        <v>0</v>
      </c>
      <c r="E1402" s="35">
        <v>0</v>
      </c>
      <c r="F1402" s="35">
        <v>0</v>
      </c>
      <c r="G1402" s="35">
        <v>0</v>
      </c>
      <c r="H1402" s="35">
        <v>0</v>
      </c>
      <c r="I1402" s="35">
        <v>71.649447571565801</v>
      </c>
      <c r="J1402" s="35">
        <v>139.65443273678497</v>
      </c>
      <c r="K1402" s="35">
        <v>200.55586934385911</v>
      </c>
      <c r="L1402" s="35">
        <v>251.25599455260323</v>
      </c>
      <c r="M1402" s="35">
        <v>289.17593711441793</v>
      </c>
      <c r="N1402" s="35">
        <v>312.38689213545786</v>
      </c>
      <c r="O1402" s="35">
        <v>319.70823009439835</v>
      </c>
      <c r="P1402" s="35">
        <v>310.76754978146238</v>
      </c>
      <c r="Q1402" s="35">
        <v>286.019620554852</v>
      </c>
      <c r="R1402" s="35">
        <v>246.72325041320846</v>
      </c>
      <c r="S1402" s="35">
        <v>194.87725649387335</v>
      </c>
      <c r="T1402" s="35">
        <v>133.11879486940336</v>
      </c>
      <c r="U1402" s="35">
        <v>64.589221116048648</v>
      </c>
      <c r="V1402" s="35">
        <v>0</v>
      </c>
      <c r="W1402" s="35">
        <v>0</v>
      </c>
      <c r="X1402" s="35">
        <v>0</v>
      </c>
      <c r="Y1402" s="35">
        <v>0</v>
      </c>
      <c r="Z1402" s="35">
        <v>0</v>
      </c>
      <c r="AA1402" s="35">
        <v>0</v>
      </c>
    </row>
    <row r="1403" spans="1:27">
      <c r="A1403" s="241" t="s">
        <v>787</v>
      </c>
      <c r="B1403" s="35" t="s">
        <v>338</v>
      </c>
      <c r="C1403" s="35" t="s">
        <v>90</v>
      </c>
      <c r="D1403" s="35">
        <v>0</v>
      </c>
      <c r="E1403" s="35">
        <v>0</v>
      </c>
      <c r="F1403" s="35">
        <v>0</v>
      </c>
      <c r="G1403" s="35">
        <v>0</v>
      </c>
      <c r="H1403" s="35">
        <v>0</v>
      </c>
      <c r="I1403" s="35">
        <v>0</v>
      </c>
      <c r="J1403" s="35">
        <v>70.454653013053871</v>
      </c>
      <c r="K1403" s="35">
        <v>136.48238106320912</v>
      </c>
      <c r="L1403" s="35">
        <v>193.93441916407713</v>
      </c>
      <c r="M1403" s="35">
        <v>239.20084446796452</v>
      </c>
      <c r="N1403" s="35">
        <v>269.43740099476105</v>
      </c>
      <c r="O1403" s="35">
        <v>282.74421469561196</v>
      </c>
      <c r="P1403" s="35">
        <v>278.28516952665541</v>
      </c>
      <c r="Q1403" s="35">
        <v>256.34044369507774</v>
      </c>
      <c r="R1403" s="35">
        <v>218.28890503193321</v>
      </c>
      <c r="S1403" s="35">
        <v>166.5214716551971</v>
      </c>
      <c r="T1403" s="35">
        <v>104.2908817912319</v>
      </c>
      <c r="U1403" s="35">
        <v>35.50731226929048</v>
      </c>
      <c r="V1403" s="35">
        <v>0</v>
      </c>
      <c r="W1403" s="35">
        <v>0</v>
      </c>
      <c r="X1403" s="35">
        <v>0</v>
      </c>
      <c r="Y1403" s="35">
        <v>0</v>
      </c>
      <c r="Z1403" s="35">
        <v>0</v>
      </c>
      <c r="AA1403" s="35">
        <v>0</v>
      </c>
    </row>
    <row r="1404" spans="1:27">
      <c r="A1404" s="241" t="s">
        <v>787</v>
      </c>
      <c r="B1404" s="35" t="s">
        <v>338</v>
      </c>
      <c r="C1404" s="35" t="s">
        <v>91</v>
      </c>
      <c r="D1404" s="35">
        <v>0</v>
      </c>
      <c r="E1404" s="35">
        <v>0</v>
      </c>
      <c r="F1404" s="35">
        <v>0</v>
      </c>
      <c r="G1404" s="35">
        <v>0</v>
      </c>
      <c r="H1404" s="35">
        <v>0</v>
      </c>
      <c r="I1404" s="35">
        <v>0</v>
      </c>
      <c r="J1404" s="35">
        <v>64.352882040463641</v>
      </c>
      <c r="K1404" s="35">
        <v>123.67559813954244</v>
      </c>
      <c r="L1404" s="35">
        <v>173.33116706795127</v>
      </c>
      <c r="M1404" s="35">
        <v>209.4382435975663</v>
      </c>
      <c r="N1404" s="35">
        <v>229.17450523336632</v>
      </c>
      <c r="O1404" s="35">
        <v>230.99726005631283</v>
      </c>
      <c r="P1404" s="35">
        <v>214.76403178656935</v>
      </c>
      <c r="Q1404" s="35">
        <v>181.74369649265211</v>
      </c>
      <c r="R1404" s="35">
        <v>134.5173004416751</v>
      </c>
      <c r="S1404" s="35">
        <v>76.776311698745516</v>
      </c>
      <c r="T1404" s="35">
        <v>13.034075211086387</v>
      </c>
      <c r="U1404" s="35">
        <v>0</v>
      </c>
      <c r="V1404" s="35">
        <v>0</v>
      </c>
      <c r="W1404" s="35">
        <v>0</v>
      </c>
      <c r="X1404" s="35">
        <v>0</v>
      </c>
      <c r="Y1404" s="35">
        <v>0</v>
      </c>
      <c r="Z1404" s="35">
        <v>0</v>
      </c>
      <c r="AA1404" s="35">
        <v>0</v>
      </c>
    </row>
    <row r="1405" spans="1:27">
      <c r="A1405" s="241" t="s">
        <v>787</v>
      </c>
      <c r="B1405" s="35" t="s">
        <v>338</v>
      </c>
      <c r="C1405" s="35" t="s">
        <v>92</v>
      </c>
      <c r="D1405" s="35">
        <v>0</v>
      </c>
      <c r="E1405" s="35">
        <v>0</v>
      </c>
      <c r="F1405" s="35">
        <v>0</v>
      </c>
      <c r="G1405" s="35">
        <v>0</v>
      </c>
      <c r="H1405" s="35">
        <v>0</v>
      </c>
      <c r="I1405" s="35">
        <v>0</v>
      </c>
      <c r="J1405" s="35">
        <v>0</v>
      </c>
      <c r="K1405" s="35">
        <v>57.060326788522026</v>
      </c>
      <c r="L1405" s="35">
        <v>108.42273690126945</v>
      </c>
      <c r="M1405" s="35">
        <v>148.95829488412099</v>
      </c>
      <c r="N1405" s="35">
        <v>174.61921053341493</v>
      </c>
      <c r="O1405" s="35">
        <v>182.84304217692497</v>
      </c>
      <c r="P1405" s="35">
        <v>172.80857637095693</v>
      </c>
      <c r="Q1405" s="35">
        <v>145.51783243902818</v>
      </c>
      <c r="R1405" s="35">
        <v>103.69600306221724</v>
      </c>
      <c r="S1405" s="35">
        <v>51.519322630150349</v>
      </c>
      <c r="T1405" s="35">
        <v>0</v>
      </c>
      <c r="U1405" s="35">
        <v>0</v>
      </c>
      <c r="V1405" s="35">
        <v>0</v>
      </c>
      <c r="W1405" s="35">
        <v>0</v>
      </c>
      <c r="X1405" s="35">
        <v>0</v>
      </c>
      <c r="Y1405" s="35">
        <v>0</v>
      </c>
      <c r="Z1405" s="35">
        <v>0</v>
      </c>
      <c r="AA1405" s="35">
        <v>0</v>
      </c>
    </row>
    <row r="1406" spans="1:27">
      <c r="A1406" s="241" t="s">
        <v>787</v>
      </c>
      <c r="B1406" s="35" t="s">
        <v>338</v>
      </c>
      <c r="C1406" s="35" t="s">
        <v>93</v>
      </c>
      <c r="D1406" s="35">
        <v>0</v>
      </c>
      <c r="E1406" s="35">
        <v>0</v>
      </c>
      <c r="F1406" s="35">
        <v>0</v>
      </c>
      <c r="G1406" s="35">
        <v>0</v>
      </c>
      <c r="H1406" s="35">
        <v>0</v>
      </c>
      <c r="I1406" s="35">
        <v>0</v>
      </c>
      <c r="J1406" s="35">
        <v>0</v>
      </c>
      <c r="K1406" s="35">
        <v>51.317863249358716</v>
      </c>
      <c r="L1406" s="35">
        <v>96.835184121944579</v>
      </c>
      <c r="M1406" s="35">
        <v>131.40706507368645</v>
      </c>
      <c r="N1406" s="35">
        <v>151.12578961352744</v>
      </c>
      <c r="O1406" s="35">
        <v>153.76251791714594</v>
      </c>
      <c r="P1406" s="35">
        <v>139.01921625334668</v>
      </c>
      <c r="Q1406" s="35">
        <v>108.56234422624188</v>
      </c>
      <c r="R1406" s="35">
        <v>65.834492108905323</v>
      </c>
      <c r="S1406" s="35">
        <v>15.66525921007657</v>
      </c>
      <c r="T1406" s="35">
        <v>0</v>
      </c>
      <c r="U1406" s="35">
        <v>0</v>
      </c>
      <c r="V1406" s="35">
        <v>0</v>
      </c>
      <c r="W1406" s="35">
        <v>0</v>
      </c>
      <c r="X1406" s="35">
        <v>0</v>
      </c>
      <c r="Y1406" s="35">
        <v>0</v>
      </c>
      <c r="Z1406" s="35">
        <v>0</v>
      </c>
      <c r="AA1406" s="35">
        <v>0</v>
      </c>
    </row>
    <row r="1407" spans="1:27">
      <c r="A1407" s="241" t="s">
        <v>779</v>
      </c>
      <c r="B1407" s="35" t="s">
        <v>79</v>
      </c>
      <c r="C1407" s="35" t="s">
        <v>82</v>
      </c>
      <c r="D1407" s="35">
        <v>0</v>
      </c>
      <c r="E1407" s="35">
        <v>0</v>
      </c>
      <c r="F1407" s="35">
        <v>0</v>
      </c>
      <c r="G1407" s="35">
        <v>0</v>
      </c>
      <c r="H1407" s="35">
        <v>0</v>
      </c>
      <c r="I1407" s="35">
        <v>0</v>
      </c>
      <c r="J1407" s="35">
        <v>0</v>
      </c>
      <c r="K1407" s="35">
        <v>0</v>
      </c>
      <c r="L1407" s="35">
        <v>0</v>
      </c>
      <c r="M1407" s="35">
        <v>86.690653807460265</v>
      </c>
      <c r="N1407" s="35">
        <v>150.15261693588553</v>
      </c>
      <c r="O1407" s="35">
        <v>173.38130761492056</v>
      </c>
      <c r="P1407" s="35">
        <v>150.15261693588556</v>
      </c>
      <c r="Q1407" s="35">
        <v>86.690653807460265</v>
      </c>
      <c r="R1407" s="35">
        <v>0</v>
      </c>
      <c r="S1407" s="35">
        <v>0</v>
      </c>
      <c r="T1407" s="35">
        <v>0</v>
      </c>
      <c r="U1407" s="35">
        <v>0</v>
      </c>
      <c r="V1407" s="35">
        <v>0</v>
      </c>
      <c r="W1407" s="35">
        <v>0</v>
      </c>
      <c r="X1407" s="35">
        <v>0</v>
      </c>
      <c r="Y1407" s="35">
        <v>0</v>
      </c>
      <c r="Z1407" s="35">
        <v>0</v>
      </c>
      <c r="AA1407" s="35">
        <v>0</v>
      </c>
    </row>
    <row r="1408" spans="1:27">
      <c r="A1408" s="241" t="s">
        <v>779</v>
      </c>
      <c r="B1408" s="35" t="s">
        <v>79</v>
      </c>
      <c r="C1408" s="35" t="s">
        <v>83</v>
      </c>
      <c r="D1408" s="35">
        <v>0</v>
      </c>
      <c r="E1408" s="35">
        <v>0</v>
      </c>
      <c r="F1408" s="35">
        <v>0</v>
      </c>
      <c r="G1408" s="35">
        <v>0</v>
      </c>
      <c r="H1408" s="35">
        <v>0</v>
      </c>
      <c r="I1408" s="35">
        <v>0</v>
      </c>
      <c r="J1408" s="35">
        <v>0</v>
      </c>
      <c r="K1408" s="35">
        <v>106.81596418567476</v>
      </c>
      <c r="L1408" s="35">
        <v>201.29701782120958</v>
      </c>
      <c r="M1408" s="35">
        <v>272.53266307828846</v>
      </c>
      <c r="N1408" s="35">
        <v>312.29673901808218</v>
      </c>
      <c r="O1408" s="35">
        <v>315.99736348546907</v>
      </c>
      <c r="P1408" s="35">
        <v>283.20719519178613</v>
      </c>
      <c r="Q1408" s="35">
        <v>217.71278229872536</v>
      </c>
      <c r="R1408" s="35">
        <v>127.07729881991577</v>
      </c>
      <c r="S1408" s="35">
        <v>21.767163234120119</v>
      </c>
      <c r="T1408" s="35">
        <v>0</v>
      </c>
      <c r="U1408" s="35">
        <v>0</v>
      </c>
      <c r="V1408" s="35">
        <v>0</v>
      </c>
      <c r="W1408" s="35">
        <v>0</v>
      </c>
      <c r="X1408" s="35">
        <v>0</v>
      </c>
      <c r="Y1408" s="35">
        <v>0</v>
      </c>
      <c r="Z1408" s="35">
        <v>0</v>
      </c>
      <c r="AA1408" s="35">
        <v>0</v>
      </c>
    </row>
    <row r="1409" spans="1:27">
      <c r="A1409" s="241" t="s">
        <v>779</v>
      </c>
      <c r="B1409" s="35" t="s">
        <v>79</v>
      </c>
      <c r="C1409" s="35" t="s">
        <v>84</v>
      </c>
      <c r="D1409" s="35">
        <v>0</v>
      </c>
      <c r="E1409" s="35">
        <v>0</v>
      </c>
      <c r="F1409" s="35">
        <v>0</v>
      </c>
      <c r="G1409" s="35">
        <v>0</v>
      </c>
      <c r="H1409" s="35">
        <v>0</v>
      </c>
      <c r="I1409" s="35">
        <v>0</v>
      </c>
      <c r="J1409" s="35">
        <v>134.25660038738192</v>
      </c>
      <c r="K1409" s="35">
        <v>258.89147985936677</v>
      </c>
      <c r="L1409" s="35">
        <v>364.97247401477495</v>
      </c>
      <c r="M1409" s="35">
        <v>444.89711327485833</v>
      </c>
      <c r="N1409" s="35">
        <v>492.93746641682856</v>
      </c>
      <c r="O1409" s="35">
        <v>505.650642221368</v>
      </c>
      <c r="P1409" s="35">
        <v>482.12552995584457</v>
      </c>
      <c r="Q1409" s="35">
        <v>424.04809562914807</v>
      </c>
      <c r="R1409" s="35">
        <v>335.58055445424691</v>
      </c>
      <c r="S1409" s="35">
        <v>223.0630788234125</v>
      </c>
      <c r="T1409" s="35">
        <v>94.559419386528418</v>
      </c>
      <c r="U1409" s="35">
        <v>0</v>
      </c>
      <c r="V1409" s="35">
        <v>0</v>
      </c>
      <c r="W1409" s="35">
        <v>0</v>
      </c>
      <c r="X1409" s="35">
        <v>0</v>
      </c>
      <c r="Y1409" s="35">
        <v>0</v>
      </c>
      <c r="Z1409" s="35">
        <v>0</v>
      </c>
      <c r="AA1409" s="35">
        <v>0</v>
      </c>
    </row>
    <row r="1410" spans="1:27">
      <c r="A1410" s="241" t="s">
        <v>779</v>
      </c>
      <c r="B1410" s="35" t="s">
        <v>79</v>
      </c>
      <c r="C1410" s="35" t="s">
        <v>85</v>
      </c>
      <c r="D1410" s="35">
        <v>0</v>
      </c>
      <c r="E1410" s="35">
        <v>0</v>
      </c>
      <c r="F1410" s="35">
        <v>0</v>
      </c>
      <c r="G1410" s="35">
        <v>0</v>
      </c>
      <c r="H1410" s="35">
        <v>0</v>
      </c>
      <c r="I1410" s="35">
        <v>143.14254303164833</v>
      </c>
      <c r="J1410" s="35">
        <v>279.49898642158303</v>
      </c>
      <c r="K1410" s="35">
        <v>402.60494584327165</v>
      </c>
      <c r="L1410" s="35">
        <v>506.62421572546316</v>
      </c>
      <c r="M1410" s="35">
        <v>586.62545200280329</v>
      </c>
      <c r="N1410" s="35">
        <v>638.81595720506277</v>
      </c>
      <c r="O1410" s="35">
        <v>660.72148460479877</v>
      </c>
      <c r="P1410" s="35">
        <v>651.30353727097622</v>
      </c>
      <c r="Q1410" s="35">
        <v>611.00860111668692</v>
      </c>
      <c r="R1410" s="35">
        <v>541.74697790133894</v>
      </c>
      <c r="S1410" s="35">
        <v>446.80222167204897</v>
      </c>
      <c r="T1410" s="35">
        <v>330.67547208013417</v>
      </c>
      <c r="U1410" s="35">
        <v>198.87206441661925</v>
      </c>
      <c r="V1410" s="35">
        <v>57.640532755153217</v>
      </c>
      <c r="W1410" s="35">
        <v>0</v>
      </c>
      <c r="X1410" s="35">
        <v>0</v>
      </c>
      <c r="Y1410" s="35">
        <v>0</v>
      </c>
      <c r="Z1410" s="35">
        <v>0</v>
      </c>
      <c r="AA1410" s="35">
        <v>0</v>
      </c>
    </row>
    <row r="1411" spans="1:27">
      <c r="A1411" s="241" t="s">
        <v>779</v>
      </c>
      <c r="B1411" s="35" t="s">
        <v>79</v>
      </c>
      <c r="C1411" s="35" t="s">
        <v>86</v>
      </c>
      <c r="D1411" s="35">
        <v>0</v>
      </c>
      <c r="E1411" s="35">
        <v>0</v>
      </c>
      <c r="F1411" s="35">
        <v>0</v>
      </c>
      <c r="G1411" s="35">
        <v>0</v>
      </c>
      <c r="H1411" s="35">
        <v>151.41278164751876</v>
      </c>
      <c r="I1411" s="35">
        <v>297.54624573168888</v>
      </c>
      <c r="J1411" s="35">
        <v>433.30514893726314</v>
      </c>
      <c r="K1411" s="35">
        <v>553.95597831853365</v>
      </c>
      <c r="L1411" s="35">
        <v>655.29199494861189</v>
      </c>
      <c r="M1411" s="35">
        <v>733.779910510793</v>
      </c>
      <c r="N1411" s="35">
        <v>786.68308265144356</v>
      </c>
      <c r="O1411" s="35">
        <v>812.15693363544756</v>
      </c>
      <c r="P1411" s="35">
        <v>809.31326533684341</v>
      </c>
      <c r="Q1411" s="35">
        <v>778.25122809042966</v>
      </c>
      <c r="R1411" s="35">
        <v>720.05386361173441</v>
      </c>
      <c r="S1411" s="35">
        <v>636.75034252354021</v>
      </c>
      <c r="T1411" s="35">
        <v>531.24521315515176</v>
      </c>
      <c r="U1411" s="35">
        <v>407.21712850030838</v>
      </c>
      <c r="V1411" s="35">
        <v>268.99058242631742</v>
      </c>
      <c r="W1411" s="35">
        <v>121.38512731488093</v>
      </c>
      <c r="X1411" s="35">
        <v>0</v>
      </c>
      <c r="Y1411" s="35">
        <v>0</v>
      </c>
      <c r="Z1411" s="35">
        <v>0</v>
      </c>
      <c r="AA1411" s="35">
        <v>0</v>
      </c>
    </row>
    <row r="1412" spans="1:27">
      <c r="A1412" s="241" t="s">
        <v>779</v>
      </c>
      <c r="B1412" s="35" t="s">
        <v>79</v>
      </c>
      <c r="C1412" s="35" t="s">
        <v>87</v>
      </c>
      <c r="D1412" s="35">
        <v>0</v>
      </c>
      <c r="E1412" s="35">
        <v>0</v>
      </c>
      <c r="F1412" s="35">
        <v>0</v>
      </c>
      <c r="G1412" s="35">
        <v>147.46951066046967</v>
      </c>
      <c r="H1412" s="35">
        <v>290.65046570691493</v>
      </c>
      <c r="I1412" s="35">
        <v>425.37902485916044</v>
      </c>
      <c r="J1412" s="35">
        <v>547.73715166252452</v>
      </c>
      <c r="K1412" s="35">
        <v>654.1665537671247</v>
      </c>
      <c r="L1412" s="35">
        <v>741.57216150161833</v>
      </c>
      <c r="M1412" s="35">
        <v>807.41213548464327</v>
      </c>
      <c r="N1412" s="35">
        <v>849.77178576579888</v>
      </c>
      <c r="O1412" s="35">
        <v>867.41925285624734</v>
      </c>
      <c r="P1412" s="35">
        <v>859.84133139085861</v>
      </c>
      <c r="Q1412" s="35">
        <v>827.25839463524858</v>
      </c>
      <c r="R1412" s="35">
        <v>770.6179858186506</v>
      </c>
      <c r="S1412" s="35">
        <v>691.56726266284136</v>
      </c>
      <c r="T1412" s="35">
        <v>592.40509644680117</v>
      </c>
      <c r="U1412" s="35">
        <v>476.01521861250666</v>
      </c>
      <c r="V1412" s="35">
        <v>345.78235907305253</v>
      </c>
      <c r="W1412" s="35">
        <v>205.49381500198328</v>
      </c>
      <c r="X1412" s="35">
        <v>59.229312578390065</v>
      </c>
      <c r="Y1412" s="35">
        <v>0</v>
      </c>
      <c r="Z1412" s="35">
        <v>0</v>
      </c>
      <c r="AA1412" s="35">
        <v>0</v>
      </c>
    </row>
    <row r="1413" spans="1:27">
      <c r="A1413" s="241" t="s">
        <v>779</v>
      </c>
      <c r="B1413" s="35" t="s">
        <v>79</v>
      </c>
      <c r="C1413" s="35" t="s">
        <v>88</v>
      </c>
      <c r="D1413" s="35">
        <v>0</v>
      </c>
      <c r="E1413" s="35">
        <v>0</v>
      </c>
      <c r="F1413" s="35">
        <v>0</v>
      </c>
      <c r="G1413" s="35">
        <v>149.364436320691</v>
      </c>
      <c r="H1413" s="35">
        <v>294.08821754661926</v>
      </c>
      <c r="I1413" s="35">
        <v>429.67487069383134</v>
      </c>
      <c r="J1413" s="35">
        <v>551.91180735635294</v>
      </c>
      <c r="K1413" s="35">
        <v>657.00120606567066</v>
      </c>
      <c r="L1413" s="35">
        <v>741.67800811343943</v>
      </c>
      <c r="M1413" s="35">
        <v>803.31136078457575</v>
      </c>
      <c r="N1413" s="35">
        <v>839.98635622600455</v>
      </c>
      <c r="O1413" s="35">
        <v>850.56352637800478</v>
      </c>
      <c r="P1413" s="35">
        <v>834.71424549964956</v>
      </c>
      <c r="Q1413" s="35">
        <v>792.93094035508841</v>
      </c>
      <c r="R1413" s="35">
        <v>726.5117908368818</v>
      </c>
      <c r="S1413" s="35">
        <v>637.52039636798531</v>
      </c>
      <c r="T1413" s="35">
        <v>528.72166122082876</v>
      </c>
      <c r="U1413" s="35">
        <v>403.49589075458329</v>
      </c>
      <c r="V1413" s="35">
        <v>265.73376754419553</v>
      </c>
      <c r="W1413" s="35">
        <v>119.71547042399747</v>
      </c>
      <c r="X1413" s="35">
        <v>0</v>
      </c>
      <c r="Y1413" s="35">
        <v>0</v>
      </c>
      <c r="Z1413" s="35">
        <v>0</v>
      </c>
      <c r="AA1413" s="35">
        <v>0</v>
      </c>
    </row>
    <row r="1414" spans="1:27">
      <c r="A1414" s="241" t="s">
        <v>779</v>
      </c>
      <c r="B1414" s="35" t="s">
        <v>79</v>
      </c>
      <c r="C1414" s="35" t="s">
        <v>89</v>
      </c>
      <c r="D1414" s="35">
        <v>0</v>
      </c>
      <c r="E1414" s="35">
        <v>0</v>
      </c>
      <c r="F1414" s="35">
        <v>0</v>
      </c>
      <c r="G1414" s="35">
        <v>0</v>
      </c>
      <c r="H1414" s="35">
        <v>152.08995789832593</v>
      </c>
      <c r="I1414" s="35">
        <v>298.03263803656358</v>
      </c>
      <c r="J1414" s="35">
        <v>431.92922760511766</v>
      </c>
      <c r="K1414" s="35">
        <v>548.36780106609899</v>
      </c>
      <c r="L1414" s="35">
        <v>642.64206312595775</v>
      </c>
      <c r="M1414" s="35">
        <v>710.94157105384147</v>
      </c>
      <c r="N1414" s="35">
        <v>750.50574780763736</v>
      </c>
      <c r="O1414" s="35">
        <v>759.73546095798804</v>
      </c>
      <c r="P1414" s="35">
        <v>738.25765753568248</v>
      </c>
      <c r="Q1414" s="35">
        <v>686.94044234617888</v>
      </c>
      <c r="R1414" s="35">
        <v>607.8579903054507</v>
      </c>
      <c r="S1414" s="35">
        <v>504.20671099478056</v>
      </c>
      <c r="T1414" s="35">
        <v>380.17605395387602</v>
      </c>
      <c r="U1414" s="35">
        <v>240.77917659386858</v>
      </c>
      <c r="V1414" s="35">
        <v>91.650318912337951</v>
      </c>
      <c r="W1414" s="35">
        <v>0</v>
      </c>
      <c r="X1414" s="35">
        <v>0</v>
      </c>
      <c r="Y1414" s="35">
        <v>0</v>
      </c>
      <c r="Z1414" s="35">
        <v>0</v>
      </c>
      <c r="AA1414" s="35">
        <v>0</v>
      </c>
    </row>
    <row r="1415" spans="1:27">
      <c r="A1415" s="241" t="s">
        <v>779</v>
      </c>
      <c r="B1415" s="35" t="s">
        <v>79</v>
      </c>
      <c r="C1415" s="35" t="s">
        <v>90</v>
      </c>
      <c r="D1415" s="35">
        <v>0</v>
      </c>
      <c r="E1415" s="35">
        <v>0</v>
      </c>
      <c r="F1415" s="35">
        <v>0</v>
      </c>
      <c r="G1415" s="35">
        <v>0</v>
      </c>
      <c r="H1415" s="35">
        <v>0</v>
      </c>
      <c r="I1415" s="35">
        <v>0</v>
      </c>
      <c r="J1415" s="35">
        <v>144.12933461085584</v>
      </c>
      <c r="K1415" s="35">
        <v>279.88239618294386</v>
      </c>
      <c r="L1415" s="35">
        <v>399.36971021999591</v>
      </c>
      <c r="M1415" s="35">
        <v>495.64710834889325</v>
      </c>
      <c r="N1415" s="35">
        <v>563.11929814448763</v>
      </c>
      <c r="O1415" s="35">
        <v>597.86504118728999</v>
      </c>
      <c r="P1415" s="35">
        <v>597.86504118728999</v>
      </c>
      <c r="Q1415" s="35">
        <v>563.11929814448763</v>
      </c>
      <c r="R1415" s="35">
        <v>495.64710834889331</v>
      </c>
      <c r="S1415" s="35">
        <v>399.36971021999591</v>
      </c>
      <c r="T1415" s="35">
        <v>279.88239618294421</v>
      </c>
      <c r="U1415" s="35">
        <v>144.12933461085578</v>
      </c>
      <c r="V1415" s="35">
        <v>0</v>
      </c>
      <c r="W1415" s="35">
        <v>0</v>
      </c>
      <c r="X1415" s="35">
        <v>0</v>
      </c>
      <c r="Y1415" s="35">
        <v>0</v>
      </c>
      <c r="Z1415" s="35">
        <v>0</v>
      </c>
      <c r="AA1415" s="35">
        <v>0</v>
      </c>
    </row>
    <row r="1416" spans="1:27">
      <c r="A1416" s="241" t="s">
        <v>779</v>
      </c>
      <c r="B1416" s="35" t="s">
        <v>79</v>
      </c>
      <c r="C1416" s="35" t="s">
        <v>91</v>
      </c>
      <c r="D1416" s="35">
        <v>0</v>
      </c>
      <c r="E1416" s="35">
        <v>0</v>
      </c>
      <c r="F1416" s="35">
        <v>0</v>
      </c>
      <c r="G1416" s="35">
        <v>0</v>
      </c>
      <c r="H1416" s="35">
        <v>0</v>
      </c>
      <c r="I1416" s="35">
        <v>0</v>
      </c>
      <c r="J1416" s="35">
        <v>0</v>
      </c>
      <c r="K1416" s="35">
        <v>121.00889224057197</v>
      </c>
      <c r="L1416" s="35">
        <v>231.0594289103162</v>
      </c>
      <c r="M1416" s="35">
        <v>320.18562412788162</v>
      </c>
      <c r="N1416" s="35">
        <v>380.31636411158502</v>
      </c>
      <c r="O1416" s="35">
        <v>406.00631325610243</v>
      </c>
      <c r="P1416" s="35">
        <v>394.9290342880272</v>
      </c>
      <c r="Q1416" s="35">
        <v>348.08766639359453</v>
      </c>
      <c r="R1416" s="35">
        <v>269.72408267243304</v>
      </c>
      <c r="S1416" s="35">
        <v>166.93475346090122</v>
      </c>
      <c r="T1416" s="35">
        <v>49.028102276730898</v>
      </c>
      <c r="U1416" s="35">
        <v>0</v>
      </c>
      <c r="V1416" s="35">
        <v>0</v>
      </c>
      <c r="W1416" s="35">
        <v>0</v>
      </c>
      <c r="X1416" s="35">
        <v>0</v>
      </c>
      <c r="Y1416" s="35">
        <v>0</v>
      </c>
      <c r="Z1416" s="35">
        <v>0</v>
      </c>
      <c r="AA1416" s="35">
        <v>0</v>
      </c>
    </row>
    <row r="1417" spans="1:27">
      <c r="A1417" s="241" t="s">
        <v>779</v>
      </c>
      <c r="B1417" s="35" t="s">
        <v>79</v>
      </c>
      <c r="C1417" s="35" t="s">
        <v>92</v>
      </c>
      <c r="D1417" s="35">
        <v>0</v>
      </c>
      <c r="E1417" s="35">
        <v>0</v>
      </c>
      <c r="F1417" s="35">
        <v>0</v>
      </c>
      <c r="G1417" s="35">
        <v>0</v>
      </c>
      <c r="H1417" s="35">
        <v>0</v>
      </c>
      <c r="I1417" s="35">
        <v>0</v>
      </c>
      <c r="J1417" s="35">
        <v>0</v>
      </c>
      <c r="K1417" s="35">
        <v>0</v>
      </c>
      <c r="L1417" s="35">
        <v>91.243475683219998</v>
      </c>
      <c r="M1417" s="35">
        <v>167.88424399309238</v>
      </c>
      <c r="N1417" s="35">
        <v>217.65663109247484</v>
      </c>
      <c r="O1417" s="35">
        <v>232.59500876912551</v>
      </c>
      <c r="P1417" s="35">
        <v>210.30862243800399</v>
      </c>
      <c r="Q1417" s="35">
        <v>154.36421016521177</v>
      </c>
      <c r="R1417" s="35">
        <v>73.715177939246672</v>
      </c>
      <c r="S1417" s="35">
        <v>0</v>
      </c>
      <c r="T1417" s="35">
        <v>0</v>
      </c>
      <c r="U1417" s="35">
        <v>0</v>
      </c>
      <c r="V1417" s="35">
        <v>0</v>
      </c>
      <c r="W1417" s="35">
        <v>0</v>
      </c>
      <c r="X1417" s="35">
        <v>0</v>
      </c>
      <c r="Y1417" s="35">
        <v>0</v>
      </c>
      <c r="Z1417" s="35">
        <v>0</v>
      </c>
      <c r="AA1417" s="35">
        <v>0</v>
      </c>
    </row>
    <row r="1418" spans="1:27">
      <c r="A1418" s="241" t="s">
        <v>779</v>
      </c>
      <c r="B1418" s="35" t="s">
        <v>79</v>
      </c>
      <c r="C1418" s="35" t="s">
        <v>93</v>
      </c>
      <c r="D1418" s="35">
        <v>0</v>
      </c>
      <c r="E1418" s="35">
        <v>0</v>
      </c>
      <c r="F1418" s="35">
        <v>0</v>
      </c>
      <c r="G1418" s="35">
        <v>0</v>
      </c>
      <c r="H1418" s="35">
        <v>0</v>
      </c>
      <c r="I1418" s="35">
        <v>0</v>
      </c>
      <c r="J1418" s="35">
        <v>0</v>
      </c>
      <c r="K1418" s="35">
        <v>0</v>
      </c>
      <c r="L1418" s="35">
        <v>0</v>
      </c>
      <c r="M1418" s="35">
        <v>67.839572237899148</v>
      </c>
      <c r="N1418" s="35">
        <v>118.6306008538061</v>
      </c>
      <c r="O1418" s="35">
        <v>139.60895661754873</v>
      </c>
      <c r="P1418" s="35">
        <v>125.50263675025289</v>
      </c>
      <c r="Q1418" s="35">
        <v>79.856654902063866</v>
      </c>
      <c r="R1418" s="35">
        <v>14.142155230237503</v>
      </c>
      <c r="S1418" s="35">
        <v>0</v>
      </c>
      <c r="T1418" s="35">
        <v>0</v>
      </c>
      <c r="U1418" s="35">
        <v>0</v>
      </c>
      <c r="V1418" s="35">
        <v>0</v>
      </c>
      <c r="W1418" s="35">
        <v>0</v>
      </c>
      <c r="X1418" s="35">
        <v>0</v>
      </c>
      <c r="Y1418" s="35">
        <v>0</v>
      </c>
      <c r="Z1418" s="35">
        <v>0</v>
      </c>
      <c r="AA1418" s="35">
        <v>0</v>
      </c>
    </row>
    <row r="1419" spans="1:27">
      <c r="A1419" s="241" t="s">
        <v>779</v>
      </c>
      <c r="B1419" s="35" t="s">
        <v>339</v>
      </c>
      <c r="C1419" s="35" t="s">
        <v>82</v>
      </c>
      <c r="D1419" s="35">
        <v>0</v>
      </c>
      <c r="E1419" s="35">
        <v>0</v>
      </c>
      <c r="F1419" s="35">
        <v>0</v>
      </c>
      <c r="G1419" s="35">
        <v>0</v>
      </c>
      <c r="H1419" s="35">
        <v>0</v>
      </c>
      <c r="I1419" s="35">
        <v>0</v>
      </c>
      <c r="J1419" s="35">
        <v>0</v>
      </c>
      <c r="K1419" s="35">
        <v>0</v>
      </c>
      <c r="L1419" s="35">
        <v>0</v>
      </c>
      <c r="M1419" s="35">
        <v>46.23501536397881</v>
      </c>
      <c r="N1419" s="35">
        <v>80.081395699138952</v>
      </c>
      <c r="O1419" s="35">
        <v>92.470030727957635</v>
      </c>
      <c r="P1419" s="35">
        <v>80.081395699138966</v>
      </c>
      <c r="Q1419" s="35">
        <v>46.23501536397881</v>
      </c>
      <c r="R1419" s="35">
        <v>0</v>
      </c>
      <c r="S1419" s="35">
        <v>0</v>
      </c>
      <c r="T1419" s="35">
        <v>0</v>
      </c>
      <c r="U1419" s="35">
        <v>0</v>
      </c>
      <c r="V1419" s="35">
        <v>0</v>
      </c>
      <c r="W1419" s="35">
        <v>0</v>
      </c>
      <c r="X1419" s="35">
        <v>0</v>
      </c>
      <c r="Y1419" s="35">
        <v>0</v>
      </c>
      <c r="Z1419" s="35">
        <v>0</v>
      </c>
      <c r="AA1419" s="35">
        <v>0</v>
      </c>
    </row>
    <row r="1420" spans="1:27">
      <c r="A1420" s="241" t="s">
        <v>779</v>
      </c>
      <c r="B1420" s="35" t="s">
        <v>339</v>
      </c>
      <c r="C1420" s="35" t="s">
        <v>83</v>
      </c>
      <c r="D1420" s="35">
        <v>0</v>
      </c>
      <c r="E1420" s="35">
        <v>0</v>
      </c>
      <c r="F1420" s="35">
        <v>0</v>
      </c>
      <c r="G1420" s="35">
        <v>0</v>
      </c>
      <c r="H1420" s="35">
        <v>0</v>
      </c>
      <c r="I1420" s="35">
        <v>0</v>
      </c>
      <c r="J1420" s="35">
        <v>0</v>
      </c>
      <c r="K1420" s="35">
        <v>56.96851423235988</v>
      </c>
      <c r="L1420" s="35">
        <v>107.35840950464512</v>
      </c>
      <c r="M1420" s="35">
        <v>145.35075364175384</v>
      </c>
      <c r="N1420" s="35">
        <v>166.55826080964385</v>
      </c>
      <c r="O1420" s="35">
        <v>168.53192719225018</v>
      </c>
      <c r="P1420" s="35">
        <v>151.04383743561928</v>
      </c>
      <c r="Q1420" s="35">
        <v>116.11348389265355</v>
      </c>
      <c r="R1420" s="35">
        <v>67.774559370621759</v>
      </c>
      <c r="S1420" s="35">
        <v>11.609153724864065</v>
      </c>
      <c r="T1420" s="35">
        <v>0</v>
      </c>
      <c r="U1420" s="35">
        <v>0</v>
      </c>
      <c r="V1420" s="35">
        <v>0</v>
      </c>
      <c r="W1420" s="35">
        <v>0</v>
      </c>
      <c r="X1420" s="35">
        <v>0</v>
      </c>
      <c r="Y1420" s="35">
        <v>0</v>
      </c>
      <c r="Z1420" s="35">
        <v>0</v>
      </c>
      <c r="AA1420" s="35">
        <v>0</v>
      </c>
    </row>
    <row r="1421" spans="1:27">
      <c r="A1421" s="241" t="s">
        <v>779</v>
      </c>
      <c r="B1421" s="35" t="s">
        <v>339</v>
      </c>
      <c r="C1421" s="35" t="s">
        <v>84</v>
      </c>
      <c r="D1421" s="35">
        <v>0</v>
      </c>
      <c r="E1421" s="35">
        <v>0</v>
      </c>
      <c r="F1421" s="35">
        <v>0</v>
      </c>
      <c r="G1421" s="35">
        <v>0</v>
      </c>
      <c r="H1421" s="35">
        <v>0</v>
      </c>
      <c r="I1421" s="35">
        <v>0</v>
      </c>
      <c r="J1421" s="35">
        <v>71.60352020660369</v>
      </c>
      <c r="K1421" s="35">
        <v>138.07545592499562</v>
      </c>
      <c r="L1421" s="35">
        <v>194.65198614121329</v>
      </c>
      <c r="M1421" s="35">
        <v>237.27846041325776</v>
      </c>
      <c r="N1421" s="35">
        <v>262.89998208897521</v>
      </c>
      <c r="O1421" s="35">
        <v>269.6803425180629</v>
      </c>
      <c r="P1421" s="35">
        <v>257.13361597645041</v>
      </c>
      <c r="Q1421" s="35">
        <v>226.1589843355456</v>
      </c>
      <c r="R1421" s="35">
        <v>178.97629570893167</v>
      </c>
      <c r="S1421" s="35">
        <v>118.96697537248666</v>
      </c>
      <c r="T1421" s="35">
        <v>50.431690339481811</v>
      </c>
      <c r="U1421" s="35">
        <v>0</v>
      </c>
      <c r="V1421" s="35">
        <v>0</v>
      </c>
      <c r="W1421" s="35">
        <v>0</v>
      </c>
      <c r="X1421" s="35">
        <v>0</v>
      </c>
      <c r="Y1421" s="35">
        <v>0</v>
      </c>
      <c r="Z1421" s="35">
        <v>0</v>
      </c>
      <c r="AA1421" s="35">
        <v>0</v>
      </c>
    </row>
    <row r="1422" spans="1:27">
      <c r="A1422" s="241" t="s">
        <v>779</v>
      </c>
      <c r="B1422" s="35" t="s">
        <v>339</v>
      </c>
      <c r="C1422" s="35" t="s">
        <v>85</v>
      </c>
      <c r="D1422" s="35">
        <v>0</v>
      </c>
      <c r="E1422" s="35">
        <v>0</v>
      </c>
      <c r="F1422" s="35">
        <v>0</v>
      </c>
      <c r="G1422" s="35">
        <v>0</v>
      </c>
      <c r="H1422" s="35">
        <v>0</v>
      </c>
      <c r="I1422" s="35">
        <v>76.342689616879113</v>
      </c>
      <c r="J1422" s="35">
        <v>149.06612609151094</v>
      </c>
      <c r="K1422" s="35">
        <v>214.7226377830782</v>
      </c>
      <c r="L1422" s="35">
        <v>270.19958172024701</v>
      </c>
      <c r="M1422" s="35">
        <v>312.86690773482837</v>
      </c>
      <c r="N1422" s="35">
        <v>340.70184384270016</v>
      </c>
      <c r="O1422" s="35">
        <v>352.38479178922597</v>
      </c>
      <c r="P1422" s="35">
        <v>347.36188654452064</v>
      </c>
      <c r="Q1422" s="35">
        <v>325.87125392889965</v>
      </c>
      <c r="R1422" s="35">
        <v>288.93172154738073</v>
      </c>
      <c r="S1422" s="35">
        <v>238.29451822509279</v>
      </c>
      <c r="T1422" s="35">
        <v>176.36025177607155</v>
      </c>
      <c r="U1422" s="35">
        <v>106.06510102219694</v>
      </c>
      <c r="V1422" s="35">
        <v>30.741617469415047</v>
      </c>
      <c r="W1422" s="35">
        <v>0</v>
      </c>
      <c r="X1422" s="35">
        <v>0</v>
      </c>
      <c r="Y1422" s="35">
        <v>0</v>
      </c>
      <c r="Z1422" s="35">
        <v>0</v>
      </c>
      <c r="AA1422" s="35">
        <v>0</v>
      </c>
    </row>
    <row r="1423" spans="1:27">
      <c r="A1423" s="241" t="s">
        <v>779</v>
      </c>
      <c r="B1423" s="35" t="s">
        <v>339</v>
      </c>
      <c r="C1423" s="35" t="s">
        <v>86</v>
      </c>
      <c r="D1423" s="35">
        <v>0</v>
      </c>
      <c r="E1423" s="35">
        <v>0</v>
      </c>
      <c r="F1423" s="35">
        <v>0</v>
      </c>
      <c r="G1423" s="35">
        <v>0</v>
      </c>
      <c r="H1423" s="35">
        <v>80.753483545343343</v>
      </c>
      <c r="I1423" s="35">
        <v>158.69133105690076</v>
      </c>
      <c r="J1423" s="35">
        <v>231.096079433207</v>
      </c>
      <c r="K1423" s="35">
        <v>295.44318843655128</v>
      </c>
      <c r="L1423" s="35">
        <v>349.48906397259299</v>
      </c>
      <c r="M1423" s="35">
        <v>391.34928560575628</v>
      </c>
      <c r="N1423" s="35">
        <v>419.56431074743654</v>
      </c>
      <c r="O1423" s="35">
        <v>433.15036460557207</v>
      </c>
      <c r="P1423" s="35">
        <v>431.63374151298314</v>
      </c>
      <c r="Q1423" s="35">
        <v>415.06732164822915</v>
      </c>
      <c r="R1423" s="35">
        <v>384.02872725959173</v>
      </c>
      <c r="S1423" s="35">
        <v>339.60018267922146</v>
      </c>
      <c r="T1423" s="35">
        <v>283.33078034941428</v>
      </c>
      <c r="U1423" s="35">
        <v>217.1824685334978</v>
      </c>
      <c r="V1423" s="35">
        <v>143.46164396070262</v>
      </c>
      <c r="W1423" s="35">
        <v>64.73873456793649</v>
      </c>
      <c r="X1423" s="35">
        <v>0</v>
      </c>
      <c r="Y1423" s="35">
        <v>0</v>
      </c>
      <c r="Z1423" s="35">
        <v>0</v>
      </c>
      <c r="AA1423" s="35">
        <v>0</v>
      </c>
    </row>
    <row r="1424" spans="1:27">
      <c r="A1424" s="241" t="s">
        <v>779</v>
      </c>
      <c r="B1424" s="35" t="s">
        <v>339</v>
      </c>
      <c r="C1424" s="35" t="s">
        <v>87</v>
      </c>
      <c r="D1424" s="35">
        <v>0</v>
      </c>
      <c r="E1424" s="35">
        <v>0</v>
      </c>
      <c r="F1424" s="35">
        <v>0</v>
      </c>
      <c r="G1424" s="35">
        <v>78.650405685583834</v>
      </c>
      <c r="H1424" s="35">
        <v>155.01358171035463</v>
      </c>
      <c r="I1424" s="35">
        <v>226.86881325821892</v>
      </c>
      <c r="J1424" s="35">
        <v>292.12648088667976</v>
      </c>
      <c r="K1424" s="35">
        <v>348.88882867579986</v>
      </c>
      <c r="L1424" s="35">
        <v>395.50515280086313</v>
      </c>
      <c r="M1424" s="35">
        <v>430.61980559180978</v>
      </c>
      <c r="N1424" s="35">
        <v>453.21161907509281</v>
      </c>
      <c r="O1424" s="35">
        <v>462.62360152333196</v>
      </c>
      <c r="P1424" s="35">
        <v>458.58204340845799</v>
      </c>
      <c r="Q1424" s="35">
        <v>441.20447713879929</v>
      </c>
      <c r="R1424" s="35">
        <v>410.99625910328035</v>
      </c>
      <c r="S1424" s="35">
        <v>368.83587342018211</v>
      </c>
      <c r="T1424" s="35">
        <v>315.94938477162731</v>
      </c>
      <c r="U1424" s="35">
        <v>253.87478326000357</v>
      </c>
      <c r="V1424" s="35">
        <v>184.41725817229471</v>
      </c>
      <c r="W1424" s="35">
        <v>109.59670133439108</v>
      </c>
      <c r="X1424" s="35">
        <v>31.588966708474704</v>
      </c>
      <c r="Y1424" s="35">
        <v>0</v>
      </c>
      <c r="Z1424" s="35">
        <v>0</v>
      </c>
      <c r="AA1424" s="35">
        <v>0</v>
      </c>
    </row>
    <row r="1425" spans="1:27">
      <c r="A1425" s="241" t="s">
        <v>779</v>
      </c>
      <c r="B1425" s="35" t="s">
        <v>339</v>
      </c>
      <c r="C1425" s="35" t="s">
        <v>88</v>
      </c>
      <c r="D1425" s="35">
        <v>0</v>
      </c>
      <c r="E1425" s="35">
        <v>0</v>
      </c>
      <c r="F1425" s="35">
        <v>0</v>
      </c>
      <c r="G1425" s="35">
        <v>79.661032704368537</v>
      </c>
      <c r="H1425" s="35">
        <v>156.84704935819695</v>
      </c>
      <c r="I1425" s="35">
        <v>229.15993103671008</v>
      </c>
      <c r="J1425" s="35">
        <v>294.35296392338824</v>
      </c>
      <c r="K1425" s="35">
        <v>350.4006432350244</v>
      </c>
      <c r="L1425" s="35">
        <v>395.56160432716774</v>
      </c>
      <c r="M1425" s="35">
        <v>428.43272575177377</v>
      </c>
      <c r="N1425" s="35">
        <v>447.99272332053579</v>
      </c>
      <c r="O1425" s="35">
        <v>453.63388073493593</v>
      </c>
      <c r="P1425" s="35">
        <v>445.18093093314644</v>
      </c>
      <c r="Q1425" s="35">
        <v>422.89650152271383</v>
      </c>
      <c r="R1425" s="35">
        <v>387.47295511300365</v>
      </c>
      <c r="S1425" s="35">
        <v>340.01087806292554</v>
      </c>
      <c r="T1425" s="35">
        <v>281.98488598444203</v>
      </c>
      <c r="U1425" s="35">
        <v>215.19780840244445</v>
      </c>
      <c r="V1425" s="35">
        <v>141.72467602357096</v>
      </c>
      <c r="W1425" s="35">
        <v>63.848250892798653</v>
      </c>
      <c r="X1425" s="35">
        <v>0</v>
      </c>
      <c r="Y1425" s="35">
        <v>0</v>
      </c>
      <c r="Z1425" s="35">
        <v>0</v>
      </c>
      <c r="AA1425" s="35">
        <v>0</v>
      </c>
    </row>
    <row r="1426" spans="1:27">
      <c r="A1426" s="241" t="s">
        <v>779</v>
      </c>
      <c r="B1426" s="35" t="s">
        <v>339</v>
      </c>
      <c r="C1426" s="35" t="s">
        <v>89</v>
      </c>
      <c r="D1426" s="35">
        <v>0</v>
      </c>
      <c r="E1426" s="35">
        <v>0</v>
      </c>
      <c r="F1426" s="35">
        <v>0</v>
      </c>
      <c r="G1426" s="35">
        <v>0</v>
      </c>
      <c r="H1426" s="35">
        <v>81.114644212440496</v>
      </c>
      <c r="I1426" s="35">
        <v>158.95074028616727</v>
      </c>
      <c r="J1426" s="35">
        <v>230.36225472272943</v>
      </c>
      <c r="K1426" s="35">
        <v>292.46282723525286</v>
      </c>
      <c r="L1426" s="35">
        <v>342.74243366717747</v>
      </c>
      <c r="M1426" s="35">
        <v>379.16883789538218</v>
      </c>
      <c r="N1426" s="35">
        <v>400.26973216407333</v>
      </c>
      <c r="O1426" s="35">
        <v>405.1922458442603</v>
      </c>
      <c r="P1426" s="35">
        <v>393.73741735236405</v>
      </c>
      <c r="Q1426" s="35">
        <v>366.36823591796212</v>
      </c>
      <c r="R1426" s="35">
        <v>324.19092816290703</v>
      </c>
      <c r="S1426" s="35">
        <v>268.91024586388301</v>
      </c>
      <c r="T1426" s="35">
        <v>202.76056210873389</v>
      </c>
      <c r="U1426" s="35">
        <v>128.41556085006326</v>
      </c>
      <c r="V1426" s="35">
        <v>48.88017008658025</v>
      </c>
      <c r="W1426" s="35">
        <v>0</v>
      </c>
      <c r="X1426" s="35">
        <v>0</v>
      </c>
      <c r="Y1426" s="35">
        <v>0</v>
      </c>
      <c r="Z1426" s="35">
        <v>0</v>
      </c>
      <c r="AA1426" s="35">
        <v>0</v>
      </c>
    </row>
    <row r="1427" spans="1:27">
      <c r="A1427" s="241" t="s">
        <v>779</v>
      </c>
      <c r="B1427" s="35" t="s">
        <v>339</v>
      </c>
      <c r="C1427" s="35" t="s">
        <v>90</v>
      </c>
      <c r="D1427" s="35">
        <v>0</v>
      </c>
      <c r="E1427" s="35">
        <v>0</v>
      </c>
      <c r="F1427" s="35">
        <v>0</v>
      </c>
      <c r="G1427" s="35">
        <v>0</v>
      </c>
      <c r="H1427" s="35">
        <v>0</v>
      </c>
      <c r="I1427" s="35">
        <v>0</v>
      </c>
      <c r="J1427" s="35">
        <v>76.868978459123113</v>
      </c>
      <c r="K1427" s="35">
        <v>149.27061129757007</v>
      </c>
      <c r="L1427" s="35">
        <v>212.99717878399784</v>
      </c>
      <c r="M1427" s="35">
        <v>264.34512445274311</v>
      </c>
      <c r="N1427" s="35">
        <v>300.33029234372674</v>
      </c>
      <c r="O1427" s="35">
        <v>318.86135529988803</v>
      </c>
      <c r="P1427" s="35">
        <v>318.86135529988803</v>
      </c>
      <c r="Q1427" s="35">
        <v>300.33029234372674</v>
      </c>
      <c r="R1427" s="35">
        <v>264.34512445274311</v>
      </c>
      <c r="S1427" s="35">
        <v>212.99717878399784</v>
      </c>
      <c r="T1427" s="35">
        <v>149.27061129757027</v>
      </c>
      <c r="U1427" s="35">
        <v>76.868978459123099</v>
      </c>
      <c r="V1427" s="35">
        <v>0</v>
      </c>
      <c r="W1427" s="35">
        <v>0</v>
      </c>
      <c r="X1427" s="35">
        <v>0</v>
      </c>
      <c r="Y1427" s="35">
        <v>0</v>
      </c>
      <c r="Z1427" s="35">
        <v>0</v>
      </c>
      <c r="AA1427" s="35">
        <v>0</v>
      </c>
    </row>
    <row r="1428" spans="1:27">
      <c r="A1428" s="241" t="s">
        <v>779</v>
      </c>
      <c r="B1428" s="35" t="s">
        <v>339</v>
      </c>
      <c r="C1428" s="35" t="s">
        <v>91</v>
      </c>
      <c r="D1428" s="35">
        <v>0</v>
      </c>
      <c r="E1428" s="35">
        <v>0</v>
      </c>
      <c r="F1428" s="35">
        <v>0</v>
      </c>
      <c r="G1428" s="35">
        <v>0</v>
      </c>
      <c r="H1428" s="35">
        <v>0</v>
      </c>
      <c r="I1428" s="35">
        <v>0</v>
      </c>
      <c r="J1428" s="35">
        <v>0</v>
      </c>
      <c r="K1428" s="35">
        <v>64.53807586163839</v>
      </c>
      <c r="L1428" s="35">
        <v>123.2316954188353</v>
      </c>
      <c r="M1428" s="35">
        <v>170.76566620153687</v>
      </c>
      <c r="N1428" s="35">
        <v>202.83539419284534</v>
      </c>
      <c r="O1428" s="35">
        <v>216.53670040325463</v>
      </c>
      <c r="P1428" s="35">
        <v>210.62881828694785</v>
      </c>
      <c r="Q1428" s="35">
        <v>185.64675540991709</v>
      </c>
      <c r="R1428" s="35">
        <v>143.8528440919643</v>
      </c>
      <c r="S1428" s="35">
        <v>89.031868512480656</v>
      </c>
      <c r="T1428" s="35">
        <v>26.14832121425648</v>
      </c>
      <c r="U1428" s="35">
        <v>0</v>
      </c>
      <c r="V1428" s="35">
        <v>0</v>
      </c>
      <c r="W1428" s="35">
        <v>0</v>
      </c>
      <c r="X1428" s="35">
        <v>0</v>
      </c>
      <c r="Y1428" s="35">
        <v>0</v>
      </c>
      <c r="Z1428" s="35">
        <v>0</v>
      </c>
      <c r="AA1428" s="35">
        <v>0</v>
      </c>
    </row>
    <row r="1429" spans="1:27">
      <c r="A1429" s="241" t="s">
        <v>779</v>
      </c>
      <c r="B1429" s="35" t="s">
        <v>339</v>
      </c>
      <c r="C1429" s="35" t="s">
        <v>92</v>
      </c>
      <c r="D1429" s="35">
        <v>0</v>
      </c>
      <c r="E1429" s="35">
        <v>0</v>
      </c>
      <c r="F1429" s="35">
        <v>0</v>
      </c>
      <c r="G1429" s="35">
        <v>0</v>
      </c>
      <c r="H1429" s="35">
        <v>0</v>
      </c>
      <c r="I1429" s="35">
        <v>0</v>
      </c>
      <c r="J1429" s="35">
        <v>0</v>
      </c>
      <c r="K1429" s="35">
        <v>0</v>
      </c>
      <c r="L1429" s="35">
        <v>48.663187031050668</v>
      </c>
      <c r="M1429" s="35">
        <v>89.538263462982613</v>
      </c>
      <c r="N1429" s="35">
        <v>116.08353658265325</v>
      </c>
      <c r="O1429" s="35">
        <v>124.05067134353361</v>
      </c>
      <c r="P1429" s="35">
        <v>112.16459863360214</v>
      </c>
      <c r="Q1429" s="35">
        <v>82.327578754779623</v>
      </c>
      <c r="R1429" s="35">
        <v>39.314761567598232</v>
      </c>
      <c r="S1429" s="35">
        <v>0</v>
      </c>
      <c r="T1429" s="35">
        <v>0</v>
      </c>
      <c r="U1429" s="35">
        <v>0</v>
      </c>
      <c r="V1429" s="35">
        <v>0</v>
      </c>
      <c r="W1429" s="35">
        <v>0</v>
      </c>
      <c r="X1429" s="35">
        <v>0</v>
      </c>
      <c r="Y1429" s="35">
        <v>0</v>
      </c>
      <c r="Z1429" s="35">
        <v>0</v>
      </c>
      <c r="AA1429" s="35">
        <v>0</v>
      </c>
    </row>
    <row r="1430" spans="1:27">
      <c r="A1430" s="241" t="s">
        <v>779</v>
      </c>
      <c r="B1430" s="35" t="s">
        <v>339</v>
      </c>
      <c r="C1430" s="35" t="s">
        <v>93</v>
      </c>
      <c r="D1430" s="35">
        <v>0</v>
      </c>
      <c r="E1430" s="35">
        <v>0</v>
      </c>
      <c r="F1430" s="35">
        <v>0</v>
      </c>
      <c r="G1430" s="35">
        <v>0</v>
      </c>
      <c r="H1430" s="35">
        <v>0</v>
      </c>
      <c r="I1430" s="35">
        <v>0</v>
      </c>
      <c r="J1430" s="35">
        <v>0</v>
      </c>
      <c r="K1430" s="35">
        <v>0</v>
      </c>
      <c r="L1430" s="35">
        <v>0</v>
      </c>
      <c r="M1430" s="35">
        <v>36.181105193546216</v>
      </c>
      <c r="N1430" s="35">
        <v>63.269653788696587</v>
      </c>
      <c r="O1430" s="35">
        <v>74.458110196025999</v>
      </c>
      <c r="P1430" s="35">
        <v>66.934739600134876</v>
      </c>
      <c r="Q1430" s="35">
        <v>42.590215947767398</v>
      </c>
      <c r="R1430" s="35">
        <v>7.5424827894600019</v>
      </c>
      <c r="S1430" s="35">
        <v>0</v>
      </c>
      <c r="T1430" s="35">
        <v>0</v>
      </c>
      <c r="U1430" s="35">
        <v>0</v>
      </c>
      <c r="V1430" s="35">
        <v>0</v>
      </c>
      <c r="W1430" s="35">
        <v>0</v>
      </c>
      <c r="X1430" s="35">
        <v>0</v>
      </c>
      <c r="Y1430" s="35">
        <v>0</v>
      </c>
      <c r="Z1430" s="35">
        <v>0</v>
      </c>
      <c r="AA1430" s="35">
        <v>0</v>
      </c>
    </row>
    <row r="1431" spans="1:27">
      <c r="A1431" s="241" t="s">
        <v>779</v>
      </c>
      <c r="B1431" s="35" t="s">
        <v>338</v>
      </c>
      <c r="C1431" s="35" t="s">
        <v>82</v>
      </c>
      <c r="D1431" s="35">
        <v>0</v>
      </c>
      <c r="E1431" s="35">
        <v>0</v>
      </c>
      <c r="F1431" s="35">
        <v>0</v>
      </c>
      <c r="G1431" s="35">
        <v>0</v>
      </c>
      <c r="H1431" s="35">
        <v>0</v>
      </c>
      <c r="I1431" s="35">
        <v>0</v>
      </c>
      <c r="J1431" s="35">
        <v>0</v>
      </c>
      <c r="K1431" s="35">
        <v>0</v>
      </c>
      <c r="L1431" s="35">
        <v>0</v>
      </c>
      <c r="M1431" s="35">
        <v>28.896884602486757</v>
      </c>
      <c r="N1431" s="35">
        <v>50.050872311961847</v>
      </c>
      <c r="O1431" s="35">
        <v>57.793769204973522</v>
      </c>
      <c r="P1431" s="35">
        <v>50.050872311961854</v>
      </c>
      <c r="Q1431" s="35">
        <v>28.896884602486757</v>
      </c>
      <c r="R1431" s="35">
        <v>0</v>
      </c>
      <c r="S1431" s="35">
        <v>0</v>
      </c>
      <c r="T1431" s="35">
        <v>0</v>
      </c>
      <c r="U1431" s="35">
        <v>0</v>
      </c>
      <c r="V1431" s="35">
        <v>0</v>
      </c>
      <c r="W1431" s="35">
        <v>0</v>
      </c>
      <c r="X1431" s="35">
        <v>0</v>
      </c>
      <c r="Y1431" s="35">
        <v>0</v>
      </c>
      <c r="Z1431" s="35">
        <v>0</v>
      </c>
      <c r="AA1431" s="35">
        <v>0</v>
      </c>
    </row>
    <row r="1432" spans="1:27">
      <c r="A1432" s="241" t="s">
        <v>779</v>
      </c>
      <c r="B1432" s="35" t="s">
        <v>338</v>
      </c>
      <c r="C1432" s="35" t="s">
        <v>83</v>
      </c>
      <c r="D1432" s="35">
        <v>0</v>
      </c>
      <c r="E1432" s="35">
        <v>0</v>
      </c>
      <c r="F1432" s="35">
        <v>0</v>
      </c>
      <c r="G1432" s="35">
        <v>0</v>
      </c>
      <c r="H1432" s="35">
        <v>0</v>
      </c>
      <c r="I1432" s="35">
        <v>0</v>
      </c>
      <c r="J1432" s="35">
        <v>0</v>
      </c>
      <c r="K1432" s="35">
        <v>35.605321395224919</v>
      </c>
      <c r="L1432" s="35">
        <v>67.099005940403188</v>
      </c>
      <c r="M1432" s="35">
        <v>90.84422102609615</v>
      </c>
      <c r="N1432" s="35">
        <v>104.0989130060274</v>
      </c>
      <c r="O1432" s="35">
        <v>105.33245449515636</v>
      </c>
      <c r="P1432" s="35">
        <v>94.402398397262047</v>
      </c>
      <c r="Q1432" s="35">
        <v>72.570927432908448</v>
      </c>
      <c r="R1432" s="35">
        <v>42.359099606638587</v>
      </c>
      <c r="S1432" s="35">
        <v>7.2557210780400387</v>
      </c>
      <c r="T1432" s="35">
        <v>0</v>
      </c>
      <c r="U1432" s="35">
        <v>0</v>
      </c>
      <c r="V1432" s="35">
        <v>0</v>
      </c>
      <c r="W1432" s="35">
        <v>0</v>
      </c>
      <c r="X1432" s="35">
        <v>0</v>
      </c>
      <c r="Y1432" s="35">
        <v>0</v>
      </c>
      <c r="Z1432" s="35">
        <v>0</v>
      </c>
      <c r="AA1432" s="35">
        <v>0</v>
      </c>
    </row>
    <row r="1433" spans="1:27">
      <c r="A1433" s="241" t="s">
        <v>779</v>
      </c>
      <c r="B1433" s="35" t="s">
        <v>338</v>
      </c>
      <c r="C1433" s="35" t="s">
        <v>84</v>
      </c>
      <c r="D1433" s="35">
        <v>0</v>
      </c>
      <c r="E1433" s="35">
        <v>0</v>
      </c>
      <c r="F1433" s="35">
        <v>0</v>
      </c>
      <c r="G1433" s="35">
        <v>0</v>
      </c>
      <c r="H1433" s="35">
        <v>0</v>
      </c>
      <c r="I1433" s="35">
        <v>0</v>
      </c>
      <c r="J1433" s="35">
        <v>44.752200129127303</v>
      </c>
      <c r="K1433" s="35">
        <v>86.297159953122261</v>
      </c>
      <c r="L1433" s="35">
        <v>121.65749133825831</v>
      </c>
      <c r="M1433" s="35">
        <v>148.29903775828612</v>
      </c>
      <c r="N1433" s="35">
        <v>164.31248880560952</v>
      </c>
      <c r="O1433" s="35">
        <v>168.55021407378933</v>
      </c>
      <c r="P1433" s="35">
        <v>160.70850998528149</v>
      </c>
      <c r="Q1433" s="35">
        <v>141.34936520971601</v>
      </c>
      <c r="R1433" s="35">
        <v>111.8601848180823</v>
      </c>
      <c r="S1433" s="35">
        <v>74.354359607804156</v>
      </c>
      <c r="T1433" s="35">
        <v>31.519806462176135</v>
      </c>
      <c r="U1433" s="35">
        <v>0</v>
      </c>
      <c r="V1433" s="35">
        <v>0</v>
      </c>
      <c r="W1433" s="35">
        <v>0</v>
      </c>
      <c r="X1433" s="35">
        <v>0</v>
      </c>
      <c r="Y1433" s="35">
        <v>0</v>
      </c>
      <c r="Z1433" s="35">
        <v>0</v>
      </c>
      <c r="AA1433" s="35">
        <v>0</v>
      </c>
    </row>
    <row r="1434" spans="1:27">
      <c r="A1434" s="241" t="s">
        <v>779</v>
      </c>
      <c r="B1434" s="35" t="s">
        <v>338</v>
      </c>
      <c r="C1434" s="35" t="s">
        <v>85</v>
      </c>
      <c r="D1434" s="35">
        <v>0</v>
      </c>
      <c r="E1434" s="35">
        <v>0</v>
      </c>
      <c r="F1434" s="35">
        <v>0</v>
      </c>
      <c r="G1434" s="35">
        <v>0</v>
      </c>
      <c r="H1434" s="35">
        <v>0</v>
      </c>
      <c r="I1434" s="35">
        <v>47.714181010549439</v>
      </c>
      <c r="J1434" s="35">
        <v>93.166328807194333</v>
      </c>
      <c r="K1434" s="35">
        <v>134.20164861442387</v>
      </c>
      <c r="L1434" s="35">
        <v>168.87473857515437</v>
      </c>
      <c r="M1434" s="35">
        <v>195.54181733426773</v>
      </c>
      <c r="N1434" s="35">
        <v>212.93865240168756</v>
      </c>
      <c r="O1434" s="35">
        <v>220.24049486826624</v>
      </c>
      <c r="P1434" s="35">
        <v>217.10117909032539</v>
      </c>
      <c r="Q1434" s="35">
        <v>203.66953370556229</v>
      </c>
      <c r="R1434" s="35">
        <v>180.58232596711295</v>
      </c>
      <c r="S1434" s="35">
        <v>148.93407389068298</v>
      </c>
      <c r="T1434" s="35">
        <v>110.22515736004472</v>
      </c>
      <c r="U1434" s="35">
        <v>66.29068813887308</v>
      </c>
      <c r="V1434" s="35">
        <v>19.213510918384404</v>
      </c>
      <c r="W1434" s="35">
        <v>0</v>
      </c>
      <c r="X1434" s="35">
        <v>0</v>
      </c>
      <c r="Y1434" s="35">
        <v>0</v>
      </c>
      <c r="Z1434" s="35">
        <v>0</v>
      </c>
      <c r="AA1434" s="35">
        <v>0</v>
      </c>
    </row>
    <row r="1435" spans="1:27">
      <c r="A1435" s="241" t="s">
        <v>779</v>
      </c>
      <c r="B1435" s="35" t="s">
        <v>338</v>
      </c>
      <c r="C1435" s="35" t="s">
        <v>86</v>
      </c>
      <c r="D1435" s="35">
        <v>0</v>
      </c>
      <c r="E1435" s="35">
        <v>0</v>
      </c>
      <c r="F1435" s="35">
        <v>0</v>
      </c>
      <c r="G1435" s="35">
        <v>0</v>
      </c>
      <c r="H1435" s="35">
        <v>50.470927215839588</v>
      </c>
      <c r="I1435" s="35">
        <v>99.182081910562971</v>
      </c>
      <c r="J1435" s="35">
        <v>144.43504964575436</v>
      </c>
      <c r="K1435" s="35">
        <v>184.65199277284455</v>
      </c>
      <c r="L1435" s="35">
        <v>218.43066498287061</v>
      </c>
      <c r="M1435" s="35">
        <v>244.5933035035977</v>
      </c>
      <c r="N1435" s="35">
        <v>262.22769421714781</v>
      </c>
      <c r="O1435" s="35">
        <v>270.71897787848252</v>
      </c>
      <c r="P1435" s="35">
        <v>269.77108844561445</v>
      </c>
      <c r="Q1435" s="35">
        <v>259.41707603014322</v>
      </c>
      <c r="R1435" s="35">
        <v>240.0179545372448</v>
      </c>
      <c r="S1435" s="35">
        <v>212.25011417451341</v>
      </c>
      <c r="T1435" s="35">
        <v>177.08173771838392</v>
      </c>
      <c r="U1435" s="35">
        <v>135.73904283343612</v>
      </c>
      <c r="V1435" s="35">
        <v>89.663527475439139</v>
      </c>
      <c r="W1435" s="35">
        <v>40.461709104960306</v>
      </c>
      <c r="X1435" s="35">
        <v>0</v>
      </c>
      <c r="Y1435" s="35">
        <v>0</v>
      </c>
      <c r="Z1435" s="35">
        <v>0</v>
      </c>
      <c r="AA1435" s="35">
        <v>0</v>
      </c>
    </row>
    <row r="1436" spans="1:27">
      <c r="A1436" s="241" t="s">
        <v>779</v>
      </c>
      <c r="B1436" s="35" t="s">
        <v>338</v>
      </c>
      <c r="C1436" s="35" t="s">
        <v>87</v>
      </c>
      <c r="D1436" s="35">
        <v>0</v>
      </c>
      <c r="E1436" s="35">
        <v>0</v>
      </c>
      <c r="F1436" s="35">
        <v>0</v>
      </c>
      <c r="G1436" s="35">
        <v>49.156503553489891</v>
      </c>
      <c r="H1436" s="35">
        <v>96.883488568971643</v>
      </c>
      <c r="I1436" s="35">
        <v>141.79300828638682</v>
      </c>
      <c r="J1436" s="35">
        <v>182.57905055417484</v>
      </c>
      <c r="K1436" s="35">
        <v>218.05551792237492</v>
      </c>
      <c r="L1436" s="35">
        <v>247.19072050053944</v>
      </c>
      <c r="M1436" s="35">
        <v>269.13737849488109</v>
      </c>
      <c r="N1436" s="35">
        <v>283.25726192193298</v>
      </c>
      <c r="O1436" s="35">
        <v>289.13975095208247</v>
      </c>
      <c r="P1436" s="35">
        <v>286.61377713028622</v>
      </c>
      <c r="Q1436" s="35">
        <v>275.75279821174956</v>
      </c>
      <c r="R1436" s="35">
        <v>256.8726619395502</v>
      </c>
      <c r="S1436" s="35">
        <v>230.52242088761381</v>
      </c>
      <c r="T1436" s="35">
        <v>197.46836548226705</v>
      </c>
      <c r="U1436" s="35">
        <v>158.67173953750222</v>
      </c>
      <c r="V1436" s="35">
        <v>115.26078635768418</v>
      </c>
      <c r="W1436" s="35">
        <v>68.497938333994426</v>
      </c>
      <c r="X1436" s="35">
        <v>19.743104192796689</v>
      </c>
      <c r="Y1436" s="35">
        <v>0</v>
      </c>
      <c r="Z1436" s="35">
        <v>0</v>
      </c>
      <c r="AA1436" s="35">
        <v>0</v>
      </c>
    </row>
    <row r="1437" spans="1:27">
      <c r="A1437" s="241" t="s">
        <v>779</v>
      </c>
      <c r="B1437" s="35" t="s">
        <v>338</v>
      </c>
      <c r="C1437" s="35" t="s">
        <v>88</v>
      </c>
      <c r="D1437" s="35">
        <v>0</v>
      </c>
      <c r="E1437" s="35">
        <v>0</v>
      </c>
      <c r="F1437" s="35">
        <v>0</v>
      </c>
      <c r="G1437" s="35">
        <v>49.788145440230331</v>
      </c>
      <c r="H1437" s="35">
        <v>98.029405848873097</v>
      </c>
      <c r="I1437" s="35">
        <v>143.2249568979438</v>
      </c>
      <c r="J1437" s="35">
        <v>183.97060245211765</v>
      </c>
      <c r="K1437" s="35">
        <v>219.00040202189024</v>
      </c>
      <c r="L1437" s="35">
        <v>247.22600270447981</v>
      </c>
      <c r="M1437" s="35">
        <v>267.77045359485857</v>
      </c>
      <c r="N1437" s="35">
        <v>279.99545207533487</v>
      </c>
      <c r="O1437" s="35">
        <v>283.52117545933493</v>
      </c>
      <c r="P1437" s="35">
        <v>278.23808183321648</v>
      </c>
      <c r="Q1437" s="35">
        <v>264.31031345169612</v>
      </c>
      <c r="R1437" s="35">
        <v>242.17059694562724</v>
      </c>
      <c r="S1437" s="35">
        <v>212.50679878932843</v>
      </c>
      <c r="T1437" s="35">
        <v>176.24055374027625</v>
      </c>
      <c r="U1437" s="35">
        <v>134.49863025152777</v>
      </c>
      <c r="V1437" s="35">
        <v>88.577922514731839</v>
      </c>
      <c r="W1437" s="35">
        <v>39.905156807999155</v>
      </c>
      <c r="X1437" s="35">
        <v>0</v>
      </c>
      <c r="Y1437" s="35">
        <v>0</v>
      </c>
      <c r="Z1437" s="35">
        <v>0</v>
      </c>
      <c r="AA1437" s="35">
        <v>0</v>
      </c>
    </row>
    <row r="1438" spans="1:27">
      <c r="A1438" s="241" t="s">
        <v>779</v>
      </c>
      <c r="B1438" s="35" t="s">
        <v>338</v>
      </c>
      <c r="C1438" s="35" t="s">
        <v>89</v>
      </c>
      <c r="D1438" s="35">
        <v>0</v>
      </c>
      <c r="E1438" s="35">
        <v>0</v>
      </c>
      <c r="F1438" s="35">
        <v>0</v>
      </c>
      <c r="G1438" s="35">
        <v>0</v>
      </c>
      <c r="H1438" s="35">
        <v>50.696652632775312</v>
      </c>
      <c r="I1438" s="35">
        <v>99.344212678854532</v>
      </c>
      <c r="J1438" s="35">
        <v>143.97640920170591</v>
      </c>
      <c r="K1438" s="35">
        <v>182.78926702203302</v>
      </c>
      <c r="L1438" s="35">
        <v>214.21402104198592</v>
      </c>
      <c r="M1438" s="35">
        <v>236.98052368461384</v>
      </c>
      <c r="N1438" s="35">
        <v>250.16858260254583</v>
      </c>
      <c r="O1438" s="35">
        <v>253.24515365266268</v>
      </c>
      <c r="P1438" s="35">
        <v>246.08588584522749</v>
      </c>
      <c r="Q1438" s="35">
        <v>228.98014744872631</v>
      </c>
      <c r="R1438" s="35">
        <v>202.6193301018169</v>
      </c>
      <c r="S1438" s="35">
        <v>168.06890366492686</v>
      </c>
      <c r="T1438" s="35">
        <v>126.72535131795868</v>
      </c>
      <c r="U1438" s="35">
        <v>80.259725531289533</v>
      </c>
      <c r="V1438" s="35">
        <v>30.550106304112653</v>
      </c>
      <c r="W1438" s="35">
        <v>0</v>
      </c>
      <c r="X1438" s="35">
        <v>0</v>
      </c>
      <c r="Y1438" s="35">
        <v>0</v>
      </c>
      <c r="Z1438" s="35">
        <v>0</v>
      </c>
      <c r="AA1438" s="35">
        <v>0</v>
      </c>
    </row>
    <row r="1439" spans="1:27">
      <c r="A1439" s="241" t="s">
        <v>779</v>
      </c>
      <c r="B1439" s="35" t="s">
        <v>338</v>
      </c>
      <c r="C1439" s="35" t="s">
        <v>90</v>
      </c>
      <c r="D1439" s="35">
        <v>0</v>
      </c>
      <c r="E1439" s="35">
        <v>0</v>
      </c>
      <c r="F1439" s="35">
        <v>0</v>
      </c>
      <c r="G1439" s="35">
        <v>0</v>
      </c>
      <c r="H1439" s="35">
        <v>0</v>
      </c>
      <c r="I1439" s="35">
        <v>0</v>
      </c>
      <c r="J1439" s="35">
        <v>48.04311153695194</v>
      </c>
      <c r="K1439" s="35">
        <v>93.294132060981298</v>
      </c>
      <c r="L1439" s="35">
        <v>133.12323673999865</v>
      </c>
      <c r="M1439" s="35">
        <v>165.21570278296443</v>
      </c>
      <c r="N1439" s="35">
        <v>187.70643271482919</v>
      </c>
      <c r="O1439" s="35">
        <v>199.28834706243001</v>
      </c>
      <c r="P1439" s="35">
        <v>199.28834706243001</v>
      </c>
      <c r="Q1439" s="35">
        <v>187.70643271482919</v>
      </c>
      <c r="R1439" s="35">
        <v>165.21570278296446</v>
      </c>
      <c r="S1439" s="35">
        <v>133.12323673999865</v>
      </c>
      <c r="T1439" s="35">
        <v>93.294132060981411</v>
      </c>
      <c r="U1439" s="35">
        <v>48.043111536951933</v>
      </c>
      <c r="V1439" s="35">
        <v>0</v>
      </c>
      <c r="W1439" s="35">
        <v>0</v>
      </c>
      <c r="X1439" s="35">
        <v>0</v>
      </c>
      <c r="Y1439" s="35">
        <v>0</v>
      </c>
      <c r="Z1439" s="35">
        <v>0</v>
      </c>
      <c r="AA1439" s="35">
        <v>0</v>
      </c>
    </row>
    <row r="1440" spans="1:27">
      <c r="A1440" s="241" t="s">
        <v>779</v>
      </c>
      <c r="B1440" s="35" t="s">
        <v>338</v>
      </c>
      <c r="C1440" s="35" t="s">
        <v>91</v>
      </c>
      <c r="D1440" s="35">
        <v>0</v>
      </c>
      <c r="E1440" s="35">
        <v>0</v>
      </c>
      <c r="F1440" s="35">
        <v>0</v>
      </c>
      <c r="G1440" s="35">
        <v>0</v>
      </c>
      <c r="H1440" s="35">
        <v>0</v>
      </c>
      <c r="I1440" s="35">
        <v>0</v>
      </c>
      <c r="J1440" s="35">
        <v>0</v>
      </c>
      <c r="K1440" s="35">
        <v>40.336297413523994</v>
      </c>
      <c r="L1440" s="35">
        <v>77.019809636772067</v>
      </c>
      <c r="M1440" s="35">
        <v>106.72854137596055</v>
      </c>
      <c r="N1440" s="35">
        <v>126.77212137052834</v>
      </c>
      <c r="O1440" s="35">
        <v>135.33543775203415</v>
      </c>
      <c r="P1440" s="35">
        <v>131.64301142934241</v>
      </c>
      <c r="Q1440" s="35">
        <v>116.02922213119818</v>
      </c>
      <c r="R1440" s="35">
        <v>89.908027557477695</v>
      </c>
      <c r="S1440" s="35">
        <v>55.644917820300407</v>
      </c>
      <c r="T1440" s="35">
        <v>16.342700758910301</v>
      </c>
      <c r="U1440" s="35">
        <v>0</v>
      </c>
      <c r="V1440" s="35">
        <v>0</v>
      </c>
      <c r="W1440" s="35">
        <v>0</v>
      </c>
      <c r="X1440" s="35">
        <v>0</v>
      </c>
      <c r="Y1440" s="35">
        <v>0</v>
      </c>
      <c r="Z1440" s="35">
        <v>0</v>
      </c>
      <c r="AA1440" s="35">
        <v>0</v>
      </c>
    </row>
    <row r="1441" spans="1:27">
      <c r="A1441" s="241" t="s">
        <v>779</v>
      </c>
      <c r="B1441" s="35" t="s">
        <v>338</v>
      </c>
      <c r="C1441" s="35" t="s">
        <v>92</v>
      </c>
      <c r="D1441" s="35">
        <v>0</v>
      </c>
      <c r="E1441" s="35">
        <v>0</v>
      </c>
      <c r="F1441" s="35">
        <v>0</v>
      </c>
      <c r="G1441" s="35">
        <v>0</v>
      </c>
      <c r="H1441" s="35">
        <v>0</v>
      </c>
      <c r="I1441" s="35">
        <v>0</v>
      </c>
      <c r="J1441" s="35">
        <v>0</v>
      </c>
      <c r="K1441" s="35">
        <v>0</v>
      </c>
      <c r="L1441" s="35">
        <v>30.414491894406666</v>
      </c>
      <c r="M1441" s="35">
        <v>55.961414664364128</v>
      </c>
      <c r="N1441" s="35">
        <v>72.552210364158285</v>
      </c>
      <c r="O1441" s="35">
        <v>77.5316695897085</v>
      </c>
      <c r="P1441" s="35">
        <v>70.102874146001341</v>
      </c>
      <c r="Q1441" s="35">
        <v>51.454736721737262</v>
      </c>
      <c r="R1441" s="35">
        <v>24.571725979748894</v>
      </c>
      <c r="S1441" s="35">
        <v>0</v>
      </c>
      <c r="T1441" s="35">
        <v>0</v>
      </c>
      <c r="U1441" s="35">
        <v>0</v>
      </c>
      <c r="V1441" s="35">
        <v>0</v>
      </c>
      <c r="W1441" s="35">
        <v>0</v>
      </c>
      <c r="X1441" s="35">
        <v>0</v>
      </c>
      <c r="Y1441" s="35">
        <v>0</v>
      </c>
      <c r="Z1441" s="35">
        <v>0</v>
      </c>
      <c r="AA1441" s="35">
        <v>0</v>
      </c>
    </row>
    <row r="1442" spans="1:27">
      <c r="A1442" s="241" t="s">
        <v>779</v>
      </c>
      <c r="B1442" s="35" t="s">
        <v>338</v>
      </c>
      <c r="C1442" s="35" t="s">
        <v>93</v>
      </c>
      <c r="D1442" s="35">
        <v>0</v>
      </c>
      <c r="E1442" s="35">
        <v>0</v>
      </c>
      <c r="F1442" s="35">
        <v>0</v>
      </c>
      <c r="G1442" s="35">
        <v>0</v>
      </c>
      <c r="H1442" s="35">
        <v>0</v>
      </c>
      <c r="I1442" s="35">
        <v>0</v>
      </c>
      <c r="J1442" s="35">
        <v>0</v>
      </c>
      <c r="K1442" s="35">
        <v>0</v>
      </c>
      <c r="L1442" s="35">
        <v>0</v>
      </c>
      <c r="M1442" s="35">
        <v>22.613190745966381</v>
      </c>
      <c r="N1442" s="35">
        <v>39.543533617935367</v>
      </c>
      <c r="O1442" s="35">
        <v>46.536318872516247</v>
      </c>
      <c r="P1442" s="35">
        <v>41.834212250084299</v>
      </c>
      <c r="Q1442" s="35">
        <v>26.618884967354624</v>
      </c>
      <c r="R1442" s="35">
        <v>4.7140517434125009</v>
      </c>
      <c r="S1442" s="35">
        <v>0</v>
      </c>
      <c r="T1442" s="35">
        <v>0</v>
      </c>
      <c r="U1442" s="35">
        <v>0</v>
      </c>
      <c r="V1442" s="35">
        <v>0</v>
      </c>
      <c r="W1442" s="35">
        <v>0</v>
      </c>
      <c r="X1442" s="35">
        <v>0</v>
      </c>
      <c r="Y1442" s="35">
        <v>0</v>
      </c>
      <c r="Z1442" s="35">
        <v>0</v>
      </c>
      <c r="AA1442" s="35">
        <v>0</v>
      </c>
    </row>
    <row r="1443" spans="1:27">
      <c r="A1443" s="241" t="s">
        <v>776</v>
      </c>
      <c r="B1443" s="35" t="s">
        <v>79</v>
      </c>
      <c r="C1443" s="35" t="s">
        <v>82</v>
      </c>
      <c r="D1443" s="35">
        <v>0</v>
      </c>
      <c r="E1443" s="35">
        <v>0</v>
      </c>
      <c r="F1443" s="35">
        <v>0</v>
      </c>
      <c r="G1443" s="35">
        <v>0</v>
      </c>
      <c r="H1443" s="35">
        <v>0</v>
      </c>
      <c r="I1443" s="35">
        <v>0</v>
      </c>
      <c r="J1443" s="35">
        <v>0</v>
      </c>
      <c r="K1443" s="35">
        <v>0</v>
      </c>
      <c r="L1443" s="35">
        <v>115.4710618035498</v>
      </c>
      <c r="M1443" s="35">
        <v>214.1993857083078</v>
      </c>
      <c r="N1443" s="35">
        <v>281.86984873448716</v>
      </c>
      <c r="O1443" s="35">
        <v>308.67056547771915</v>
      </c>
      <c r="P1443" s="35">
        <v>290.71556339282108</v>
      </c>
      <c r="Q1443" s="35">
        <v>230.60822976301671</v>
      </c>
      <c r="R1443" s="35">
        <v>137.06383330620497</v>
      </c>
      <c r="S1443" s="35">
        <v>23.645852934891344</v>
      </c>
      <c r="T1443" s="35">
        <v>0</v>
      </c>
      <c r="U1443" s="35">
        <v>0</v>
      </c>
      <c r="V1443" s="35">
        <v>0</v>
      </c>
      <c r="W1443" s="35">
        <v>0</v>
      </c>
      <c r="X1443" s="35">
        <v>0</v>
      </c>
      <c r="Y1443" s="35">
        <v>0</v>
      </c>
      <c r="Z1443" s="35">
        <v>0</v>
      </c>
      <c r="AA1443" s="35">
        <v>0</v>
      </c>
    </row>
    <row r="1444" spans="1:27">
      <c r="A1444" s="241" t="s">
        <v>776</v>
      </c>
      <c r="B1444" s="35" t="s">
        <v>79</v>
      </c>
      <c r="C1444" s="35" t="s">
        <v>83</v>
      </c>
      <c r="D1444" s="35">
        <v>0</v>
      </c>
      <c r="E1444" s="35">
        <v>0</v>
      </c>
      <c r="F1444" s="35">
        <v>0</v>
      </c>
      <c r="G1444" s="35">
        <v>0</v>
      </c>
      <c r="H1444" s="35">
        <v>0</v>
      </c>
      <c r="I1444" s="35">
        <v>0</v>
      </c>
      <c r="J1444" s="35">
        <v>0</v>
      </c>
      <c r="K1444" s="35">
        <v>140.19398322380547</v>
      </c>
      <c r="L1444" s="35">
        <v>266.38850868399243</v>
      </c>
      <c r="M1444" s="35">
        <v>365.98207317368292</v>
      </c>
      <c r="N1444" s="35">
        <v>429.02948598254642</v>
      </c>
      <c r="O1444" s="35">
        <v>449.23497340883938</v>
      </c>
      <c r="P1444" s="35">
        <v>424.58086064717332</v>
      </c>
      <c r="Q1444" s="35">
        <v>357.52905228410577</v>
      </c>
      <c r="R1444" s="35">
        <v>254.77519200966913</v>
      </c>
      <c r="S1444" s="35">
        <v>126.58005060647501</v>
      </c>
      <c r="T1444" s="35">
        <v>0</v>
      </c>
      <c r="U1444" s="35">
        <v>0</v>
      </c>
      <c r="V1444" s="35">
        <v>0</v>
      </c>
      <c r="W1444" s="35">
        <v>0</v>
      </c>
      <c r="X1444" s="35">
        <v>0</v>
      </c>
      <c r="Y1444" s="35">
        <v>0</v>
      </c>
      <c r="Z1444" s="35">
        <v>0</v>
      </c>
      <c r="AA1444" s="35">
        <v>0</v>
      </c>
    </row>
    <row r="1445" spans="1:27">
      <c r="A1445" s="241" t="s">
        <v>776</v>
      </c>
      <c r="B1445" s="35" t="s">
        <v>79</v>
      </c>
      <c r="C1445" s="35" t="s">
        <v>84</v>
      </c>
      <c r="D1445" s="35">
        <v>0</v>
      </c>
      <c r="E1445" s="35">
        <v>0</v>
      </c>
      <c r="F1445" s="35">
        <v>0</v>
      </c>
      <c r="G1445" s="35">
        <v>0</v>
      </c>
      <c r="H1445" s="35">
        <v>0</v>
      </c>
      <c r="I1445" s="35">
        <v>0</v>
      </c>
      <c r="J1445" s="35">
        <v>164.36513169799051</v>
      </c>
      <c r="K1445" s="35">
        <v>317.14839563137502</v>
      </c>
      <c r="L1445" s="35">
        <v>447.58403180445879</v>
      </c>
      <c r="M1445" s="35">
        <v>546.48098932741743</v>
      </c>
      <c r="N1445" s="35">
        <v>606.87056703766279</v>
      </c>
      <c r="O1445" s="35">
        <v>624.49745788694804</v>
      </c>
      <c r="P1445" s="35">
        <v>598.11959601368471</v>
      </c>
      <c r="Q1445" s="35">
        <v>529.5956779976957</v>
      </c>
      <c r="R1445" s="35">
        <v>423.75419117674642</v>
      </c>
      <c r="S1445" s="35">
        <v>288.05317784792152</v>
      </c>
      <c r="T1445" s="35">
        <v>132.05470981842953</v>
      </c>
      <c r="U1445" s="35">
        <v>0</v>
      </c>
      <c r="V1445" s="35">
        <v>0</v>
      </c>
      <c r="W1445" s="35">
        <v>0</v>
      </c>
      <c r="X1445" s="35">
        <v>0</v>
      </c>
      <c r="Y1445" s="35">
        <v>0</v>
      </c>
      <c r="Z1445" s="35">
        <v>0</v>
      </c>
      <c r="AA1445" s="35">
        <v>0</v>
      </c>
    </row>
    <row r="1446" spans="1:27">
      <c r="A1446" s="241" t="s">
        <v>776</v>
      </c>
      <c r="B1446" s="35" t="s">
        <v>79</v>
      </c>
      <c r="C1446" s="35" t="s">
        <v>85</v>
      </c>
      <c r="D1446" s="35">
        <v>0</v>
      </c>
      <c r="E1446" s="35">
        <v>0</v>
      </c>
      <c r="F1446" s="35">
        <v>0</v>
      </c>
      <c r="G1446" s="35">
        <v>0</v>
      </c>
      <c r="H1446" s="35">
        <v>0</v>
      </c>
      <c r="I1446" s="35">
        <v>172.75502904592091</v>
      </c>
      <c r="J1446" s="35">
        <v>336.59558164753275</v>
      </c>
      <c r="K1446" s="35">
        <v>483.06718470002414</v>
      </c>
      <c r="L1446" s="35">
        <v>604.61163476131446</v>
      </c>
      <c r="M1446" s="35">
        <v>694.95701521634601</v>
      </c>
      <c r="N1446" s="35">
        <v>749.44133868121219</v>
      </c>
      <c r="O1446" s="35">
        <v>765.25311410529605</v>
      </c>
      <c r="P1446" s="35">
        <v>741.57642486759312</v>
      </c>
      <c r="Q1446" s="35">
        <v>679.63303157127848</v>
      </c>
      <c r="R1446" s="35">
        <v>582.61932695507733</v>
      </c>
      <c r="S1446" s="35">
        <v>455.54139616367388</v>
      </c>
      <c r="T1446" s="35">
        <v>304.95669356981637</v>
      </c>
      <c r="U1446" s="35">
        <v>138.63566609803055</v>
      </c>
      <c r="V1446" s="35">
        <v>0</v>
      </c>
      <c r="W1446" s="35">
        <v>0</v>
      </c>
      <c r="X1446" s="35">
        <v>0</v>
      </c>
      <c r="Y1446" s="35">
        <v>0</v>
      </c>
      <c r="Z1446" s="35">
        <v>0</v>
      </c>
      <c r="AA1446" s="35">
        <v>0</v>
      </c>
    </row>
    <row r="1447" spans="1:27">
      <c r="A1447" s="241" t="s">
        <v>776</v>
      </c>
      <c r="B1447" s="35" t="s">
        <v>79</v>
      </c>
      <c r="C1447" s="35" t="s">
        <v>86</v>
      </c>
      <c r="D1447" s="35">
        <v>0</v>
      </c>
      <c r="E1447" s="35">
        <v>0</v>
      </c>
      <c r="F1447" s="35">
        <v>0</v>
      </c>
      <c r="G1447" s="35">
        <v>0</v>
      </c>
      <c r="H1447" s="35">
        <v>179.75542531046418</v>
      </c>
      <c r="I1447" s="35">
        <v>352.24537074614972</v>
      </c>
      <c r="J1447" s="35">
        <v>510.49801765401651</v>
      </c>
      <c r="K1447" s="35">
        <v>648.11700042087818</v>
      </c>
      <c r="L1447" s="35">
        <v>759.53993923008534</v>
      </c>
      <c r="M1447" s="35">
        <v>840.26326419990107</v>
      </c>
      <c r="N1447" s="35">
        <v>887.02424380508546</v>
      </c>
      <c r="O1447" s="35">
        <v>897.93286023026712</v>
      </c>
      <c r="P1447" s="35">
        <v>872.5482014252982</v>
      </c>
      <c r="Q1447" s="35">
        <v>811.89628219533461</v>
      </c>
      <c r="R1447" s="35">
        <v>718.42857402042193</v>
      </c>
      <c r="S1447" s="35">
        <v>595.92291977519642</v>
      </c>
      <c r="T1447" s="35">
        <v>449.33083824652158</v>
      </c>
      <c r="U1447" s="35">
        <v>284.57739020131987</v>
      </c>
      <c r="V1447" s="35">
        <v>108.32169515715493</v>
      </c>
      <c r="W1447" s="35">
        <v>0</v>
      </c>
      <c r="X1447" s="35">
        <v>0</v>
      </c>
      <c r="Y1447" s="35">
        <v>0</v>
      </c>
      <c r="Z1447" s="35">
        <v>0</v>
      </c>
      <c r="AA1447" s="35">
        <v>0</v>
      </c>
    </row>
    <row r="1448" spans="1:27">
      <c r="A1448" s="241" t="s">
        <v>776</v>
      </c>
      <c r="B1448" s="35" t="s">
        <v>79</v>
      </c>
      <c r="C1448" s="35" t="s">
        <v>87</v>
      </c>
      <c r="D1448" s="35">
        <v>0</v>
      </c>
      <c r="E1448" s="35">
        <v>0</v>
      </c>
      <c r="F1448" s="35">
        <v>0</v>
      </c>
      <c r="G1448" s="35">
        <v>0</v>
      </c>
      <c r="H1448" s="35">
        <v>176.4436885907825</v>
      </c>
      <c r="I1448" s="35">
        <v>346.66162560604351</v>
      </c>
      <c r="J1448" s="35">
        <v>504.64773285721969</v>
      </c>
      <c r="K1448" s="35">
        <v>644.8275278338557</v>
      </c>
      <c r="L1448" s="35">
        <v>762.25481729774447</v>
      </c>
      <c r="M1448" s="35">
        <v>852.78622191790521</v>
      </c>
      <c r="N1448" s="35">
        <v>913.22737390793736</v>
      </c>
      <c r="O1448" s="35">
        <v>941.44562913512254</v>
      </c>
      <c r="P1448" s="35">
        <v>936.44531669537685</v>
      </c>
      <c r="Q1448" s="35">
        <v>898.40287080008227</v>
      </c>
      <c r="R1448" s="35">
        <v>828.66060535891131</v>
      </c>
      <c r="S1448" s="35">
        <v>729.67935092023083</v>
      </c>
      <c r="T1448" s="35">
        <v>604.95162515747234</v>
      </c>
      <c r="U1448" s="35">
        <v>458.87840064937046</v>
      </c>
      <c r="V1448" s="35">
        <v>296.61381815826115</v>
      </c>
      <c r="W1448" s="35">
        <v>123.88332464211607</v>
      </c>
      <c r="X1448" s="35">
        <v>0</v>
      </c>
      <c r="Y1448" s="35">
        <v>0</v>
      </c>
      <c r="Z1448" s="35">
        <v>0</v>
      </c>
      <c r="AA1448" s="35">
        <v>0</v>
      </c>
    </row>
    <row r="1449" spans="1:27">
      <c r="A1449" s="241" t="s">
        <v>776</v>
      </c>
      <c r="B1449" s="35" t="s">
        <v>79</v>
      </c>
      <c r="C1449" s="35" t="s">
        <v>88</v>
      </c>
      <c r="D1449" s="35">
        <v>0</v>
      </c>
      <c r="E1449" s="35">
        <v>0</v>
      </c>
      <c r="F1449" s="35">
        <v>0</v>
      </c>
      <c r="G1449" s="35">
        <v>0</v>
      </c>
      <c r="H1449" s="35">
        <v>177.97750379436599</v>
      </c>
      <c r="I1449" s="35">
        <v>349.36410589060438</v>
      </c>
      <c r="J1449" s="35">
        <v>507.81298029829367</v>
      </c>
      <c r="K1449" s="35">
        <v>647.45641377763786</v>
      </c>
      <c r="L1449" s="35">
        <v>763.12310027461581</v>
      </c>
      <c r="M1449" s="35">
        <v>850.529645853494</v>
      </c>
      <c r="N1449" s="35">
        <v>906.43919227431854</v>
      </c>
      <c r="O1449" s="35">
        <v>928.78128503250002</v>
      </c>
      <c r="P1449" s="35">
        <v>916.72854688113807</v>
      </c>
      <c r="Q1449" s="35">
        <v>870.72731744549606</v>
      </c>
      <c r="R1449" s="35">
        <v>792.48112427675073</v>
      </c>
      <c r="S1449" s="35">
        <v>684.88759744855247</v>
      </c>
      <c r="T1449" s="35">
        <v>551.93116388880651</v>
      </c>
      <c r="U1449" s="35">
        <v>398.53549521355262</v>
      </c>
      <c r="V1449" s="35">
        <v>230.38117324691461</v>
      </c>
      <c r="W1449" s="35">
        <v>53.695325477306405</v>
      </c>
      <c r="X1449" s="35">
        <v>0</v>
      </c>
      <c r="Y1449" s="35">
        <v>0</v>
      </c>
      <c r="Z1449" s="35">
        <v>0</v>
      </c>
      <c r="AA1449" s="35">
        <v>0</v>
      </c>
    </row>
    <row r="1450" spans="1:27">
      <c r="A1450" s="241" t="s">
        <v>776</v>
      </c>
      <c r="B1450" s="35" t="s">
        <v>79</v>
      </c>
      <c r="C1450" s="35" t="s">
        <v>89</v>
      </c>
      <c r="D1450" s="35">
        <v>0</v>
      </c>
      <c r="E1450" s="35">
        <v>0</v>
      </c>
      <c r="F1450" s="35">
        <v>0</v>
      </c>
      <c r="G1450" s="35">
        <v>0</v>
      </c>
      <c r="H1450" s="35">
        <v>0</v>
      </c>
      <c r="I1450" s="35">
        <v>180.77451490604292</v>
      </c>
      <c r="J1450" s="35">
        <v>353.32378810417401</v>
      </c>
      <c r="K1450" s="35">
        <v>509.79682644241723</v>
      </c>
      <c r="L1450" s="35">
        <v>643.07410556872355</v>
      </c>
      <c r="M1450" s="35">
        <v>747.09150833938816</v>
      </c>
      <c r="N1450" s="35">
        <v>817.11624219201531</v>
      </c>
      <c r="O1450" s="35">
        <v>849.96218124061204</v>
      </c>
      <c r="P1450" s="35">
        <v>844.13483502595341</v>
      </c>
      <c r="Q1450" s="35">
        <v>799.89934784205775</v>
      </c>
      <c r="R1450" s="35">
        <v>719.26843466893138</v>
      </c>
      <c r="S1450" s="35">
        <v>605.91080262673097</v>
      </c>
      <c r="T1450" s="35">
        <v>464.98422477582471</v>
      </c>
      <c r="U1450" s="35">
        <v>302.90086140603592</v>
      </c>
      <c r="V1450" s="35">
        <v>127.03550669806432</v>
      </c>
      <c r="W1450" s="35">
        <v>0</v>
      </c>
      <c r="X1450" s="35">
        <v>0</v>
      </c>
      <c r="Y1450" s="35">
        <v>0</v>
      </c>
      <c r="Z1450" s="35">
        <v>0</v>
      </c>
      <c r="AA1450" s="35">
        <v>0</v>
      </c>
    </row>
    <row r="1451" spans="1:27">
      <c r="A1451" s="241" t="s">
        <v>776</v>
      </c>
      <c r="B1451" s="35" t="s">
        <v>79</v>
      </c>
      <c r="C1451" s="35" t="s">
        <v>90</v>
      </c>
      <c r="D1451" s="35">
        <v>0</v>
      </c>
      <c r="E1451" s="35">
        <v>0</v>
      </c>
      <c r="F1451" s="35">
        <v>0</v>
      </c>
      <c r="G1451" s="35">
        <v>0</v>
      </c>
      <c r="H1451" s="35">
        <v>0</v>
      </c>
      <c r="I1451" s="35">
        <v>0</v>
      </c>
      <c r="J1451" s="35">
        <v>173.11794151468305</v>
      </c>
      <c r="K1451" s="35">
        <v>335.85962751589557</v>
      </c>
      <c r="L1451" s="35">
        <v>478.4707292387107</v>
      </c>
      <c r="M1451" s="35">
        <v>592.40349468477234</v>
      </c>
      <c r="N1451" s="35">
        <v>670.82907945308341</v>
      </c>
      <c r="O1451" s="35">
        <v>709.04685055766129</v>
      </c>
      <c r="P1451" s="35">
        <v>704.76613058710223</v>
      </c>
      <c r="Q1451" s="35">
        <v>658.24349516729126</v>
      </c>
      <c r="R1451" s="35">
        <v>572.26739446146667</v>
      </c>
      <c r="S1451" s="35">
        <v>451.99102045637466</v>
      </c>
      <c r="T1451" s="35">
        <v>304.62343755048897</v>
      </c>
      <c r="U1451" s="35">
        <v>138.9974893026868</v>
      </c>
      <c r="V1451" s="35">
        <v>0</v>
      </c>
      <c r="W1451" s="35">
        <v>0</v>
      </c>
      <c r="X1451" s="35">
        <v>0</v>
      </c>
      <c r="Y1451" s="35">
        <v>0</v>
      </c>
      <c r="Z1451" s="35">
        <v>0</v>
      </c>
      <c r="AA1451" s="35">
        <v>0</v>
      </c>
    </row>
    <row r="1452" spans="1:27">
      <c r="A1452" s="241" t="s">
        <v>776</v>
      </c>
      <c r="B1452" s="35" t="s">
        <v>79</v>
      </c>
      <c r="C1452" s="35" t="s">
        <v>91</v>
      </c>
      <c r="D1452" s="35">
        <v>0</v>
      </c>
      <c r="E1452" s="35">
        <v>0</v>
      </c>
      <c r="F1452" s="35">
        <v>0</v>
      </c>
      <c r="G1452" s="35">
        <v>0</v>
      </c>
      <c r="H1452" s="35">
        <v>0</v>
      </c>
      <c r="I1452" s="35">
        <v>0</v>
      </c>
      <c r="J1452" s="35">
        <v>0</v>
      </c>
      <c r="K1452" s="35">
        <v>152.67447310225774</v>
      </c>
      <c r="L1452" s="35">
        <v>292.52108806051228</v>
      </c>
      <c r="M1452" s="35">
        <v>407.78979588391485</v>
      </c>
      <c r="N1452" s="35">
        <v>488.79560731161649</v>
      </c>
      <c r="O1452" s="35">
        <v>528.73233505690257</v>
      </c>
      <c r="P1452" s="35">
        <v>524.24445630156686</v>
      </c>
      <c r="Q1452" s="35">
        <v>475.70904699597082</v>
      </c>
      <c r="R1452" s="35">
        <v>387.20409956990534</v>
      </c>
      <c r="S1452" s="35">
        <v>266.16588603109244</v>
      </c>
      <c r="T1452" s="35">
        <v>122.76415513798696</v>
      </c>
      <c r="U1452" s="35">
        <v>0</v>
      </c>
      <c r="V1452" s="35">
        <v>0</v>
      </c>
      <c r="W1452" s="35">
        <v>0</v>
      </c>
      <c r="X1452" s="35">
        <v>0</v>
      </c>
      <c r="Y1452" s="35">
        <v>0</v>
      </c>
      <c r="Z1452" s="35">
        <v>0</v>
      </c>
      <c r="AA1452" s="35">
        <v>0</v>
      </c>
    </row>
    <row r="1453" spans="1:27">
      <c r="A1453" s="241" t="s">
        <v>776</v>
      </c>
      <c r="B1453" s="35" t="s">
        <v>79</v>
      </c>
      <c r="C1453" s="35" t="s">
        <v>92</v>
      </c>
      <c r="D1453" s="35">
        <v>0</v>
      </c>
      <c r="E1453" s="35">
        <v>0</v>
      </c>
      <c r="F1453" s="35">
        <v>0</v>
      </c>
      <c r="G1453" s="35">
        <v>0</v>
      </c>
      <c r="H1453" s="35">
        <v>0</v>
      </c>
      <c r="I1453" s="35">
        <v>0</v>
      </c>
      <c r="J1453" s="35">
        <v>0</v>
      </c>
      <c r="K1453" s="35">
        <v>0</v>
      </c>
      <c r="L1453" s="35">
        <v>126.72532941533048</v>
      </c>
      <c r="M1453" s="35">
        <v>237.82389576473619</v>
      </c>
      <c r="N1453" s="35">
        <v>319.59590452950545</v>
      </c>
      <c r="O1453" s="35">
        <v>361.95787979927945</v>
      </c>
      <c r="P1453" s="35">
        <v>359.68607858913566</v>
      </c>
      <c r="Q1453" s="35">
        <v>313.0606414156353</v>
      </c>
      <c r="R1453" s="35">
        <v>227.83104758900777</v>
      </c>
      <c r="S1453" s="35">
        <v>114.50713500100287</v>
      </c>
      <c r="T1453" s="35">
        <v>0</v>
      </c>
      <c r="U1453" s="35">
        <v>0</v>
      </c>
      <c r="V1453" s="35">
        <v>0</v>
      </c>
      <c r="W1453" s="35">
        <v>0</v>
      </c>
      <c r="X1453" s="35">
        <v>0</v>
      </c>
      <c r="Y1453" s="35">
        <v>0</v>
      </c>
      <c r="Z1453" s="35">
        <v>0</v>
      </c>
      <c r="AA1453" s="35">
        <v>0</v>
      </c>
    </row>
    <row r="1454" spans="1:27">
      <c r="A1454" s="241" t="s">
        <v>776</v>
      </c>
      <c r="B1454" s="35" t="s">
        <v>79</v>
      </c>
      <c r="C1454" s="35" t="s">
        <v>93</v>
      </c>
      <c r="D1454" s="35">
        <v>0</v>
      </c>
      <c r="E1454" s="35">
        <v>0</v>
      </c>
      <c r="F1454" s="35">
        <v>0</v>
      </c>
      <c r="G1454" s="35">
        <v>0</v>
      </c>
      <c r="H1454" s="35">
        <v>0</v>
      </c>
      <c r="I1454" s="35">
        <v>0</v>
      </c>
      <c r="J1454" s="35">
        <v>0</v>
      </c>
      <c r="K1454" s="35">
        <v>0</v>
      </c>
      <c r="L1454" s="35">
        <v>108.20088365167371</v>
      </c>
      <c r="M1454" s="35">
        <v>199.08517749051987</v>
      </c>
      <c r="N1454" s="35">
        <v>258.10765800521978</v>
      </c>
      <c r="O1454" s="35">
        <v>275.82230174092842</v>
      </c>
      <c r="P1454" s="35">
        <v>249.3940374034116</v>
      </c>
      <c r="Q1454" s="35">
        <v>183.05247382350876</v>
      </c>
      <c r="R1454" s="35">
        <v>87.414988653634524</v>
      </c>
      <c r="S1454" s="35">
        <v>0</v>
      </c>
      <c r="T1454" s="35">
        <v>0</v>
      </c>
      <c r="U1454" s="35">
        <v>0</v>
      </c>
      <c r="V1454" s="35">
        <v>0</v>
      </c>
      <c r="W1454" s="35">
        <v>0</v>
      </c>
      <c r="X1454" s="35">
        <v>0</v>
      </c>
      <c r="Y1454" s="35">
        <v>0</v>
      </c>
      <c r="Z1454" s="35">
        <v>0</v>
      </c>
      <c r="AA1454" s="35">
        <v>0</v>
      </c>
    </row>
    <row r="1455" spans="1:27">
      <c r="A1455" s="241" t="s">
        <v>776</v>
      </c>
      <c r="B1455" s="35" t="s">
        <v>339</v>
      </c>
      <c r="C1455" s="35" t="s">
        <v>82</v>
      </c>
      <c r="D1455" s="35">
        <v>0</v>
      </c>
      <c r="E1455" s="35">
        <v>0</v>
      </c>
      <c r="F1455" s="35">
        <v>0</v>
      </c>
      <c r="G1455" s="35">
        <v>0</v>
      </c>
      <c r="H1455" s="35">
        <v>0</v>
      </c>
      <c r="I1455" s="35">
        <v>0</v>
      </c>
      <c r="J1455" s="35">
        <v>0</v>
      </c>
      <c r="K1455" s="35">
        <v>0</v>
      </c>
      <c r="L1455" s="35">
        <v>61.584566295226566</v>
      </c>
      <c r="M1455" s="35">
        <v>114.23967237776418</v>
      </c>
      <c r="N1455" s="35">
        <v>150.33058599172651</v>
      </c>
      <c r="O1455" s="35">
        <v>164.62430158811691</v>
      </c>
      <c r="P1455" s="35">
        <v>155.04830047617128</v>
      </c>
      <c r="Q1455" s="35">
        <v>122.99105587360893</v>
      </c>
      <c r="R1455" s="35">
        <v>73.100711096642655</v>
      </c>
      <c r="S1455" s="35">
        <v>12.611121565275385</v>
      </c>
      <c r="T1455" s="35">
        <v>0</v>
      </c>
      <c r="U1455" s="35">
        <v>0</v>
      </c>
      <c r="V1455" s="35">
        <v>0</v>
      </c>
      <c r="W1455" s="35">
        <v>0</v>
      </c>
      <c r="X1455" s="35">
        <v>0</v>
      </c>
      <c r="Y1455" s="35">
        <v>0</v>
      </c>
      <c r="Z1455" s="35">
        <v>0</v>
      </c>
      <c r="AA1455" s="35">
        <v>0</v>
      </c>
    </row>
    <row r="1456" spans="1:27">
      <c r="A1456" s="241" t="s">
        <v>776</v>
      </c>
      <c r="B1456" s="35" t="s">
        <v>339</v>
      </c>
      <c r="C1456" s="35" t="s">
        <v>83</v>
      </c>
      <c r="D1456" s="35">
        <v>0</v>
      </c>
      <c r="E1456" s="35">
        <v>0</v>
      </c>
      <c r="F1456" s="35">
        <v>0</v>
      </c>
      <c r="G1456" s="35">
        <v>0</v>
      </c>
      <c r="H1456" s="35">
        <v>0</v>
      </c>
      <c r="I1456" s="35">
        <v>0</v>
      </c>
      <c r="J1456" s="35">
        <v>0</v>
      </c>
      <c r="K1456" s="35">
        <v>74.770124386029593</v>
      </c>
      <c r="L1456" s="35">
        <v>142.07387129812929</v>
      </c>
      <c r="M1456" s="35">
        <v>195.19043902596422</v>
      </c>
      <c r="N1456" s="35">
        <v>228.8157258573581</v>
      </c>
      <c r="O1456" s="35">
        <v>239.59198581804768</v>
      </c>
      <c r="P1456" s="35">
        <v>226.44312567849246</v>
      </c>
      <c r="Q1456" s="35">
        <v>190.68216121818975</v>
      </c>
      <c r="R1456" s="35">
        <v>135.88010240515686</v>
      </c>
      <c r="S1456" s="35">
        <v>67.509360323453336</v>
      </c>
      <c r="T1456" s="35">
        <v>0</v>
      </c>
      <c r="U1456" s="35">
        <v>0</v>
      </c>
      <c r="V1456" s="35">
        <v>0</v>
      </c>
      <c r="W1456" s="35">
        <v>0</v>
      </c>
      <c r="X1456" s="35">
        <v>0</v>
      </c>
      <c r="Y1456" s="35">
        <v>0</v>
      </c>
      <c r="Z1456" s="35">
        <v>0</v>
      </c>
      <c r="AA1456" s="35">
        <v>0</v>
      </c>
    </row>
    <row r="1457" spans="1:27">
      <c r="A1457" s="241" t="s">
        <v>776</v>
      </c>
      <c r="B1457" s="35" t="s">
        <v>339</v>
      </c>
      <c r="C1457" s="35" t="s">
        <v>84</v>
      </c>
      <c r="D1457" s="35">
        <v>0</v>
      </c>
      <c r="E1457" s="35">
        <v>0</v>
      </c>
      <c r="F1457" s="35">
        <v>0</v>
      </c>
      <c r="G1457" s="35">
        <v>0</v>
      </c>
      <c r="H1457" s="35">
        <v>0</v>
      </c>
      <c r="I1457" s="35">
        <v>0</v>
      </c>
      <c r="J1457" s="35">
        <v>87.661403572261619</v>
      </c>
      <c r="K1457" s="35">
        <v>169.14581100340004</v>
      </c>
      <c r="L1457" s="35">
        <v>238.71148362904472</v>
      </c>
      <c r="M1457" s="35">
        <v>291.45652764128937</v>
      </c>
      <c r="N1457" s="35">
        <v>323.66430242008687</v>
      </c>
      <c r="O1457" s="35">
        <v>333.06531087303898</v>
      </c>
      <c r="P1457" s="35">
        <v>318.99711787396524</v>
      </c>
      <c r="Q1457" s="35">
        <v>282.4510282654378</v>
      </c>
      <c r="R1457" s="35">
        <v>226.00223529426478</v>
      </c>
      <c r="S1457" s="35">
        <v>153.6283615188915</v>
      </c>
      <c r="T1457" s="35">
        <v>70.429178569829091</v>
      </c>
      <c r="U1457" s="35">
        <v>0</v>
      </c>
      <c r="V1457" s="35">
        <v>0</v>
      </c>
      <c r="W1457" s="35">
        <v>0</v>
      </c>
      <c r="X1457" s="35">
        <v>0</v>
      </c>
      <c r="Y1457" s="35">
        <v>0</v>
      </c>
      <c r="Z1457" s="35">
        <v>0</v>
      </c>
      <c r="AA1457" s="35">
        <v>0</v>
      </c>
    </row>
    <row r="1458" spans="1:27">
      <c r="A1458" s="241" t="s">
        <v>776</v>
      </c>
      <c r="B1458" s="35" t="s">
        <v>339</v>
      </c>
      <c r="C1458" s="35" t="s">
        <v>85</v>
      </c>
      <c r="D1458" s="35">
        <v>0</v>
      </c>
      <c r="E1458" s="35">
        <v>0</v>
      </c>
      <c r="F1458" s="35">
        <v>0</v>
      </c>
      <c r="G1458" s="35">
        <v>0</v>
      </c>
      <c r="H1458" s="35">
        <v>0</v>
      </c>
      <c r="I1458" s="35">
        <v>92.136015491157821</v>
      </c>
      <c r="J1458" s="35">
        <v>179.51764354535081</v>
      </c>
      <c r="K1458" s="35">
        <v>257.63583184001288</v>
      </c>
      <c r="L1458" s="35">
        <v>322.45953853936771</v>
      </c>
      <c r="M1458" s="35">
        <v>370.64374144871789</v>
      </c>
      <c r="N1458" s="35">
        <v>399.70204729664647</v>
      </c>
      <c r="O1458" s="35">
        <v>408.13499418949124</v>
      </c>
      <c r="P1458" s="35">
        <v>395.50742659604964</v>
      </c>
      <c r="Q1458" s="35">
        <v>362.47095017134853</v>
      </c>
      <c r="R1458" s="35">
        <v>310.73030770937459</v>
      </c>
      <c r="S1458" s="35">
        <v>242.95541128729272</v>
      </c>
      <c r="T1458" s="35">
        <v>162.64356990390206</v>
      </c>
      <c r="U1458" s="35">
        <v>73.939021918949635</v>
      </c>
      <c r="V1458" s="35">
        <v>0</v>
      </c>
      <c r="W1458" s="35">
        <v>0</v>
      </c>
      <c r="X1458" s="35">
        <v>0</v>
      </c>
      <c r="Y1458" s="35">
        <v>0</v>
      </c>
      <c r="Z1458" s="35">
        <v>0</v>
      </c>
      <c r="AA1458" s="35">
        <v>0</v>
      </c>
    </row>
    <row r="1459" spans="1:27">
      <c r="A1459" s="241" t="s">
        <v>776</v>
      </c>
      <c r="B1459" s="35" t="s">
        <v>339</v>
      </c>
      <c r="C1459" s="35" t="s">
        <v>86</v>
      </c>
      <c r="D1459" s="35">
        <v>0</v>
      </c>
      <c r="E1459" s="35">
        <v>0</v>
      </c>
      <c r="F1459" s="35">
        <v>0</v>
      </c>
      <c r="G1459" s="35">
        <v>0</v>
      </c>
      <c r="H1459" s="35">
        <v>95.869560165580907</v>
      </c>
      <c r="I1459" s="35">
        <v>187.86419773127986</v>
      </c>
      <c r="J1459" s="35">
        <v>272.26560941547547</v>
      </c>
      <c r="K1459" s="35">
        <v>345.6624002244684</v>
      </c>
      <c r="L1459" s="35">
        <v>405.08796758937888</v>
      </c>
      <c r="M1459" s="35">
        <v>448.14040757328064</v>
      </c>
      <c r="N1459" s="35">
        <v>473.0795966960456</v>
      </c>
      <c r="O1459" s="35">
        <v>478.89752545614249</v>
      </c>
      <c r="P1459" s="35">
        <v>465.35904076015908</v>
      </c>
      <c r="Q1459" s="35">
        <v>433.01135050417849</v>
      </c>
      <c r="R1459" s="35">
        <v>383.16190614422504</v>
      </c>
      <c r="S1459" s="35">
        <v>317.82555721343812</v>
      </c>
      <c r="T1459" s="35">
        <v>239.64311373147819</v>
      </c>
      <c r="U1459" s="35">
        <v>151.77460810737063</v>
      </c>
      <c r="V1459" s="35">
        <v>57.771570750482631</v>
      </c>
      <c r="W1459" s="35">
        <v>0</v>
      </c>
      <c r="X1459" s="35">
        <v>0</v>
      </c>
      <c r="Y1459" s="35">
        <v>0</v>
      </c>
      <c r="Z1459" s="35">
        <v>0</v>
      </c>
      <c r="AA1459" s="35">
        <v>0</v>
      </c>
    </row>
    <row r="1460" spans="1:27">
      <c r="A1460" s="241" t="s">
        <v>776</v>
      </c>
      <c r="B1460" s="35" t="s">
        <v>339</v>
      </c>
      <c r="C1460" s="35" t="s">
        <v>87</v>
      </c>
      <c r="D1460" s="35">
        <v>0</v>
      </c>
      <c r="E1460" s="35">
        <v>0</v>
      </c>
      <c r="F1460" s="35">
        <v>0</v>
      </c>
      <c r="G1460" s="35">
        <v>0</v>
      </c>
      <c r="H1460" s="35">
        <v>94.103300581750673</v>
      </c>
      <c r="I1460" s="35">
        <v>184.88620032322322</v>
      </c>
      <c r="J1460" s="35">
        <v>269.1454575238505</v>
      </c>
      <c r="K1460" s="35">
        <v>343.90801484472303</v>
      </c>
      <c r="L1460" s="35">
        <v>406.53590255879709</v>
      </c>
      <c r="M1460" s="35">
        <v>454.81931835621617</v>
      </c>
      <c r="N1460" s="35">
        <v>487.05459941756664</v>
      </c>
      <c r="O1460" s="35">
        <v>502.10433553873207</v>
      </c>
      <c r="P1460" s="35">
        <v>499.43750223753437</v>
      </c>
      <c r="Q1460" s="35">
        <v>479.1481977600439</v>
      </c>
      <c r="R1460" s="35">
        <v>441.95232285808606</v>
      </c>
      <c r="S1460" s="35">
        <v>389.16232049078985</v>
      </c>
      <c r="T1460" s="35">
        <v>322.64086675065192</v>
      </c>
      <c r="U1460" s="35">
        <v>244.7351470129976</v>
      </c>
      <c r="V1460" s="35">
        <v>158.19403635107261</v>
      </c>
      <c r="W1460" s="35">
        <v>66.071106475795247</v>
      </c>
      <c r="X1460" s="35">
        <v>0</v>
      </c>
      <c r="Y1460" s="35">
        <v>0</v>
      </c>
      <c r="Z1460" s="35">
        <v>0</v>
      </c>
      <c r="AA1460" s="35">
        <v>0</v>
      </c>
    </row>
    <row r="1461" spans="1:27">
      <c r="A1461" s="241" t="s">
        <v>776</v>
      </c>
      <c r="B1461" s="35" t="s">
        <v>339</v>
      </c>
      <c r="C1461" s="35" t="s">
        <v>88</v>
      </c>
      <c r="D1461" s="35">
        <v>0</v>
      </c>
      <c r="E1461" s="35">
        <v>0</v>
      </c>
      <c r="F1461" s="35">
        <v>0</v>
      </c>
      <c r="G1461" s="35">
        <v>0</v>
      </c>
      <c r="H1461" s="35">
        <v>94.921335356995201</v>
      </c>
      <c r="I1461" s="35">
        <v>186.32752314165569</v>
      </c>
      <c r="J1461" s="35">
        <v>270.8335894924233</v>
      </c>
      <c r="K1461" s="35">
        <v>345.31008734807352</v>
      </c>
      <c r="L1461" s="35">
        <v>406.99898681312845</v>
      </c>
      <c r="M1461" s="35">
        <v>453.61581112186354</v>
      </c>
      <c r="N1461" s="35">
        <v>483.43423587963656</v>
      </c>
      <c r="O1461" s="35">
        <v>495.35001868400008</v>
      </c>
      <c r="P1461" s="35">
        <v>488.92189166994035</v>
      </c>
      <c r="Q1461" s="35">
        <v>464.38790263759796</v>
      </c>
      <c r="R1461" s="35">
        <v>422.65659961426707</v>
      </c>
      <c r="S1461" s="35">
        <v>365.27338530589469</v>
      </c>
      <c r="T1461" s="35">
        <v>294.36328740736349</v>
      </c>
      <c r="U1461" s="35">
        <v>212.55226411389475</v>
      </c>
      <c r="V1461" s="35">
        <v>122.86995906502113</v>
      </c>
      <c r="W1461" s="35">
        <v>28.637506921230084</v>
      </c>
      <c r="X1461" s="35">
        <v>0</v>
      </c>
      <c r="Y1461" s="35">
        <v>0</v>
      </c>
      <c r="Z1461" s="35">
        <v>0</v>
      </c>
      <c r="AA1461" s="35">
        <v>0</v>
      </c>
    </row>
    <row r="1462" spans="1:27">
      <c r="A1462" s="241" t="s">
        <v>776</v>
      </c>
      <c r="B1462" s="35" t="s">
        <v>339</v>
      </c>
      <c r="C1462" s="35" t="s">
        <v>89</v>
      </c>
      <c r="D1462" s="35">
        <v>0</v>
      </c>
      <c r="E1462" s="35">
        <v>0</v>
      </c>
      <c r="F1462" s="35">
        <v>0</v>
      </c>
      <c r="G1462" s="35">
        <v>0</v>
      </c>
      <c r="H1462" s="35">
        <v>0</v>
      </c>
      <c r="I1462" s="35">
        <v>96.413074616556244</v>
      </c>
      <c r="J1462" s="35">
        <v>188.4393536555595</v>
      </c>
      <c r="K1462" s="35">
        <v>271.89164076928921</v>
      </c>
      <c r="L1462" s="35">
        <v>342.97285630331925</v>
      </c>
      <c r="M1462" s="35">
        <v>398.44880444767369</v>
      </c>
      <c r="N1462" s="35">
        <v>435.79532916907488</v>
      </c>
      <c r="O1462" s="35">
        <v>453.31316332832648</v>
      </c>
      <c r="P1462" s="35">
        <v>450.20524534717521</v>
      </c>
      <c r="Q1462" s="35">
        <v>426.61298551576419</v>
      </c>
      <c r="R1462" s="35">
        <v>383.60983182343011</v>
      </c>
      <c r="S1462" s="35">
        <v>323.15242806758988</v>
      </c>
      <c r="T1462" s="35">
        <v>247.99158654710655</v>
      </c>
      <c r="U1462" s="35">
        <v>161.54712608321918</v>
      </c>
      <c r="V1462" s="35">
        <v>67.75227023896764</v>
      </c>
      <c r="W1462" s="35">
        <v>0</v>
      </c>
      <c r="X1462" s="35">
        <v>0</v>
      </c>
      <c r="Y1462" s="35">
        <v>0</v>
      </c>
      <c r="Z1462" s="35">
        <v>0</v>
      </c>
      <c r="AA1462" s="35">
        <v>0</v>
      </c>
    </row>
    <row r="1463" spans="1:27">
      <c r="A1463" s="241" t="s">
        <v>776</v>
      </c>
      <c r="B1463" s="35" t="s">
        <v>339</v>
      </c>
      <c r="C1463" s="35" t="s">
        <v>90</v>
      </c>
      <c r="D1463" s="35">
        <v>0</v>
      </c>
      <c r="E1463" s="35">
        <v>0</v>
      </c>
      <c r="F1463" s="35">
        <v>0</v>
      </c>
      <c r="G1463" s="35">
        <v>0</v>
      </c>
      <c r="H1463" s="35">
        <v>0</v>
      </c>
      <c r="I1463" s="35">
        <v>0</v>
      </c>
      <c r="J1463" s="35">
        <v>92.329568807830967</v>
      </c>
      <c r="K1463" s="35">
        <v>179.1251346751443</v>
      </c>
      <c r="L1463" s="35">
        <v>255.1843889273124</v>
      </c>
      <c r="M1463" s="35">
        <v>315.94853049854527</v>
      </c>
      <c r="N1463" s="35">
        <v>357.77550904164451</v>
      </c>
      <c r="O1463" s="35">
        <v>378.15832029741938</v>
      </c>
      <c r="P1463" s="35">
        <v>375.87526964645451</v>
      </c>
      <c r="Q1463" s="35">
        <v>351.06319742255539</v>
      </c>
      <c r="R1463" s="35">
        <v>305.20927704611557</v>
      </c>
      <c r="S1463" s="35">
        <v>241.06187757673317</v>
      </c>
      <c r="T1463" s="35">
        <v>162.4658333602608</v>
      </c>
      <c r="U1463" s="35">
        <v>74.131994294766301</v>
      </c>
      <c r="V1463" s="35">
        <v>0</v>
      </c>
      <c r="W1463" s="35">
        <v>0</v>
      </c>
      <c r="X1463" s="35">
        <v>0</v>
      </c>
      <c r="Y1463" s="35">
        <v>0</v>
      </c>
      <c r="Z1463" s="35">
        <v>0</v>
      </c>
      <c r="AA1463" s="35">
        <v>0</v>
      </c>
    </row>
    <row r="1464" spans="1:27">
      <c r="A1464" s="241" t="s">
        <v>776</v>
      </c>
      <c r="B1464" s="35" t="s">
        <v>339</v>
      </c>
      <c r="C1464" s="35" t="s">
        <v>91</v>
      </c>
      <c r="D1464" s="35">
        <v>0</v>
      </c>
      <c r="E1464" s="35">
        <v>0</v>
      </c>
      <c r="F1464" s="35">
        <v>0</v>
      </c>
      <c r="G1464" s="35">
        <v>0</v>
      </c>
      <c r="H1464" s="35">
        <v>0</v>
      </c>
      <c r="I1464" s="35">
        <v>0</v>
      </c>
      <c r="J1464" s="35">
        <v>0</v>
      </c>
      <c r="K1464" s="35">
        <v>81.426385654537469</v>
      </c>
      <c r="L1464" s="35">
        <v>156.01124696560655</v>
      </c>
      <c r="M1464" s="35">
        <v>217.48789113808792</v>
      </c>
      <c r="N1464" s="35">
        <v>260.69099056619547</v>
      </c>
      <c r="O1464" s="35">
        <v>281.99057869701471</v>
      </c>
      <c r="P1464" s="35">
        <v>279.5970433608357</v>
      </c>
      <c r="Q1464" s="35">
        <v>253.71149173118445</v>
      </c>
      <c r="R1464" s="35">
        <v>206.50885310394955</v>
      </c>
      <c r="S1464" s="35">
        <v>141.95513921658264</v>
      </c>
      <c r="T1464" s="35">
        <v>65.474216073593055</v>
      </c>
      <c r="U1464" s="35">
        <v>0</v>
      </c>
      <c r="V1464" s="35">
        <v>0</v>
      </c>
      <c r="W1464" s="35">
        <v>0</v>
      </c>
      <c r="X1464" s="35">
        <v>0</v>
      </c>
      <c r="Y1464" s="35">
        <v>0</v>
      </c>
      <c r="Z1464" s="35">
        <v>0</v>
      </c>
      <c r="AA1464" s="35">
        <v>0</v>
      </c>
    </row>
    <row r="1465" spans="1:27">
      <c r="A1465" s="241" t="s">
        <v>776</v>
      </c>
      <c r="B1465" s="35" t="s">
        <v>339</v>
      </c>
      <c r="C1465" s="35" t="s">
        <v>92</v>
      </c>
      <c r="D1465" s="35">
        <v>0</v>
      </c>
      <c r="E1465" s="35">
        <v>0</v>
      </c>
      <c r="F1465" s="35">
        <v>0</v>
      </c>
      <c r="G1465" s="35">
        <v>0</v>
      </c>
      <c r="H1465" s="35">
        <v>0</v>
      </c>
      <c r="I1465" s="35">
        <v>0</v>
      </c>
      <c r="J1465" s="35">
        <v>0</v>
      </c>
      <c r="K1465" s="35">
        <v>0</v>
      </c>
      <c r="L1465" s="35">
        <v>67.586842354842929</v>
      </c>
      <c r="M1465" s="35">
        <v>126.83941107452597</v>
      </c>
      <c r="N1465" s="35">
        <v>170.45114908240291</v>
      </c>
      <c r="O1465" s="35">
        <v>193.04420255961571</v>
      </c>
      <c r="P1465" s="35">
        <v>191.83257524753901</v>
      </c>
      <c r="Q1465" s="35">
        <v>166.96567542167216</v>
      </c>
      <c r="R1465" s="35">
        <v>121.50989204747081</v>
      </c>
      <c r="S1465" s="35">
        <v>61.070472000534863</v>
      </c>
      <c r="T1465" s="35">
        <v>0</v>
      </c>
      <c r="U1465" s="35">
        <v>0</v>
      </c>
      <c r="V1465" s="35">
        <v>0</v>
      </c>
      <c r="W1465" s="35">
        <v>0</v>
      </c>
      <c r="X1465" s="35">
        <v>0</v>
      </c>
      <c r="Y1465" s="35">
        <v>0</v>
      </c>
      <c r="Z1465" s="35">
        <v>0</v>
      </c>
      <c r="AA1465" s="35">
        <v>0</v>
      </c>
    </row>
    <row r="1466" spans="1:27">
      <c r="A1466" s="241" t="s">
        <v>776</v>
      </c>
      <c r="B1466" s="35" t="s">
        <v>339</v>
      </c>
      <c r="C1466" s="35" t="s">
        <v>93</v>
      </c>
      <c r="D1466" s="35">
        <v>0</v>
      </c>
      <c r="E1466" s="35">
        <v>0</v>
      </c>
      <c r="F1466" s="35">
        <v>0</v>
      </c>
      <c r="G1466" s="35">
        <v>0</v>
      </c>
      <c r="H1466" s="35">
        <v>0</v>
      </c>
      <c r="I1466" s="35">
        <v>0</v>
      </c>
      <c r="J1466" s="35">
        <v>0</v>
      </c>
      <c r="K1466" s="35">
        <v>0</v>
      </c>
      <c r="L1466" s="35">
        <v>57.70713794755931</v>
      </c>
      <c r="M1466" s="35">
        <v>106.17876132827728</v>
      </c>
      <c r="N1466" s="35">
        <v>137.65741760278388</v>
      </c>
      <c r="O1466" s="35">
        <v>147.10522759516184</v>
      </c>
      <c r="P1466" s="35">
        <v>133.01015328181953</v>
      </c>
      <c r="Q1466" s="35">
        <v>97.627986039204671</v>
      </c>
      <c r="R1466" s="35">
        <v>46.621327281938413</v>
      </c>
      <c r="S1466" s="35">
        <v>0</v>
      </c>
      <c r="T1466" s="35">
        <v>0</v>
      </c>
      <c r="U1466" s="35">
        <v>0</v>
      </c>
      <c r="V1466" s="35">
        <v>0</v>
      </c>
      <c r="W1466" s="35">
        <v>0</v>
      </c>
      <c r="X1466" s="35">
        <v>0</v>
      </c>
      <c r="Y1466" s="35">
        <v>0</v>
      </c>
      <c r="Z1466" s="35">
        <v>0</v>
      </c>
      <c r="AA1466" s="35">
        <v>0</v>
      </c>
    </row>
    <row r="1467" spans="1:27">
      <c r="A1467" s="241" t="s">
        <v>776</v>
      </c>
      <c r="B1467" s="35" t="s">
        <v>338</v>
      </c>
      <c r="C1467" s="35" t="s">
        <v>82</v>
      </c>
      <c r="D1467" s="35">
        <v>0</v>
      </c>
      <c r="E1467" s="35">
        <v>0</v>
      </c>
      <c r="F1467" s="35">
        <v>0</v>
      </c>
      <c r="G1467" s="35">
        <v>0</v>
      </c>
      <c r="H1467" s="35">
        <v>0</v>
      </c>
      <c r="I1467" s="35">
        <v>0</v>
      </c>
      <c r="J1467" s="35">
        <v>0</v>
      </c>
      <c r="K1467" s="35">
        <v>0</v>
      </c>
      <c r="L1467" s="35">
        <v>38.490353934516605</v>
      </c>
      <c r="M1467" s="35">
        <v>71.399795236102605</v>
      </c>
      <c r="N1467" s="35">
        <v>93.956616244829064</v>
      </c>
      <c r="O1467" s="35">
        <v>102.89018849257306</v>
      </c>
      <c r="P1467" s="35">
        <v>96.905187797607041</v>
      </c>
      <c r="Q1467" s="35">
        <v>76.86940992100557</v>
      </c>
      <c r="R1467" s="35">
        <v>45.687944435401661</v>
      </c>
      <c r="S1467" s="35">
        <v>7.881950978297116</v>
      </c>
      <c r="T1467" s="35">
        <v>0</v>
      </c>
      <c r="U1467" s="35">
        <v>0</v>
      </c>
      <c r="V1467" s="35">
        <v>0</v>
      </c>
      <c r="W1467" s="35">
        <v>0</v>
      </c>
      <c r="X1467" s="35">
        <v>0</v>
      </c>
      <c r="Y1467" s="35">
        <v>0</v>
      </c>
      <c r="Z1467" s="35">
        <v>0</v>
      </c>
      <c r="AA1467" s="35">
        <v>0</v>
      </c>
    </row>
    <row r="1468" spans="1:27">
      <c r="A1468" s="241" t="s">
        <v>776</v>
      </c>
      <c r="B1468" s="35" t="s">
        <v>338</v>
      </c>
      <c r="C1468" s="35" t="s">
        <v>83</v>
      </c>
      <c r="D1468" s="35">
        <v>0</v>
      </c>
      <c r="E1468" s="35">
        <v>0</v>
      </c>
      <c r="F1468" s="35">
        <v>0</v>
      </c>
      <c r="G1468" s="35">
        <v>0</v>
      </c>
      <c r="H1468" s="35">
        <v>0</v>
      </c>
      <c r="I1468" s="35">
        <v>0</v>
      </c>
      <c r="J1468" s="35">
        <v>0</v>
      </c>
      <c r="K1468" s="35">
        <v>46.731327741268494</v>
      </c>
      <c r="L1468" s="35">
        <v>88.7961695613308</v>
      </c>
      <c r="M1468" s="35">
        <v>121.99402439122764</v>
      </c>
      <c r="N1468" s="35">
        <v>143.0098286608488</v>
      </c>
      <c r="O1468" s="35">
        <v>149.74499113627979</v>
      </c>
      <c r="P1468" s="35">
        <v>141.52695354905777</v>
      </c>
      <c r="Q1468" s="35">
        <v>119.17635076136858</v>
      </c>
      <c r="R1468" s="35">
        <v>84.925064003223028</v>
      </c>
      <c r="S1468" s="35">
        <v>42.193350202158335</v>
      </c>
      <c r="T1468" s="35">
        <v>0</v>
      </c>
      <c r="U1468" s="35">
        <v>0</v>
      </c>
      <c r="V1468" s="35">
        <v>0</v>
      </c>
      <c r="W1468" s="35">
        <v>0</v>
      </c>
      <c r="X1468" s="35">
        <v>0</v>
      </c>
      <c r="Y1468" s="35">
        <v>0</v>
      </c>
      <c r="Z1468" s="35">
        <v>0</v>
      </c>
      <c r="AA1468" s="35">
        <v>0</v>
      </c>
    </row>
    <row r="1469" spans="1:27">
      <c r="A1469" s="241" t="s">
        <v>776</v>
      </c>
      <c r="B1469" s="35" t="s">
        <v>338</v>
      </c>
      <c r="C1469" s="35" t="s">
        <v>84</v>
      </c>
      <c r="D1469" s="35">
        <v>0</v>
      </c>
      <c r="E1469" s="35">
        <v>0</v>
      </c>
      <c r="F1469" s="35">
        <v>0</v>
      </c>
      <c r="G1469" s="35">
        <v>0</v>
      </c>
      <c r="H1469" s="35">
        <v>0</v>
      </c>
      <c r="I1469" s="35">
        <v>0</v>
      </c>
      <c r="J1469" s="35">
        <v>54.788377232663507</v>
      </c>
      <c r="K1469" s="35">
        <v>105.71613187712502</v>
      </c>
      <c r="L1469" s="35">
        <v>149.19467726815293</v>
      </c>
      <c r="M1469" s="35">
        <v>182.16032977580585</v>
      </c>
      <c r="N1469" s="35">
        <v>202.29018901255426</v>
      </c>
      <c r="O1469" s="35">
        <v>208.16581929564936</v>
      </c>
      <c r="P1469" s="35">
        <v>199.37319867122827</v>
      </c>
      <c r="Q1469" s="35">
        <v>176.5318926658986</v>
      </c>
      <c r="R1469" s="35">
        <v>141.25139705891547</v>
      </c>
      <c r="S1469" s="35">
        <v>96.017725949307177</v>
      </c>
      <c r="T1469" s="35">
        <v>44.018236606143184</v>
      </c>
      <c r="U1469" s="35">
        <v>0</v>
      </c>
      <c r="V1469" s="35">
        <v>0</v>
      </c>
      <c r="W1469" s="35">
        <v>0</v>
      </c>
      <c r="X1469" s="35">
        <v>0</v>
      </c>
      <c r="Y1469" s="35">
        <v>0</v>
      </c>
      <c r="Z1469" s="35">
        <v>0</v>
      </c>
      <c r="AA1469" s="35">
        <v>0</v>
      </c>
    </row>
    <row r="1470" spans="1:27">
      <c r="A1470" s="241" t="s">
        <v>776</v>
      </c>
      <c r="B1470" s="35" t="s">
        <v>338</v>
      </c>
      <c r="C1470" s="35" t="s">
        <v>85</v>
      </c>
      <c r="D1470" s="35">
        <v>0</v>
      </c>
      <c r="E1470" s="35">
        <v>0</v>
      </c>
      <c r="F1470" s="35">
        <v>0</v>
      </c>
      <c r="G1470" s="35">
        <v>0</v>
      </c>
      <c r="H1470" s="35">
        <v>0</v>
      </c>
      <c r="I1470" s="35">
        <v>57.585009681973638</v>
      </c>
      <c r="J1470" s="35">
        <v>112.19852721584425</v>
      </c>
      <c r="K1470" s="35">
        <v>161.02239490000807</v>
      </c>
      <c r="L1470" s="35">
        <v>201.53721158710482</v>
      </c>
      <c r="M1470" s="35">
        <v>231.65233840544869</v>
      </c>
      <c r="N1470" s="35">
        <v>249.81377956040407</v>
      </c>
      <c r="O1470" s="35">
        <v>255.08437136843202</v>
      </c>
      <c r="P1470" s="35">
        <v>247.19214162253104</v>
      </c>
      <c r="Q1470" s="35">
        <v>226.54434385709285</v>
      </c>
      <c r="R1470" s="35">
        <v>194.20644231835911</v>
      </c>
      <c r="S1470" s="35">
        <v>151.84713205455796</v>
      </c>
      <c r="T1470" s="35">
        <v>101.65223118993879</v>
      </c>
      <c r="U1470" s="35">
        <v>46.211888699343518</v>
      </c>
      <c r="V1470" s="35">
        <v>0</v>
      </c>
      <c r="W1470" s="35">
        <v>0</v>
      </c>
      <c r="X1470" s="35">
        <v>0</v>
      </c>
      <c r="Y1470" s="35">
        <v>0</v>
      </c>
      <c r="Z1470" s="35">
        <v>0</v>
      </c>
      <c r="AA1470" s="35">
        <v>0</v>
      </c>
    </row>
    <row r="1471" spans="1:27">
      <c r="A1471" s="241" t="s">
        <v>776</v>
      </c>
      <c r="B1471" s="35" t="s">
        <v>338</v>
      </c>
      <c r="C1471" s="35" t="s">
        <v>86</v>
      </c>
      <c r="D1471" s="35">
        <v>0</v>
      </c>
      <c r="E1471" s="35">
        <v>0</v>
      </c>
      <c r="F1471" s="35">
        <v>0</v>
      </c>
      <c r="G1471" s="35">
        <v>0</v>
      </c>
      <c r="H1471" s="35">
        <v>59.918475103488056</v>
      </c>
      <c r="I1471" s="35">
        <v>117.4151235820499</v>
      </c>
      <c r="J1471" s="35">
        <v>170.16600588467216</v>
      </c>
      <c r="K1471" s="35">
        <v>216.03900014029273</v>
      </c>
      <c r="L1471" s="35">
        <v>253.17997974336177</v>
      </c>
      <c r="M1471" s="35">
        <v>280.08775473330036</v>
      </c>
      <c r="N1471" s="35">
        <v>295.67474793502845</v>
      </c>
      <c r="O1471" s="35">
        <v>299.31095341008904</v>
      </c>
      <c r="P1471" s="35">
        <v>290.8494004750994</v>
      </c>
      <c r="Q1471" s="35">
        <v>270.63209406511157</v>
      </c>
      <c r="R1471" s="35">
        <v>239.47619134014064</v>
      </c>
      <c r="S1471" s="35">
        <v>198.64097325839879</v>
      </c>
      <c r="T1471" s="35">
        <v>149.77694608217385</v>
      </c>
      <c r="U1471" s="35">
        <v>94.859130067106634</v>
      </c>
      <c r="V1471" s="35">
        <v>36.10723171905164</v>
      </c>
      <c r="W1471" s="35">
        <v>0</v>
      </c>
      <c r="X1471" s="35">
        <v>0</v>
      </c>
      <c r="Y1471" s="35">
        <v>0</v>
      </c>
      <c r="Z1471" s="35">
        <v>0</v>
      </c>
      <c r="AA1471" s="35">
        <v>0</v>
      </c>
    </row>
    <row r="1472" spans="1:27">
      <c r="A1472" s="241" t="s">
        <v>776</v>
      </c>
      <c r="B1472" s="35" t="s">
        <v>338</v>
      </c>
      <c r="C1472" s="35" t="s">
        <v>87</v>
      </c>
      <c r="D1472" s="35">
        <v>0</v>
      </c>
      <c r="E1472" s="35">
        <v>0</v>
      </c>
      <c r="F1472" s="35">
        <v>0</v>
      </c>
      <c r="G1472" s="35">
        <v>0</v>
      </c>
      <c r="H1472" s="35">
        <v>58.814562863594169</v>
      </c>
      <c r="I1472" s="35">
        <v>115.55387520201451</v>
      </c>
      <c r="J1472" s="35">
        <v>168.21591095240655</v>
      </c>
      <c r="K1472" s="35">
        <v>214.94250927795187</v>
      </c>
      <c r="L1472" s="35">
        <v>254.08493909924815</v>
      </c>
      <c r="M1472" s="35">
        <v>284.26207397263511</v>
      </c>
      <c r="N1472" s="35">
        <v>304.40912463597914</v>
      </c>
      <c r="O1472" s="35">
        <v>313.81520971170755</v>
      </c>
      <c r="P1472" s="35">
        <v>312.14843889845895</v>
      </c>
      <c r="Q1472" s="35">
        <v>299.46762360002742</v>
      </c>
      <c r="R1472" s="35">
        <v>276.22020178630379</v>
      </c>
      <c r="S1472" s="35">
        <v>243.22645030674363</v>
      </c>
      <c r="T1472" s="35">
        <v>201.65054171915745</v>
      </c>
      <c r="U1472" s="35">
        <v>152.9594668831235</v>
      </c>
      <c r="V1472" s="35">
        <v>98.871272719420375</v>
      </c>
      <c r="W1472" s="35">
        <v>41.294441547372024</v>
      </c>
      <c r="X1472" s="35">
        <v>0</v>
      </c>
      <c r="Y1472" s="35">
        <v>0</v>
      </c>
      <c r="Z1472" s="35">
        <v>0</v>
      </c>
      <c r="AA1472" s="35">
        <v>0</v>
      </c>
    </row>
    <row r="1473" spans="1:27">
      <c r="A1473" s="241" t="s">
        <v>776</v>
      </c>
      <c r="B1473" s="35" t="s">
        <v>338</v>
      </c>
      <c r="C1473" s="35" t="s">
        <v>88</v>
      </c>
      <c r="D1473" s="35">
        <v>0</v>
      </c>
      <c r="E1473" s="35">
        <v>0</v>
      </c>
      <c r="F1473" s="35">
        <v>0</v>
      </c>
      <c r="G1473" s="35">
        <v>0</v>
      </c>
      <c r="H1473" s="35">
        <v>59.325834598122</v>
      </c>
      <c r="I1473" s="35">
        <v>116.4547019635348</v>
      </c>
      <c r="J1473" s="35">
        <v>169.27099343276456</v>
      </c>
      <c r="K1473" s="35">
        <v>215.81880459254594</v>
      </c>
      <c r="L1473" s="35">
        <v>254.37436675820524</v>
      </c>
      <c r="M1473" s="35">
        <v>283.50988195116469</v>
      </c>
      <c r="N1473" s="35">
        <v>302.14639742477283</v>
      </c>
      <c r="O1473" s="35">
        <v>309.59376167750003</v>
      </c>
      <c r="P1473" s="35">
        <v>305.57618229371269</v>
      </c>
      <c r="Q1473" s="35">
        <v>290.2424391484987</v>
      </c>
      <c r="R1473" s="35">
        <v>264.16037475891687</v>
      </c>
      <c r="S1473" s="35">
        <v>228.29586581618418</v>
      </c>
      <c r="T1473" s="35">
        <v>183.97705462960215</v>
      </c>
      <c r="U1473" s="35">
        <v>132.8451650711842</v>
      </c>
      <c r="V1473" s="35">
        <v>76.793724415638209</v>
      </c>
      <c r="W1473" s="35">
        <v>17.898441825768803</v>
      </c>
      <c r="X1473" s="35">
        <v>0</v>
      </c>
      <c r="Y1473" s="35">
        <v>0</v>
      </c>
      <c r="Z1473" s="35">
        <v>0</v>
      </c>
      <c r="AA1473" s="35">
        <v>0</v>
      </c>
    </row>
    <row r="1474" spans="1:27">
      <c r="A1474" s="241" t="s">
        <v>776</v>
      </c>
      <c r="B1474" s="35" t="s">
        <v>338</v>
      </c>
      <c r="C1474" s="35" t="s">
        <v>89</v>
      </c>
      <c r="D1474" s="35">
        <v>0</v>
      </c>
      <c r="E1474" s="35">
        <v>0</v>
      </c>
      <c r="F1474" s="35">
        <v>0</v>
      </c>
      <c r="G1474" s="35">
        <v>0</v>
      </c>
      <c r="H1474" s="35">
        <v>0</v>
      </c>
      <c r="I1474" s="35">
        <v>60.258171635347651</v>
      </c>
      <c r="J1474" s="35">
        <v>117.77459603472468</v>
      </c>
      <c r="K1474" s="35">
        <v>169.93227548080577</v>
      </c>
      <c r="L1474" s="35">
        <v>214.35803518957454</v>
      </c>
      <c r="M1474" s="35">
        <v>249.03050277979605</v>
      </c>
      <c r="N1474" s="35">
        <v>272.37208073067183</v>
      </c>
      <c r="O1474" s="35">
        <v>283.32072708020405</v>
      </c>
      <c r="P1474" s="35">
        <v>281.37827834198447</v>
      </c>
      <c r="Q1474" s="35">
        <v>266.63311594735262</v>
      </c>
      <c r="R1474" s="35">
        <v>239.75614488964382</v>
      </c>
      <c r="S1474" s="35">
        <v>201.97026754224368</v>
      </c>
      <c r="T1474" s="35">
        <v>154.99474159194159</v>
      </c>
      <c r="U1474" s="35">
        <v>100.96695380201199</v>
      </c>
      <c r="V1474" s="35">
        <v>42.345168899354775</v>
      </c>
      <c r="W1474" s="35">
        <v>0</v>
      </c>
      <c r="X1474" s="35">
        <v>0</v>
      </c>
      <c r="Y1474" s="35">
        <v>0</v>
      </c>
      <c r="Z1474" s="35">
        <v>0</v>
      </c>
      <c r="AA1474" s="35">
        <v>0</v>
      </c>
    </row>
    <row r="1475" spans="1:27">
      <c r="A1475" s="241" t="s">
        <v>776</v>
      </c>
      <c r="B1475" s="35" t="s">
        <v>338</v>
      </c>
      <c r="C1475" s="35" t="s">
        <v>90</v>
      </c>
      <c r="D1475" s="35">
        <v>0</v>
      </c>
      <c r="E1475" s="35">
        <v>0</v>
      </c>
      <c r="F1475" s="35">
        <v>0</v>
      </c>
      <c r="G1475" s="35">
        <v>0</v>
      </c>
      <c r="H1475" s="35">
        <v>0</v>
      </c>
      <c r="I1475" s="35">
        <v>0</v>
      </c>
      <c r="J1475" s="35">
        <v>57.705980504894349</v>
      </c>
      <c r="K1475" s="35">
        <v>111.95320917196518</v>
      </c>
      <c r="L1475" s="35">
        <v>159.49024307957023</v>
      </c>
      <c r="M1475" s="35">
        <v>197.46783156159077</v>
      </c>
      <c r="N1475" s="35">
        <v>223.60969315102778</v>
      </c>
      <c r="O1475" s="35">
        <v>236.34895018588711</v>
      </c>
      <c r="P1475" s="35">
        <v>234.92204352903406</v>
      </c>
      <c r="Q1475" s="35">
        <v>219.4144983890971</v>
      </c>
      <c r="R1475" s="35">
        <v>190.75579815382221</v>
      </c>
      <c r="S1475" s="35">
        <v>150.66367348545822</v>
      </c>
      <c r="T1475" s="35">
        <v>101.54114585016299</v>
      </c>
      <c r="U1475" s="35">
        <v>46.332496434228929</v>
      </c>
      <c r="V1475" s="35">
        <v>0</v>
      </c>
      <c r="W1475" s="35">
        <v>0</v>
      </c>
      <c r="X1475" s="35">
        <v>0</v>
      </c>
      <c r="Y1475" s="35">
        <v>0</v>
      </c>
      <c r="Z1475" s="35">
        <v>0</v>
      </c>
      <c r="AA1475" s="35">
        <v>0</v>
      </c>
    </row>
    <row r="1476" spans="1:27">
      <c r="A1476" s="241" t="s">
        <v>776</v>
      </c>
      <c r="B1476" s="35" t="s">
        <v>338</v>
      </c>
      <c r="C1476" s="35" t="s">
        <v>91</v>
      </c>
      <c r="D1476" s="35">
        <v>0</v>
      </c>
      <c r="E1476" s="35">
        <v>0</v>
      </c>
      <c r="F1476" s="35">
        <v>0</v>
      </c>
      <c r="G1476" s="35">
        <v>0</v>
      </c>
      <c r="H1476" s="35">
        <v>0</v>
      </c>
      <c r="I1476" s="35">
        <v>0</v>
      </c>
      <c r="J1476" s="35">
        <v>0</v>
      </c>
      <c r="K1476" s="35">
        <v>50.891491034085917</v>
      </c>
      <c r="L1476" s="35">
        <v>97.507029353504095</v>
      </c>
      <c r="M1476" s="35">
        <v>135.92993196130496</v>
      </c>
      <c r="N1476" s="35">
        <v>162.93186910387217</v>
      </c>
      <c r="O1476" s="35">
        <v>176.24411168563418</v>
      </c>
      <c r="P1476" s="35">
        <v>174.7481521005223</v>
      </c>
      <c r="Q1476" s="35">
        <v>158.56968233199029</v>
      </c>
      <c r="R1476" s="35">
        <v>129.06803318996845</v>
      </c>
      <c r="S1476" s="35">
        <v>88.721962010364152</v>
      </c>
      <c r="T1476" s="35">
        <v>40.921385045995656</v>
      </c>
      <c r="U1476" s="35">
        <v>0</v>
      </c>
      <c r="V1476" s="35">
        <v>0</v>
      </c>
      <c r="W1476" s="35">
        <v>0</v>
      </c>
      <c r="X1476" s="35">
        <v>0</v>
      </c>
      <c r="Y1476" s="35">
        <v>0</v>
      </c>
      <c r="Z1476" s="35">
        <v>0</v>
      </c>
      <c r="AA1476" s="35">
        <v>0</v>
      </c>
    </row>
    <row r="1477" spans="1:27">
      <c r="A1477" s="241" t="s">
        <v>776</v>
      </c>
      <c r="B1477" s="35" t="s">
        <v>338</v>
      </c>
      <c r="C1477" s="35" t="s">
        <v>92</v>
      </c>
      <c r="D1477" s="35">
        <v>0</v>
      </c>
      <c r="E1477" s="35">
        <v>0</v>
      </c>
      <c r="F1477" s="35">
        <v>0</v>
      </c>
      <c r="G1477" s="35">
        <v>0</v>
      </c>
      <c r="H1477" s="35">
        <v>0</v>
      </c>
      <c r="I1477" s="35">
        <v>0</v>
      </c>
      <c r="J1477" s="35">
        <v>0</v>
      </c>
      <c r="K1477" s="35">
        <v>0</v>
      </c>
      <c r="L1477" s="35">
        <v>42.241776471776824</v>
      </c>
      <c r="M1477" s="35">
        <v>79.274631921578731</v>
      </c>
      <c r="N1477" s="35">
        <v>106.53196817650181</v>
      </c>
      <c r="O1477" s="35">
        <v>120.65262659975981</v>
      </c>
      <c r="P1477" s="35">
        <v>119.89535952971187</v>
      </c>
      <c r="Q1477" s="35">
        <v>104.35354713854508</v>
      </c>
      <c r="R1477" s="35">
        <v>75.943682529669246</v>
      </c>
      <c r="S1477" s="35">
        <v>38.169045000334286</v>
      </c>
      <c r="T1477" s="35">
        <v>0</v>
      </c>
      <c r="U1477" s="35">
        <v>0</v>
      </c>
      <c r="V1477" s="35">
        <v>0</v>
      </c>
      <c r="W1477" s="35">
        <v>0</v>
      </c>
      <c r="X1477" s="35">
        <v>0</v>
      </c>
      <c r="Y1477" s="35">
        <v>0</v>
      </c>
      <c r="Z1477" s="35">
        <v>0</v>
      </c>
      <c r="AA1477" s="35">
        <v>0</v>
      </c>
    </row>
    <row r="1478" spans="1:27">
      <c r="A1478" s="241" t="s">
        <v>776</v>
      </c>
      <c r="B1478" s="35" t="s">
        <v>338</v>
      </c>
      <c r="C1478" s="35" t="s">
        <v>93</v>
      </c>
      <c r="D1478" s="35">
        <v>0</v>
      </c>
      <c r="E1478" s="35">
        <v>0</v>
      </c>
      <c r="F1478" s="35">
        <v>0</v>
      </c>
      <c r="G1478" s="35">
        <v>0</v>
      </c>
      <c r="H1478" s="35">
        <v>0</v>
      </c>
      <c r="I1478" s="35">
        <v>0</v>
      </c>
      <c r="J1478" s="35">
        <v>0</v>
      </c>
      <c r="K1478" s="35">
        <v>0</v>
      </c>
      <c r="L1478" s="35">
        <v>36.066961217224566</v>
      </c>
      <c r="M1478" s="35">
        <v>66.361725830173285</v>
      </c>
      <c r="N1478" s="35">
        <v>86.035886001739925</v>
      </c>
      <c r="O1478" s="35">
        <v>91.940767246976137</v>
      </c>
      <c r="P1478" s="35">
        <v>83.131345801137201</v>
      </c>
      <c r="Q1478" s="35">
        <v>61.017491274502916</v>
      </c>
      <c r="R1478" s="35">
        <v>29.138329551211505</v>
      </c>
      <c r="S1478" s="35">
        <v>0</v>
      </c>
      <c r="T1478" s="35">
        <v>0</v>
      </c>
      <c r="U1478" s="35">
        <v>0</v>
      </c>
      <c r="V1478" s="35">
        <v>0</v>
      </c>
      <c r="W1478" s="35">
        <v>0</v>
      </c>
      <c r="X1478" s="35">
        <v>0</v>
      </c>
      <c r="Y1478" s="35">
        <v>0</v>
      </c>
      <c r="Z1478" s="35">
        <v>0</v>
      </c>
      <c r="AA1478" s="35">
        <v>0</v>
      </c>
    </row>
    <row r="1479" spans="1:27">
      <c r="A1479" s="241" t="s">
        <v>789</v>
      </c>
      <c r="B1479" s="35" t="s">
        <v>79</v>
      </c>
      <c r="C1479" s="35" t="s">
        <v>82</v>
      </c>
      <c r="D1479" s="35">
        <v>0</v>
      </c>
      <c r="E1479" s="35">
        <v>0</v>
      </c>
      <c r="F1479" s="35">
        <v>0</v>
      </c>
      <c r="G1479" s="35">
        <v>0</v>
      </c>
      <c r="H1479" s="35">
        <v>0</v>
      </c>
      <c r="I1479" s="35">
        <v>0</v>
      </c>
      <c r="J1479" s="35">
        <v>0</v>
      </c>
      <c r="K1479" s="35">
        <v>0</v>
      </c>
      <c r="L1479" s="35">
        <v>120.18142880112747</v>
      </c>
      <c r="M1479" s="35">
        <v>222.5096586043725</v>
      </c>
      <c r="N1479" s="35">
        <v>291.7836199266834</v>
      </c>
      <c r="O1479" s="35">
        <v>317.71252300797687</v>
      </c>
      <c r="P1479" s="35">
        <v>296.44457584407252</v>
      </c>
      <c r="Q1479" s="35">
        <v>231.1391758292381</v>
      </c>
      <c r="R1479" s="35">
        <v>131.49757476029197</v>
      </c>
      <c r="S1479" s="35">
        <v>12.321737883422164</v>
      </c>
      <c r="T1479" s="35">
        <v>0</v>
      </c>
      <c r="U1479" s="35">
        <v>0</v>
      </c>
      <c r="V1479" s="35">
        <v>0</v>
      </c>
      <c r="W1479" s="35">
        <v>0</v>
      </c>
      <c r="X1479" s="35">
        <v>0</v>
      </c>
      <c r="Y1479" s="35">
        <v>0</v>
      </c>
      <c r="Z1479" s="35">
        <v>0</v>
      </c>
      <c r="AA1479" s="35">
        <v>0</v>
      </c>
    </row>
    <row r="1480" spans="1:27">
      <c r="A1480" s="241" t="s">
        <v>789</v>
      </c>
      <c r="B1480" s="35" t="s">
        <v>79</v>
      </c>
      <c r="C1480" s="35" t="s">
        <v>83</v>
      </c>
      <c r="D1480" s="35">
        <v>0</v>
      </c>
      <c r="E1480" s="35">
        <v>0</v>
      </c>
      <c r="F1480" s="35">
        <v>0</v>
      </c>
      <c r="G1480" s="35">
        <v>0</v>
      </c>
      <c r="H1480" s="35">
        <v>0</v>
      </c>
      <c r="I1480" s="35">
        <v>0</v>
      </c>
      <c r="J1480" s="35">
        <v>0</v>
      </c>
      <c r="K1480" s="35">
        <v>144.234890708059</v>
      </c>
      <c r="L1480" s="35">
        <v>273.77390389187815</v>
      </c>
      <c r="M1480" s="35">
        <v>375.41850303220792</v>
      </c>
      <c r="N1480" s="35">
        <v>438.81227178183991</v>
      </c>
      <c r="O1480" s="35">
        <v>457.49611375451741</v>
      </c>
      <c r="P1480" s="35">
        <v>429.56636020570284</v>
      </c>
      <c r="Q1480" s="35">
        <v>357.86873199683714</v>
      </c>
      <c r="R1480" s="35">
        <v>249.70839334833539</v>
      </c>
      <c r="S1480" s="35">
        <v>116.10563957123944</v>
      </c>
      <c r="T1480" s="35">
        <v>0</v>
      </c>
      <c r="U1480" s="35">
        <v>0</v>
      </c>
      <c r="V1480" s="35">
        <v>0</v>
      </c>
      <c r="W1480" s="35">
        <v>0</v>
      </c>
      <c r="X1480" s="35">
        <v>0</v>
      </c>
      <c r="Y1480" s="35">
        <v>0</v>
      </c>
      <c r="Z1480" s="35">
        <v>0</v>
      </c>
      <c r="AA1480" s="35">
        <v>0</v>
      </c>
    </row>
    <row r="1481" spans="1:27">
      <c r="A1481" s="241" t="s">
        <v>789</v>
      </c>
      <c r="B1481" s="35" t="s">
        <v>79</v>
      </c>
      <c r="C1481" s="35" t="s">
        <v>84</v>
      </c>
      <c r="D1481" s="35">
        <v>0</v>
      </c>
      <c r="E1481" s="35">
        <v>0</v>
      </c>
      <c r="F1481" s="35">
        <v>0</v>
      </c>
      <c r="G1481" s="35">
        <v>0</v>
      </c>
      <c r="H1481" s="35">
        <v>0</v>
      </c>
      <c r="I1481" s="35">
        <v>0</v>
      </c>
      <c r="J1481" s="35">
        <v>166.35208927065082</v>
      </c>
      <c r="K1481" s="35">
        <v>320.98230127697576</v>
      </c>
      <c r="L1481" s="35">
        <v>452.99473218968279</v>
      </c>
      <c r="M1481" s="35">
        <v>553.08722344070964</v>
      </c>
      <c r="N1481" s="35">
        <v>614.20683146518002</v>
      </c>
      <c r="O1481" s="35">
        <v>632.04680816724692</v>
      </c>
      <c r="P1481" s="35">
        <v>605.35007274788404</v>
      </c>
      <c r="Q1481" s="35">
        <v>535.99779097612964</v>
      </c>
      <c r="R1481" s="35">
        <v>428.87682023077394</v>
      </c>
      <c r="S1481" s="35">
        <v>291.53536069985057</v>
      </c>
      <c r="T1481" s="35">
        <v>133.65107702215803</v>
      </c>
      <c r="U1481" s="35">
        <v>0</v>
      </c>
      <c r="V1481" s="35">
        <v>0</v>
      </c>
      <c r="W1481" s="35">
        <v>0</v>
      </c>
      <c r="X1481" s="35">
        <v>0</v>
      </c>
      <c r="Y1481" s="35">
        <v>0</v>
      </c>
      <c r="Z1481" s="35">
        <v>0</v>
      </c>
      <c r="AA1481" s="35">
        <v>0</v>
      </c>
    </row>
    <row r="1482" spans="1:27">
      <c r="A1482" s="241" t="s">
        <v>789</v>
      </c>
      <c r="B1482" s="35" t="s">
        <v>79</v>
      </c>
      <c r="C1482" s="35" t="s">
        <v>85</v>
      </c>
      <c r="D1482" s="35">
        <v>0</v>
      </c>
      <c r="E1482" s="35">
        <v>0</v>
      </c>
      <c r="F1482" s="35">
        <v>0</v>
      </c>
      <c r="G1482" s="35">
        <v>0</v>
      </c>
      <c r="H1482" s="35">
        <v>0</v>
      </c>
      <c r="I1482" s="35">
        <v>172.98849996271076</v>
      </c>
      <c r="J1482" s="35">
        <v>337.17790787080821</v>
      </c>
      <c r="K1482" s="35">
        <v>484.21669911492671</v>
      </c>
      <c r="L1482" s="35">
        <v>606.62571837529106</v>
      </c>
      <c r="M1482" s="35">
        <v>698.1786082407491</v>
      </c>
      <c r="N1482" s="35">
        <v>754.21851403040785</v>
      </c>
      <c r="O1482" s="35">
        <v>771.89495556852512</v>
      </c>
      <c r="P1482" s="35">
        <v>750.30881738600658</v>
      </c>
      <c r="Q1482" s="35">
        <v>690.5580823950836</v>
      </c>
      <c r="R1482" s="35">
        <v>595.68198278534851</v>
      </c>
      <c r="S1482" s="35">
        <v>470.50640891615268</v>
      </c>
      <c r="T1482" s="35">
        <v>321.39843951065706</v>
      </c>
      <c r="U1482" s="35">
        <v>155.94247901862678</v>
      </c>
      <c r="V1482" s="35">
        <v>0</v>
      </c>
      <c r="W1482" s="35">
        <v>0</v>
      </c>
      <c r="X1482" s="35">
        <v>0</v>
      </c>
      <c r="Y1482" s="35">
        <v>0</v>
      </c>
      <c r="Z1482" s="35">
        <v>0</v>
      </c>
      <c r="AA1482" s="35">
        <v>0</v>
      </c>
    </row>
    <row r="1483" spans="1:27">
      <c r="A1483" s="241" t="s">
        <v>789</v>
      </c>
      <c r="B1483" s="35" t="s">
        <v>79</v>
      </c>
      <c r="C1483" s="35" t="s">
        <v>86</v>
      </c>
      <c r="D1483" s="35">
        <v>0</v>
      </c>
      <c r="E1483" s="35">
        <v>0</v>
      </c>
      <c r="F1483" s="35">
        <v>0</v>
      </c>
      <c r="G1483" s="35">
        <v>0</v>
      </c>
      <c r="H1483" s="35">
        <v>178.5138959921558</v>
      </c>
      <c r="I1483" s="35">
        <v>349.99340435829401</v>
      </c>
      <c r="J1483" s="35">
        <v>507.68132939069602</v>
      </c>
      <c r="K1483" s="35">
        <v>645.36393639685878</v>
      </c>
      <c r="L1483" s="35">
        <v>757.61580557033471</v>
      </c>
      <c r="M1483" s="35">
        <v>840.01362210348589</v>
      </c>
      <c r="N1483" s="35">
        <v>889.31047808580911</v>
      </c>
      <c r="O1483" s="35">
        <v>903.56381777509557</v>
      </c>
      <c r="P1483" s="35">
        <v>882.21198452393139</v>
      </c>
      <c r="Q1483" s="35">
        <v>826.09635300950924</v>
      </c>
      <c r="R1483" s="35">
        <v>737.42817464033874</v>
      </c>
      <c r="S1483" s="35">
        <v>619.70144260543736</v>
      </c>
      <c r="T1483" s="35">
        <v>477.55521014195079</v>
      </c>
      <c r="U1483" s="35">
        <v>316.59078740654076</v>
      </c>
      <c r="V1483" s="35">
        <v>143.15102035652572</v>
      </c>
      <c r="W1483" s="35">
        <v>0</v>
      </c>
      <c r="X1483" s="35">
        <v>0</v>
      </c>
      <c r="Y1483" s="35">
        <v>0</v>
      </c>
      <c r="Z1483" s="35">
        <v>0</v>
      </c>
      <c r="AA1483" s="35">
        <v>0</v>
      </c>
    </row>
    <row r="1484" spans="1:27">
      <c r="A1484" s="241" t="s">
        <v>789</v>
      </c>
      <c r="B1484" s="35" t="s">
        <v>79</v>
      </c>
      <c r="C1484" s="35" t="s">
        <v>87</v>
      </c>
      <c r="D1484" s="35">
        <v>0</v>
      </c>
      <c r="E1484" s="35">
        <v>0</v>
      </c>
      <c r="F1484" s="35">
        <v>0</v>
      </c>
      <c r="G1484" s="35">
        <v>0</v>
      </c>
      <c r="H1484" s="35">
        <v>175.2064369227347</v>
      </c>
      <c r="I1484" s="35">
        <v>344.37581509995755</v>
      </c>
      <c r="J1484" s="35">
        <v>501.67909370454419</v>
      </c>
      <c r="K1484" s="35">
        <v>641.6961001076985</v>
      </c>
      <c r="L1484" s="35">
        <v>759.60229185611274</v>
      </c>
      <c r="M1484" s="35">
        <v>851.33499512029334</v>
      </c>
      <c r="N1484" s="35">
        <v>913.73339156378461</v>
      </c>
      <c r="O1484" s="35">
        <v>944.64743012926601</v>
      </c>
      <c r="P1484" s="35">
        <v>943.01191098641902</v>
      </c>
      <c r="Q1484" s="35">
        <v>908.88318894342387</v>
      </c>
      <c r="R1484" s="35">
        <v>843.43723163880827</v>
      </c>
      <c r="S1484" s="35">
        <v>748.92909942220058</v>
      </c>
      <c r="T1484" s="35">
        <v>628.61524311893163</v>
      </c>
      <c r="U1484" s="35">
        <v>486.64129705134269</v>
      </c>
      <c r="V1484" s="35">
        <v>327.8992336138042</v>
      </c>
      <c r="W1484" s="35">
        <v>157.85880140224725</v>
      </c>
      <c r="X1484" s="35">
        <v>0</v>
      </c>
      <c r="Y1484" s="35">
        <v>0</v>
      </c>
      <c r="Z1484" s="35">
        <v>0</v>
      </c>
      <c r="AA1484" s="35">
        <v>0</v>
      </c>
    </row>
    <row r="1485" spans="1:27">
      <c r="A1485" s="241" t="s">
        <v>789</v>
      </c>
      <c r="B1485" s="35" t="s">
        <v>79</v>
      </c>
      <c r="C1485" s="35" t="s">
        <v>88</v>
      </c>
      <c r="D1485" s="35">
        <v>0</v>
      </c>
      <c r="E1485" s="35">
        <v>0</v>
      </c>
      <c r="F1485" s="35">
        <v>0</v>
      </c>
      <c r="G1485" s="35">
        <v>0</v>
      </c>
      <c r="H1485" s="35">
        <v>176.73148025881972</v>
      </c>
      <c r="I1485" s="35">
        <v>347.07542435170524</v>
      </c>
      <c r="J1485" s="35">
        <v>504.8751583123223</v>
      </c>
      <c r="K1485" s="35">
        <v>644.42738861213763</v>
      </c>
      <c r="L1485" s="35">
        <v>760.68833404832651</v>
      </c>
      <c r="M1485" s="35">
        <v>849.45602113788607</v>
      </c>
      <c r="N1485" s="35">
        <v>907.5221543874469</v>
      </c>
      <c r="O1485" s="35">
        <v>932.78807245153541</v>
      </c>
      <c r="P1485" s="35">
        <v>924.34059922160804</v>
      </c>
      <c r="Q1485" s="35">
        <v>882.48504838987105</v>
      </c>
      <c r="R1485" s="35">
        <v>808.73418861695757</v>
      </c>
      <c r="S1485" s="35">
        <v>705.75356813105134</v>
      </c>
      <c r="T1485" s="35">
        <v>577.26517486990269</v>
      </c>
      <c r="U1485" s="35">
        <v>427.91291413921329</v>
      </c>
      <c r="V1485" s="35">
        <v>263.09476577530961</v>
      </c>
      <c r="W1485" s="35">
        <v>88.767687089559786</v>
      </c>
      <c r="X1485" s="35">
        <v>0</v>
      </c>
      <c r="Y1485" s="35">
        <v>0</v>
      </c>
      <c r="Z1485" s="35">
        <v>0</v>
      </c>
      <c r="AA1485" s="35">
        <v>0</v>
      </c>
    </row>
    <row r="1486" spans="1:27">
      <c r="A1486" s="241" t="s">
        <v>789</v>
      </c>
      <c r="B1486" s="35" t="s">
        <v>79</v>
      </c>
      <c r="C1486" s="35" t="s">
        <v>89</v>
      </c>
      <c r="D1486" s="35">
        <v>0</v>
      </c>
      <c r="E1486" s="35">
        <v>0</v>
      </c>
      <c r="F1486" s="35">
        <v>0</v>
      </c>
      <c r="G1486" s="35">
        <v>0</v>
      </c>
      <c r="H1486" s="35">
        <v>0</v>
      </c>
      <c r="I1486" s="35">
        <v>180.75753650049111</v>
      </c>
      <c r="J1486" s="35">
        <v>353.40095357066542</v>
      </c>
      <c r="K1486" s="35">
        <v>510.18037072373289</v>
      </c>
      <c r="L1486" s="35">
        <v>644.05803484785031</v>
      </c>
      <c r="M1486" s="35">
        <v>749.02424158000201</v>
      </c>
      <c r="N1486" s="35">
        <v>820.36710806284634</v>
      </c>
      <c r="O1486" s="35">
        <v>854.88408711439411</v>
      </c>
      <c r="P1486" s="35">
        <v>851.02572804052591</v>
      </c>
      <c r="Q1486" s="35">
        <v>808.96523073617561</v>
      </c>
      <c r="R1486" s="35">
        <v>730.59067082481874</v>
      </c>
      <c r="S1486" s="35">
        <v>619.42024484603655</v>
      </c>
      <c r="T1486" s="35">
        <v>480.44434009418393</v>
      </c>
      <c r="U1486" s="35">
        <v>319.90151851763045</v>
      </c>
      <c r="V1486" s="35">
        <v>144.99847065427591</v>
      </c>
      <c r="W1486" s="35">
        <v>0</v>
      </c>
      <c r="X1486" s="35">
        <v>0</v>
      </c>
      <c r="Y1486" s="35">
        <v>0</v>
      </c>
      <c r="Z1486" s="35">
        <v>0</v>
      </c>
      <c r="AA1486" s="35">
        <v>0</v>
      </c>
    </row>
    <row r="1487" spans="1:27">
      <c r="A1487" s="241" t="s">
        <v>789</v>
      </c>
      <c r="B1487" s="35" t="s">
        <v>79</v>
      </c>
      <c r="C1487" s="35" t="s">
        <v>90</v>
      </c>
      <c r="D1487" s="35">
        <v>0</v>
      </c>
      <c r="E1487" s="35">
        <v>0</v>
      </c>
      <c r="F1487" s="35">
        <v>0</v>
      </c>
      <c r="G1487" s="35">
        <v>0</v>
      </c>
      <c r="H1487" s="35">
        <v>0</v>
      </c>
      <c r="I1487" s="35">
        <v>0</v>
      </c>
      <c r="J1487" s="35">
        <v>174.80287680816937</v>
      </c>
      <c r="K1487" s="35">
        <v>339.12850730448008</v>
      </c>
      <c r="L1487" s="35">
        <v>483.12762506095038</v>
      </c>
      <c r="M1487" s="35">
        <v>598.16928387707492</v>
      </c>
      <c r="N1487" s="35">
        <v>677.35817506257331</v>
      </c>
      <c r="O1487" s="35">
        <v>715.94791495795982</v>
      </c>
      <c r="P1487" s="35">
        <v>711.62553127480794</v>
      </c>
      <c r="Q1487" s="35">
        <v>664.65009685751022</v>
      </c>
      <c r="R1487" s="35">
        <v>577.83720150632348</v>
      </c>
      <c r="S1487" s="35">
        <v>456.39019258170435</v>
      </c>
      <c r="T1487" s="35">
        <v>307.5882994051363</v>
      </c>
      <c r="U1487" s="35">
        <v>140.35033449818158</v>
      </c>
      <c r="V1487" s="35">
        <v>0</v>
      </c>
      <c r="W1487" s="35">
        <v>0</v>
      </c>
      <c r="X1487" s="35">
        <v>0</v>
      </c>
      <c r="Y1487" s="35">
        <v>0</v>
      </c>
      <c r="Z1487" s="35">
        <v>0</v>
      </c>
      <c r="AA1487" s="35">
        <v>0</v>
      </c>
    </row>
    <row r="1488" spans="1:27">
      <c r="A1488" s="241" t="s">
        <v>789</v>
      </c>
      <c r="B1488" s="35" t="s">
        <v>79</v>
      </c>
      <c r="C1488" s="35" t="s">
        <v>91</v>
      </c>
      <c r="D1488" s="35">
        <v>0</v>
      </c>
      <c r="E1488" s="35">
        <v>0</v>
      </c>
      <c r="F1488" s="35">
        <v>0</v>
      </c>
      <c r="G1488" s="35">
        <v>0</v>
      </c>
      <c r="H1488" s="35">
        <v>0</v>
      </c>
      <c r="I1488" s="35">
        <v>0</v>
      </c>
      <c r="J1488" s="35">
        <v>0</v>
      </c>
      <c r="K1488" s="35">
        <v>156.39627020878063</v>
      </c>
      <c r="L1488" s="35">
        <v>299.4069825384434</v>
      </c>
      <c r="M1488" s="35">
        <v>416.79221486893306</v>
      </c>
      <c r="N1488" s="35">
        <v>498.50526455564113</v>
      </c>
      <c r="O1488" s="35">
        <v>537.55252008468347</v>
      </c>
      <c r="P1488" s="35">
        <v>530.59202644519576</v>
      </c>
      <c r="Q1488" s="35">
        <v>478.21951453507126</v>
      </c>
      <c r="R1488" s="35">
        <v>384.91741407281847</v>
      </c>
      <c r="S1488" s="35">
        <v>258.67121387037361</v>
      </c>
      <c r="T1488" s="35">
        <v>110.28600421264332</v>
      </c>
      <c r="U1488" s="35">
        <v>0</v>
      </c>
      <c r="V1488" s="35">
        <v>0</v>
      </c>
      <c r="W1488" s="35">
        <v>0</v>
      </c>
      <c r="X1488" s="35">
        <v>0</v>
      </c>
      <c r="Y1488" s="35">
        <v>0</v>
      </c>
      <c r="Z1488" s="35">
        <v>0</v>
      </c>
      <c r="AA1488" s="35">
        <v>0</v>
      </c>
    </row>
    <row r="1489" spans="1:27">
      <c r="A1489" s="241" t="s">
        <v>789</v>
      </c>
      <c r="B1489" s="35" t="s">
        <v>79</v>
      </c>
      <c r="C1489" s="35" t="s">
        <v>92</v>
      </c>
      <c r="D1489" s="35">
        <v>0</v>
      </c>
      <c r="E1489" s="35">
        <v>0</v>
      </c>
      <c r="F1489" s="35">
        <v>0</v>
      </c>
      <c r="G1489" s="35">
        <v>0</v>
      </c>
      <c r="H1489" s="35">
        <v>0</v>
      </c>
      <c r="I1489" s="35">
        <v>0</v>
      </c>
      <c r="J1489" s="35">
        <v>0</v>
      </c>
      <c r="K1489" s="35">
        <v>0</v>
      </c>
      <c r="L1489" s="35">
        <v>132.59427396809542</v>
      </c>
      <c r="M1489" s="35">
        <v>248.08596459203838</v>
      </c>
      <c r="N1489" s="35">
        <v>331.57845374993076</v>
      </c>
      <c r="O1489" s="35">
        <v>372.30251882227105</v>
      </c>
      <c r="P1489" s="35">
        <v>365.00539363621544</v>
      </c>
      <c r="Q1489" s="35">
        <v>310.62829298130509</v>
      </c>
      <c r="R1489" s="35">
        <v>216.18501065219314</v>
      </c>
      <c r="S1489" s="35">
        <v>93.857249968267254</v>
      </c>
      <c r="T1489" s="35">
        <v>0</v>
      </c>
      <c r="U1489" s="35">
        <v>0</v>
      </c>
      <c r="V1489" s="35">
        <v>0</v>
      </c>
      <c r="W1489" s="35">
        <v>0</v>
      </c>
      <c r="X1489" s="35">
        <v>0</v>
      </c>
      <c r="Y1489" s="35">
        <v>0</v>
      </c>
      <c r="Z1489" s="35">
        <v>0</v>
      </c>
      <c r="AA1489" s="35">
        <v>0</v>
      </c>
    </row>
    <row r="1490" spans="1:27">
      <c r="A1490" s="241" t="s">
        <v>789</v>
      </c>
      <c r="B1490" s="35" t="s">
        <v>79</v>
      </c>
      <c r="C1490" s="35" t="s">
        <v>93</v>
      </c>
      <c r="D1490" s="35">
        <v>0</v>
      </c>
      <c r="E1490" s="35">
        <v>0</v>
      </c>
      <c r="F1490" s="35">
        <v>0</v>
      </c>
      <c r="G1490" s="35">
        <v>0</v>
      </c>
      <c r="H1490" s="35">
        <v>0</v>
      </c>
      <c r="I1490" s="35">
        <v>0</v>
      </c>
      <c r="J1490" s="35">
        <v>0</v>
      </c>
      <c r="K1490" s="35">
        <v>0</v>
      </c>
      <c r="L1490" s="35">
        <v>114.47987455356859</v>
      </c>
      <c r="M1490" s="35">
        <v>209.67523110995035</v>
      </c>
      <c r="N1490" s="35">
        <v>269.55009326788587</v>
      </c>
      <c r="O1490" s="35">
        <v>284.0183401142753</v>
      </c>
      <c r="P1490" s="35">
        <v>250.64274704710903</v>
      </c>
      <c r="Q1490" s="35">
        <v>175.04554441631097</v>
      </c>
      <c r="R1490" s="35">
        <v>69.961334005432292</v>
      </c>
      <c r="S1490" s="35">
        <v>0</v>
      </c>
      <c r="T1490" s="35">
        <v>0</v>
      </c>
      <c r="U1490" s="35">
        <v>0</v>
      </c>
      <c r="V1490" s="35">
        <v>0</v>
      </c>
      <c r="W1490" s="35">
        <v>0</v>
      </c>
      <c r="X1490" s="35">
        <v>0</v>
      </c>
      <c r="Y1490" s="35">
        <v>0</v>
      </c>
      <c r="Z1490" s="35">
        <v>0</v>
      </c>
      <c r="AA1490" s="35">
        <v>0</v>
      </c>
    </row>
    <row r="1491" spans="1:27">
      <c r="A1491" s="241" t="s">
        <v>789</v>
      </c>
      <c r="B1491" s="35" t="s">
        <v>339</v>
      </c>
      <c r="C1491" s="35" t="s">
        <v>82</v>
      </c>
      <c r="D1491" s="35">
        <v>0</v>
      </c>
      <c r="E1491" s="35">
        <v>0</v>
      </c>
      <c r="F1491" s="35">
        <v>0</v>
      </c>
      <c r="G1491" s="35">
        <v>0</v>
      </c>
      <c r="H1491" s="35">
        <v>0</v>
      </c>
      <c r="I1491" s="35">
        <v>0</v>
      </c>
      <c r="J1491" s="35">
        <v>0</v>
      </c>
      <c r="K1491" s="35">
        <v>0</v>
      </c>
      <c r="L1491" s="35">
        <v>64.096762027267985</v>
      </c>
      <c r="M1491" s="35">
        <v>118.67181792233201</v>
      </c>
      <c r="N1491" s="35">
        <v>155.61793062756448</v>
      </c>
      <c r="O1491" s="35">
        <v>169.44667893758765</v>
      </c>
      <c r="P1491" s="35">
        <v>158.10377378350535</v>
      </c>
      <c r="Q1491" s="35">
        <v>123.27422710892698</v>
      </c>
      <c r="R1491" s="35">
        <v>70.132039872155715</v>
      </c>
      <c r="S1491" s="35">
        <v>6.5715935378251551</v>
      </c>
      <c r="T1491" s="35">
        <v>0</v>
      </c>
      <c r="U1491" s="35">
        <v>0</v>
      </c>
      <c r="V1491" s="35">
        <v>0</v>
      </c>
      <c r="W1491" s="35">
        <v>0</v>
      </c>
      <c r="X1491" s="35">
        <v>0</v>
      </c>
      <c r="Y1491" s="35">
        <v>0</v>
      </c>
      <c r="Z1491" s="35">
        <v>0</v>
      </c>
      <c r="AA1491" s="35">
        <v>0</v>
      </c>
    </row>
    <row r="1492" spans="1:27">
      <c r="A1492" s="241" t="s">
        <v>789</v>
      </c>
      <c r="B1492" s="35" t="s">
        <v>339</v>
      </c>
      <c r="C1492" s="35" t="s">
        <v>83</v>
      </c>
      <c r="D1492" s="35">
        <v>0</v>
      </c>
      <c r="E1492" s="35">
        <v>0</v>
      </c>
      <c r="F1492" s="35">
        <v>0</v>
      </c>
      <c r="G1492" s="35">
        <v>0</v>
      </c>
      <c r="H1492" s="35">
        <v>0</v>
      </c>
      <c r="I1492" s="35">
        <v>0</v>
      </c>
      <c r="J1492" s="35">
        <v>0</v>
      </c>
      <c r="K1492" s="35">
        <v>76.925275044298132</v>
      </c>
      <c r="L1492" s="35">
        <v>146.01274874233502</v>
      </c>
      <c r="M1492" s="35">
        <v>200.22320161717758</v>
      </c>
      <c r="N1492" s="35">
        <v>234.03321161698133</v>
      </c>
      <c r="O1492" s="35">
        <v>243.99792733574267</v>
      </c>
      <c r="P1492" s="35">
        <v>229.10205877637489</v>
      </c>
      <c r="Q1492" s="35">
        <v>190.86332373164652</v>
      </c>
      <c r="R1492" s="35">
        <v>133.17780978577889</v>
      </c>
      <c r="S1492" s="35">
        <v>61.923007771327711</v>
      </c>
      <c r="T1492" s="35">
        <v>0</v>
      </c>
      <c r="U1492" s="35">
        <v>0</v>
      </c>
      <c r="V1492" s="35">
        <v>0</v>
      </c>
      <c r="W1492" s="35">
        <v>0</v>
      </c>
      <c r="X1492" s="35">
        <v>0</v>
      </c>
      <c r="Y1492" s="35">
        <v>0</v>
      </c>
      <c r="Z1492" s="35">
        <v>0</v>
      </c>
      <c r="AA1492" s="35">
        <v>0</v>
      </c>
    </row>
    <row r="1493" spans="1:27">
      <c r="A1493" s="241" t="s">
        <v>789</v>
      </c>
      <c r="B1493" s="35" t="s">
        <v>339</v>
      </c>
      <c r="C1493" s="35" t="s">
        <v>84</v>
      </c>
      <c r="D1493" s="35">
        <v>0</v>
      </c>
      <c r="E1493" s="35">
        <v>0</v>
      </c>
      <c r="F1493" s="35">
        <v>0</v>
      </c>
      <c r="G1493" s="35">
        <v>0</v>
      </c>
      <c r="H1493" s="35">
        <v>0</v>
      </c>
      <c r="I1493" s="35">
        <v>0</v>
      </c>
      <c r="J1493" s="35">
        <v>88.721114277680456</v>
      </c>
      <c r="K1493" s="35">
        <v>171.19056068105377</v>
      </c>
      <c r="L1493" s="35">
        <v>241.59719050116416</v>
      </c>
      <c r="M1493" s="35">
        <v>294.97985250171183</v>
      </c>
      <c r="N1493" s="35">
        <v>327.57697678142932</v>
      </c>
      <c r="O1493" s="35">
        <v>337.09163102253171</v>
      </c>
      <c r="P1493" s="35">
        <v>322.85337213220487</v>
      </c>
      <c r="Q1493" s="35">
        <v>285.86548852060247</v>
      </c>
      <c r="R1493" s="35">
        <v>228.73430412307945</v>
      </c>
      <c r="S1493" s="35">
        <v>155.48552570658697</v>
      </c>
      <c r="T1493" s="35">
        <v>71.280574411817625</v>
      </c>
      <c r="U1493" s="35">
        <v>0</v>
      </c>
      <c r="V1493" s="35">
        <v>0</v>
      </c>
      <c r="W1493" s="35">
        <v>0</v>
      </c>
      <c r="X1493" s="35">
        <v>0</v>
      </c>
      <c r="Y1493" s="35">
        <v>0</v>
      </c>
      <c r="Z1493" s="35">
        <v>0</v>
      </c>
      <c r="AA1493" s="35">
        <v>0</v>
      </c>
    </row>
    <row r="1494" spans="1:27">
      <c r="A1494" s="241" t="s">
        <v>789</v>
      </c>
      <c r="B1494" s="35" t="s">
        <v>339</v>
      </c>
      <c r="C1494" s="35" t="s">
        <v>85</v>
      </c>
      <c r="D1494" s="35">
        <v>0</v>
      </c>
      <c r="E1494" s="35">
        <v>0</v>
      </c>
      <c r="F1494" s="35">
        <v>0</v>
      </c>
      <c r="G1494" s="35">
        <v>0</v>
      </c>
      <c r="H1494" s="35">
        <v>0</v>
      </c>
      <c r="I1494" s="35">
        <v>92.260533313445734</v>
      </c>
      <c r="J1494" s="35">
        <v>179.82821753109769</v>
      </c>
      <c r="K1494" s="35">
        <v>258.24890619462758</v>
      </c>
      <c r="L1494" s="35">
        <v>323.53371646682189</v>
      </c>
      <c r="M1494" s="35">
        <v>372.36192439506618</v>
      </c>
      <c r="N1494" s="35">
        <v>402.24987414955086</v>
      </c>
      <c r="O1494" s="35">
        <v>411.67730963654668</v>
      </c>
      <c r="P1494" s="35">
        <v>400.16470260587016</v>
      </c>
      <c r="Q1494" s="35">
        <v>368.29764394404458</v>
      </c>
      <c r="R1494" s="35">
        <v>317.69705748551917</v>
      </c>
      <c r="S1494" s="35">
        <v>250.93675142194809</v>
      </c>
      <c r="T1494" s="35">
        <v>171.41250107235041</v>
      </c>
      <c r="U1494" s="35">
        <v>83.169322143267607</v>
      </c>
      <c r="V1494" s="35">
        <v>0</v>
      </c>
      <c r="W1494" s="35">
        <v>0</v>
      </c>
      <c r="X1494" s="35">
        <v>0</v>
      </c>
      <c r="Y1494" s="35">
        <v>0</v>
      </c>
      <c r="Z1494" s="35">
        <v>0</v>
      </c>
      <c r="AA1494" s="35">
        <v>0</v>
      </c>
    </row>
    <row r="1495" spans="1:27">
      <c r="A1495" s="241" t="s">
        <v>789</v>
      </c>
      <c r="B1495" s="35" t="s">
        <v>339</v>
      </c>
      <c r="C1495" s="35" t="s">
        <v>86</v>
      </c>
      <c r="D1495" s="35">
        <v>0</v>
      </c>
      <c r="E1495" s="35">
        <v>0</v>
      </c>
      <c r="F1495" s="35">
        <v>0</v>
      </c>
      <c r="G1495" s="35">
        <v>0</v>
      </c>
      <c r="H1495" s="35">
        <v>95.207411195816434</v>
      </c>
      <c r="I1495" s="35">
        <v>186.66314899109017</v>
      </c>
      <c r="J1495" s="35">
        <v>270.76337567503793</v>
      </c>
      <c r="K1495" s="35">
        <v>344.19409941165804</v>
      </c>
      <c r="L1495" s="35">
        <v>404.06176297084528</v>
      </c>
      <c r="M1495" s="35">
        <v>448.00726512185923</v>
      </c>
      <c r="N1495" s="35">
        <v>474.29892164576495</v>
      </c>
      <c r="O1495" s="35">
        <v>481.90070281338433</v>
      </c>
      <c r="P1495" s="35">
        <v>470.51305841276348</v>
      </c>
      <c r="Q1495" s="35">
        <v>440.58472160507165</v>
      </c>
      <c r="R1495" s="35">
        <v>393.29502647484736</v>
      </c>
      <c r="S1495" s="35">
        <v>330.5074360562333</v>
      </c>
      <c r="T1495" s="35">
        <v>254.69611207570713</v>
      </c>
      <c r="U1495" s="35">
        <v>168.84841995015509</v>
      </c>
      <c r="V1495" s="35">
        <v>76.347210856813732</v>
      </c>
      <c r="W1495" s="35">
        <v>0</v>
      </c>
      <c r="X1495" s="35">
        <v>0</v>
      </c>
      <c r="Y1495" s="35">
        <v>0</v>
      </c>
      <c r="Z1495" s="35">
        <v>0</v>
      </c>
      <c r="AA1495" s="35">
        <v>0</v>
      </c>
    </row>
    <row r="1496" spans="1:27">
      <c r="A1496" s="241" t="s">
        <v>789</v>
      </c>
      <c r="B1496" s="35" t="s">
        <v>339</v>
      </c>
      <c r="C1496" s="35" t="s">
        <v>87</v>
      </c>
      <c r="D1496" s="35">
        <v>0</v>
      </c>
      <c r="E1496" s="35">
        <v>0</v>
      </c>
      <c r="F1496" s="35">
        <v>0</v>
      </c>
      <c r="G1496" s="35">
        <v>0</v>
      </c>
      <c r="H1496" s="35">
        <v>93.443433025458503</v>
      </c>
      <c r="I1496" s="35">
        <v>183.66710138664402</v>
      </c>
      <c r="J1496" s="35">
        <v>267.56218330909024</v>
      </c>
      <c r="K1496" s="35">
        <v>342.23792005743923</v>
      </c>
      <c r="L1496" s="35">
        <v>405.12122232326016</v>
      </c>
      <c r="M1496" s="35">
        <v>454.04533073082314</v>
      </c>
      <c r="N1496" s="35">
        <v>487.32447550068514</v>
      </c>
      <c r="O1496" s="35">
        <v>503.81196273560857</v>
      </c>
      <c r="P1496" s="35">
        <v>502.93968585942349</v>
      </c>
      <c r="Q1496" s="35">
        <v>484.73770076982612</v>
      </c>
      <c r="R1496" s="35">
        <v>449.83319020736445</v>
      </c>
      <c r="S1496" s="35">
        <v>399.42885302517368</v>
      </c>
      <c r="T1496" s="35">
        <v>335.26146299676356</v>
      </c>
      <c r="U1496" s="35">
        <v>259.54202509404945</v>
      </c>
      <c r="V1496" s="35">
        <v>174.87959126069558</v>
      </c>
      <c r="W1496" s="35">
        <v>84.191360747865204</v>
      </c>
      <c r="X1496" s="35">
        <v>0</v>
      </c>
      <c r="Y1496" s="35">
        <v>0</v>
      </c>
      <c r="Z1496" s="35">
        <v>0</v>
      </c>
      <c r="AA1496" s="35">
        <v>0</v>
      </c>
    </row>
    <row r="1497" spans="1:27">
      <c r="A1497" s="241" t="s">
        <v>789</v>
      </c>
      <c r="B1497" s="35" t="s">
        <v>339</v>
      </c>
      <c r="C1497" s="35" t="s">
        <v>88</v>
      </c>
      <c r="D1497" s="35">
        <v>0</v>
      </c>
      <c r="E1497" s="35">
        <v>0</v>
      </c>
      <c r="F1497" s="35">
        <v>0</v>
      </c>
      <c r="G1497" s="35">
        <v>0</v>
      </c>
      <c r="H1497" s="35">
        <v>94.25678947137051</v>
      </c>
      <c r="I1497" s="35">
        <v>185.10689298757612</v>
      </c>
      <c r="J1497" s="35">
        <v>269.26675109990521</v>
      </c>
      <c r="K1497" s="35">
        <v>343.69460725980673</v>
      </c>
      <c r="L1497" s="35">
        <v>405.70044482577413</v>
      </c>
      <c r="M1497" s="35">
        <v>453.04321127353921</v>
      </c>
      <c r="N1497" s="35">
        <v>484.01181567330502</v>
      </c>
      <c r="O1497" s="35">
        <v>497.48697197415225</v>
      </c>
      <c r="P1497" s="35">
        <v>492.981652918191</v>
      </c>
      <c r="Q1497" s="35">
        <v>470.6586924745979</v>
      </c>
      <c r="R1497" s="35">
        <v>431.32490059571069</v>
      </c>
      <c r="S1497" s="35">
        <v>376.40190300322735</v>
      </c>
      <c r="T1497" s="35">
        <v>307.87475993061474</v>
      </c>
      <c r="U1497" s="35">
        <v>228.22022087424708</v>
      </c>
      <c r="V1497" s="35">
        <v>140.31720841349843</v>
      </c>
      <c r="W1497" s="35">
        <v>47.342766447765221</v>
      </c>
      <c r="X1497" s="35">
        <v>0</v>
      </c>
      <c r="Y1497" s="35">
        <v>0</v>
      </c>
      <c r="Z1497" s="35">
        <v>0</v>
      </c>
      <c r="AA1497" s="35">
        <v>0</v>
      </c>
    </row>
    <row r="1498" spans="1:27">
      <c r="A1498" s="241" t="s">
        <v>789</v>
      </c>
      <c r="B1498" s="35" t="s">
        <v>339</v>
      </c>
      <c r="C1498" s="35" t="s">
        <v>89</v>
      </c>
      <c r="D1498" s="35">
        <v>0</v>
      </c>
      <c r="E1498" s="35">
        <v>0</v>
      </c>
      <c r="F1498" s="35">
        <v>0</v>
      </c>
      <c r="G1498" s="35">
        <v>0</v>
      </c>
      <c r="H1498" s="35">
        <v>0</v>
      </c>
      <c r="I1498" s="35">
        <v>96.404019466928602</v>
      </c>
      <c r="J1498" s="35">
        <v>188.48050857102157</v>
      </c>
      <c r="K1498" s="35">
        <v>272.09619771932427</v>
      </c>
      <c r="L1498" s="35">
        <v>343.49761858552017</v>
      </c>
      <c r="M1498" s="35">
        <v>399.47959550933444</v>
      </c>
      <c r="N1498" s="35">
        <v>437.52912430018478</v>
      </c>
      <c r="O1498" s="35">
        <v>455.93817979434357</v>
      </c>
      <c r="P1498" s="35">
        <v>453.88038828828053</v>
      </c>
      <c r="Q1498" s="35">
        <v>431.44812305929372</v>
      </c>
      <c r="R1498" s="35">
        <v>389.64835777323668</v>
      </c>
      <c r="S1498" s="35">
        <v>330.35746391788621</v>
      </c>
      <c r="T1498" s="35">
        <v>256.2369813835648</v>
      </c>
      <c r="U1498" s="35">
        <v>170.61414320940293</v>
      </c>
      <c r="V1498" s="35">
        <v>77.332517682280482</v>
      </c>
      <c r="W1498" s="35">
        <v>0</v>
      </c>
      <c r="X1498" s="35">
        <v>0</v>
      </c>
      <c r="Y1498" s="35">
        <v>0</v>
      </c>
      <c r="Z1498" s="35">
        <v>0</v>
      </c>
      <c r="AA1498" s="35">
        <v>0</v>
      </c>
    </row>
    <row r="1499" spans="1:27">
      <c r="A1499" s="241" t="s">
        <v>789</v>
      </c>
      <c r="B1499" s="35" t="s">
        <v>339</v>
      </c>
      <c r="C1499" s="35" t="s">
        <v>90</v>
      </c>
      <c r="D1499" s="35">
        <v>0</v>
      </c>
      <c r="E1499" s="35">
        <v>0</v>
      </c>
      <c r="F1499" s="35">
        <v>0</v>
      </c>
      <c r="G1499" s="35">
        <v>0</v>
      </c>
      <c r="H1499" s="35">
        <v>0</v>
      </c>
      <c r="I1499" s="35">
        <v>0</v>
      </c>
      <c r="J1499" s="35">
        <v>93.228200964357001</v>
      </c>
      <c r="K1499" s="35">
        <v>180.86853722905605</v>
      </c>
      <c r="L1499" s="35">
        <v>257.66806669917355</v>
      </c>
      <c r="M1499" s="35">
        <v>319.02361806777327</v>
      </c>
      <c r="N1499" s="35">
        <v>361.25769336670578</v>
      </c>
      <c r="O1499" s="35">
        <v>381.83888797757857</v>
      </c>
      <c r="P1499" s="35">
        <v>379.53361667989753</v>
      </c>
      <c r="Q1499" s="35">
        <v>354.48005165733878</v>
      </c>
      <c r="R1499" s="35">
        <v>308.17984080337249</v>
      </c>
      <c r="S1499" s="35">
        <v>243.40810271024233</v>
      </c>
      <c r="T1499" s="35">
        <v>164.04709301607269</v>
      </c>
      <c r="U1499" s="35">
        <v>74.853511732363515</v>
      </c>
      <c r="V1499" s="35">
        <v>0</v>
      </c>
      <c r="W1499" s="35">
        <v>0</v>
      </c>
      <c r="X1499" s="35">
        <v>0</v>
      </c>
      <c r="Y1499" s="35">
        <v>0</v>
      </c>
      <c r="Z1499" s="35">
        <v>0</v>
      </c>
      <c r="AA1499" s="35">
        <v>0</v>
      </c>
    </row>
    <row r="1500" spans="1:27">
      <c r="A1500" s="241" t="s">
        <v>789</v>
      </c>
      <c r="B1500" s="35" t="s">
        <v>339</v>
      </c>
      <c r="C1500" s="35" t="s">
        <v>91</v>
      </c>
      <c r="D1500" s="35">
        <v>0</v>
      </c>
      <c r="E1500" s="35">
        <v>0</v>
      </c>
      <c r="F1500" s="35">
        <v>0</v>
      </c>
      <c r="G1500" s="35">
        <v>0</v>
      </c>
      <c r="H1500" s="35">
        <v>0</v>
      </c>
      <c r="I1500" s="35">
        <v>0</v>
      </c>
      <c r="J1500" s="35">
        <v>0</v>
      </c>
      <c r="K1500" s="35">
        <v>83.411344111349663</v>
      </c>
      <c r="L1500" s="35">
        <v>159.68372402050312</v>
      </c>
      <c r="M1500" s="35">
        <v>222.28918126343095</v>
      </c>
      <c r="N1500" s="35">
        <v>265.86947442967528</v>
      </c>
      <c r="O1500" s="35">
        <v>286.69467737849783</v>
      </c>
      <c r="P1500" s="35">
        <v>282.98241410410441</v>
      </c>
      <c r="Q1500" s="35">
        <v>255.05040775203798</v>
      </c>
      <c r="R1500" s="35">
        <v>205.28928750550318</v>
      </c>
      <c r="S1500" s="35">
        <v>137.95798073086593</v>
      </c>
      <c r="T1500" s="35">
        <v>58.819202246743096</v>
      </c>
      <c r="U1500" s="35">
        <v>0</v>
      </c>
      <c r="V1500" s="35">
        <v>0</v>
      </c>
      <c r="W1500" s="35">
        <v>0</v>
      </c>
      <c r="X1500" s="35">
        <v>0</v>
      </c>
      <c r="Y1500" s="35">
        <v>0</v>
      </c>
      <c r="Z1500" s="35">
        <v>0</v>
      </c>
      <c r="AA1500" s="35">
        <v>0</v>
      </c>
    </row>
    <row r="1501" spans="1:27">
      <c r="A1501" s="241" t="s">
        <v>789</v>
      </c>
      <c r="B1501" s="35" t="s">
        <v>339</v>
      </c>
      <c r="C1501" s="35" t="s">
        <v>92</v>
      </c>
      <c r="D1501" s="35">
        <v>0</v>
      </c>
      <c r="E1501" s="35">
        <v>0</v>
      </c>
      <c r="F1501" s="35">
        <v>0</v>
      </c>
      <c r="G1501" s="35">
        <v>0</v>
      </c>
      <c r="H1501" s="35">
        <v>0</v>
      </c>
      <c r="I1501" s="35">
        <v>0</v>
      </c>
      <c r="J1501" s="35">
        <v>0</v>
      </c>
      <c r="K1501" s="35">
        <v>0</v>
      </c>
      <c r="L1501" s="35">
        <v>70.716946116317558</v>
      </c>
      <c r="M1501" s="35">
        <v>132.31251444908713</v>
      </c>
      <c r="N1501" s="35">
        <v>176.84184199996309</v>
      </c>
      <c r="O1501" s="35">
        <v>198.56134337187791</v>
      </c>
      <c r="P1501" s="35">
        <v>194.66954327264824</v>
      </c>
      <c r="Q1501" s="35">
        <v>165.66842292336273</v>
      </c>
      <c r="R1501" s="35">
        <v>115.29867234783634</v>
      </c>
      <c r="S1501" s="35">
        <v>50.057199983075868</v>
      </c>
      <c r="T1501" s="35">
        <v>0</v>
      </c>
      <c r="U1501" s="35">
        <v>0</v>
      </c>
      <c r="V1501" s="35">
        <v>0</v>
      </c>
      <c r="W1501" s="35">
        <v>0</v>
      </c>
      <c r="X1501" s="35">
        <v>0</v>
      </c>
      <c r="Y1501" s="35">
        <v>0</v>
      </c>
      <c r="Z1501" s="35">
        <v>0</v>
      </c>
      <c r="AA1501" s="35">
        <v>0</v>
      </c>
    </row>
    <row r="1502" spans="1:27">
      <c r="A1502" s="241" t="s">
        <v>789</v>
      </c>
      <c r="B1502" s="35" t="s">
        <v>339</v>
      </c>
      <c r="C1502" s="35" t="s">
        <v>93</v>
      </c>
      <c r="D1502" s="35">
        <v>0</v>
      </c>
      <c r="E1502" s="35">
        <v>0</v>
      </c>
      <c r="F1502" s="35">
        <v>0</v>
      </c>
      <c r="G1502" s="35">
        <v>0</v>
      </c>
      <c r="H1502" s="35">
        <v>0</v>
      </c>
      <c r="I1502" s="35">
        <v>0</v>
      </c>
      <c r="J1502" s="35">
        <v>0</v>
      </c>
      <c r="K1502" s="35">
        <v>0</v>
      </c>
      <c r="L1502" s="35">
        <v>61.05593309523659</v>
      </c>
      <c r="M1502" s="35">
        <v>111.82678992530685</v>
      </c>
      <c r="N1502" s="35">
        <v>143.76004974287247</v>
      </c>
      <c r="O1502" s="35">
        <v>151.47644806094684</v>
      </c>
      <c r="P1502" s="35">
        <v>133.67613175845815</v>
      </c>
      <c r="Q1502" s="35">
        <v>93.357623688699192</v>
      </c>
      <c r="R1502" s="35">
        <v>37.312711469563894</v>
      </c>
      <c r="S1502" s="35">
        <v>0</v>
      </c>
      <c r="T1502" s="35">
        <v>0</v>
      </c>
      <c r="U1502" s="35">
        <v>0</v>
      </c>
      <c r="V1502" s="35">
        <v>0</v>
      </c>
      <c r="W1502" s="35">
        <v>0</v>
      </c>
      <c r="X1502" s="35">
        <v>0</v>
      </c>
      <c r="Y1502" s="35">
        <v>0</v>
      </c>
      <c r="Z1502" s="35">
        <v>0</v>
      </c>
      <c r="AA1502" s="35">
        <v>0</v>
      </c>
    </row>
    <row r="1503" spans="1:27">
      <c r="A1503" s="241" t="s">
        <v>789</v>
      </c>
      <c r="B1503" s="35" t="s">
        <v>338</v>
      </c>
      <c r="C1503" s="35" t="s">
        <v>82</v>
      </c>
      <c r="D1503" s="35">
        <v>0</v>
      </c>
      <c r="E1503" s="35">
        <v>0</v>
      </c>
      <c r="F1503" s="35">
        <v>0</v>
      </c>
      <c r="G1503" s="35">
        <v>0</v>
      </c>
      <c r="H1503" s="35">
        <v>0</v>
      </c>
      <c r="I1503" s="35">
        <v>0</v>
      </c>
      <c r="J1503" s="35">
        <v>0</v>
      </c>
      <c r="K1503" s="35">
        <v>0</v>
      </c>
      <c r="L1503" s="35">
        <v>40.060476267042489</v>
      </c>
      <c r="M1503" s="35">
        <v>74.169886201457501</v>
      </c>
      <c r="N1503" s="35">
        <v>97.261206642227805</v>
      </c>
      <c r="O1503" s="35">
        <v>105.90417433599228</v>
      </c>
      <c r="P1503" s="35">
        <v>98.814858614690849</v>
      </c>
      <c r="Q1503" s="35">
        <v>77.046391943079357</v>
      </c>
      <c r="R1503" s="35">
        <v>43.83252492009732</v>
      </c>
      <c r="S1503" s="35">
        <v>4.1072459611407215</v>
      </c>
      <c r="T1503" s="35">
        <v>0</v>
      </c>
      <c r="U1503" s="35">
        <v>0</v>
      </c>
      <c r="V1503" s="35">
        <v>0</v>
      </c>
      <c r="W1503" s="35">
        <v>0</v>
      </c>
      <c r="X1503" s="35">
        <v>0</v>
      </c>
      <c r="Y1503" s="35">
        <v>0</v>
      </c>
      <c r="Z1503" s="35">
        <v>0</v>
      </c>
      <c r="AA1503" s="35">
        <v>0</v>
      </c>
    </row>
    <row r="1504" spans="1:27">
      <c r="A1504" s="241" t="s">
        <v>789</v>
      </c>
      <c r="B1504" s="35" t="s">
        <v>338</v>
      </c>
      <c r="C1504" s="35" t="s">
        <v>83</v>
      </c>
      <c r="D1504" s="35">
        <v>0</v>
      </c>
      <c r="E1504" s="35">
        <v>0</v>
      </c>
      <c r="F1504" s="35">
        <v>0</v>
      </c>
      <c r="G1504" s="35">
        <v>0</v>
      </c>
      <c r="H1504" s="35">
        <v>0</v>
      </c>
      <c r="I1504" s="35">
        <v>0</v>
      </c>
      <c r="J1504" s="35">
        <v>0</v>
      </c>
      <c r="K1504" s="35">
        <v>48.078296902686333</v>
      </c>
      <c r="L1504" s="35">
        <v>91.257967963959388</v>
      </c>
      <c r="M1504" s="35">
        <v>125.13950101073597</v>
      </c>
      <c r="N1504" s="35">
        <v>146.27075726061332</v>
      </c>
      <c r="O1504" s="35">
        <v>152.49870458483915</v>
      </c>
      <c r="P1504" s="35">
        <v>143.18878673523429</v>
      </c>
      <c r="Q1504" s="35">
        <v>119.28957733227907</v>
      </c>
      <c r="R1504" s="35">
        <v>83.236131116111807</v>
      </c>
      <c r="S1504" s="35">
        <v>38.701879857079817</v>
      </c>
      <c r="T1504" s="35">
        <v>0</v>
      </c>
      <c r="U1504" s="35">
        <v>0</v>
      </c>
      <c r="V1504" s="35">
        <v>0</v>
      </c>
      <c r="W1504" s="35">
        <v>0</v>
      </c>
      <c r="X1504" s="35">
        <v>0</v>
      </c>
      <c r="Y1504" s="35">
        <v>0</v>
      </c>
      <c r="Z1504" s="35">
        <v>0</v>
      </c>
      <c r="AA1504" s="35">
        <v>0</v>
      </c>
    </row>
    <row r="1505" spans="1:27">
      <c r="A1505" s="241" t="s">
        <v>789</v>
      </c>
      <c r="B1505" s="35" t="s">
        <v>338</v>
      </c>
      <c r="C1505" s="35" t="s">
        <v>84</v>
      </c>
      <c r="D1505" s="35">
        <v>0</v>
      </c>
      <c r="E1505" s="35">
        <v>0</v>
      </c>
      <c r="F1505" s="35">
        <v>0</v>
      </c>
      <c r="G1505" s="35">
        <v>0</v>
      </c>
      <c r="H1505" s="35">
        <v>0</v>
      </c>
      <c r="I1505" s="35">
        <v>0</v>
      </c>
      <c r="J1505" s="35">
        <v>55.450696423550276</v>
      </c>
      <c r="K1505" s="35">
        <v>106.99410042565859</v>
      </c>
      <c r="L1505" s="35">
        <v>150.99824406322759</v>
      </c>
      <c r="M1505" s="35">
        <v>184.36240781356989</v>
      </c>
      <c r="N1505" s="35">
        <v>204.73561048839332</v>
      </c>
      <c r="O1505" s="35">
        <v>210.68226938908231</v>
      </c>
      <c r="P1505" s="35">
        <v>201.78335758262804</v>
      </c>
      <c r="Q1505" s="35">
        <v>178.66593032537656</v>
      </c>
      <c r="R1505" s="35">
        <v>142.95894007692465</v>
      </c>
      <c r="S1505" s="35">
        <v>97.178453566616852</v>
      </c>
      <c r="T1505" s="35">
        <v>44.550359007386021</v>
      </c>
      <c r="U1505" s="35">
        <v>0</v>
      </c>
      <c r="V1505" s="35">
        <v>0</v>
      </c>
      <c r="W1505" s="35">
        <v>0</v>
      </c>
      <c r="X1505" s="35">
        <v>0</v>
      </c>
      <c r="Y1505" s="35">
        <v>0</v>
      </c>
      <c r="Z1505" s="35">
        <v>0</v>
      </c>
      <c r="AA1505" s="35">
        <v>0</v>
      </c>
    </row>
    <row r="1506" spans="1:27">
      <c r="A1506" s="241" t="s">
        <v>789</v>
      </c>
      <c r="B1506" s="35" t="s">
        <v>338</v>
      </c>
      <c r="C1506" s="35" t="s">
        <v>85</v>
      </c>
      <c r="D1506" s="35">
        <v>0</v>
      </c>
      <c r="E1506" s="35">
        <v>0</v>
      </c>
      <c r="F1506" s="35">
        <v>0</v>
      </c>
      <c r="G1506" s="35">
        <v>0</v>
      </c>
      <c r="H1506" s="35">
        <v>0</v>
      </c>
      <c r="I1506" s="35">
        <v>57.66283332090358</v>
      </c>
      <c r="J1506" s="35">
        <v>112.39263595693606</v>
      </c>
      <c r="K1506" s="35">
        <v>161.40556637164221</v>
      </c>
      <c r="L1506" s="35">
        <v>202.20857279176366</v>
      </c>
      <c r="M1506" s="35">
        <v>232.72620274691636</v>
      </c>
      <c r="N1506" s="35">
        <v>251.40617134346928</v>
      </c>
      <c r="O1506" s="35">
        <v>257.29831852284167</v>
      </c>
      <c r="P1506" s="35">
        <v>250.10293912866885</v>
      </c>
      <c r="Q1506" s="35">
        <v>230.18602746502785</v>
      </c>
      <c r="R1506" s="35">
        <v>198.56066092844947</v>
      </c>
      <c r="S1506" s="35">
        <v>156.83546963871754</v>
      </c>
      <c r="T1506" s="35">
        <v>107.13281317021901</v>
      </c>
      <c r="U1506" s="35">
        <v>51.980826339542254</v>
      </c>
      <c r="V1506" s="35">
        <v>0</v>
      </c>
      <c r="W1506" s="35">
        <v>0</v>
      </c>
      <c r="X1506" s="35">
        <v>0</v>
      </c>
      <c r="Y1506" s="35">
        <v>0</v>
      </c>
      <c r="Z1506" s="35">
        <v>0</v>
      </c>
      <c r="AA1506" s="35">
        <v>0</v>
      </c>
    </row>
    <row r="1507" spans="1:27">
      <c r="A1507" s="241" t="s">
        <v>789</v>
      </c>
      <c r="B1507" s="35" t="s">
        <v>338</v>
      </c>
      <c r="C1507" s="35" t="s">
        <v>86</v>
      </c>
      <c r="D1507" s="35">
        <v>0</v>
      </c>
      <c r="E1507" s="35">
        <v>0</v>
      </c>
      <c r="F1507" s="35">
        <v>0</v>
      </c>
      <c r="G1507" s="35">
        <v>0</v>
      </c>
      <c r="H1507" s="35">
        <v>59.504631997385268</v>
      </c>
      <c r="I1507" s="35">
        <v>116.66446811943135</v>
      </c>
      <c r="J1507" s="35">
        <v>169.22710979689867</v>
      </c>
      <c r="K1507" s="35">
        <v>215.12131213228628</v>
      </c>
      <c r="L1507" s="35">
        <v>252.53860185677826</v>
      </c>
      <c r="M1507" s="35">
        <v>280.004540701162</v>
      </c>
      <c r="N1507" s="35">
        <v>296.43682602860304</v>
      </c>
      <c r="O1507" s="35">
        <v>301.18793925836519</v>
      </c>
      <c r="P1507" s="35">
        <v>294.07066150797715</v>
      </c>
      <c r="Q1507" s="35">
        <v>275.36545100316977</v>
      </c>
      <c r="R1507" s="35">
        <v>245.80939154677958</v>
      </c>
      <c r="S1507" s="35">
        <v>206.56714753514578</v>
      </c>
      <c r="T1507" s="35">
        <v>159.18507004731694</v>
      </c>
      <c r="U1507" s="35">
        <v>105.53026246884691</v>
      </c>
      <c r="V1507" s="35">
        <v>47.71700678550858</v>
      </c>
      <c r="W1507" s="35">
        <v>0</v>
      </c>
      <c r="X1507" s="35">
        <v>0</v>
      </c>
      <c r="Y1507" s="35">
        <v>0</v>
      </c>
      <c r="Z1507" s="35">
        <v>0</v>
      </c>
      <c r="AA1507" s="35">
        <v>0</v>
      </c>
    </row>
    <row r="1508" spans="1:27">
      <c r="A1508" s="241" t="s">
        <v>789</v>
      </c>
      <c r="B1508" s="35" t="s">
        <v>338</v>
      </c>
      <c r="C1508" s="35" t="s">
        <v>87</v>
      </c>
      <c r="D1508" s="35">
        <v>0</v>
      </c>
      <c r="E1508" s="35">
        <v>0</v>
      </c>
      <c r="F1508" s="35">
        <v>0</v>
      </c>
      <c r="G1508" s="35">
        <v>0</v>
      </c>
      <c r="H1508" s="35">
        <v>58.402145640911563</v>
      </c>
      <c r="I1508" s="35">
        <v>114.79193836665252</v>
      </c>
      <c r="J1508" s="35">
        <v>167.2263645681814</v>
      </c>
      <c r="K1508" s="35">
        <v>213.89870003589951</v>
      </c>
      <c r="L1508" s="35">
        <v>253.20076395203759</v>
      </c>
      <c r="M1508" s="35">
        <v>283.77833170676445</v>
      </c>
      <c r="N1508" s="35">
        <v>304.57779718792818</v>
      </c>
      <c r="O1508" s="35">
        <v>314.88247670975534</v>
      </c>
      <c r="P1508" s="35">
        <v>314.33730366213967</v>
      </c>
      <c r="Q1508" s="35">
        <v>302.96106298114131</v>
      </c>
      <c r="R1508" s="35">
        <v>281.14574387960278</v>
      </c>
      <c r="S1508" s="35">
        <v>249.64303314073354</v>
      </c>
      <c r="T1508" s="35">
        <v>209.53841437297723</v>
      </c>
      <c r="U1508" s="35">
        <v>162.21376568378091</v>
      </c>
      <c r="V1508" s="35">
        <v>109.29974453793473</v>
      </c>
      <c r="W1508" s="35">
        <v>52.619600467415751</v>
      </c>
      <c r="X1508" s="35">
        <v>0</v>
      </c>
      <c r="Y1508" s="35">
        <v>0</v>
      </c>
      <c r="Z1508" s="35">
        <v>0</v>
      </c>
      <c r="AA1508" s="35">
        <v>0</v>
      </c>
    </row>
    <row r="1509" spans="1:27">
      <c r="A1509" s="241" t="s">
        <v>789</v>
      </c>
      <c r="B1509" s="35" t="s">
        <v>338</v>
      </c>
      <c r="C1509" s="35" t="s">
        <v>88</v>
      </c>
      <c r="D1509" s="35">
        <v>0</v>
      </c>
      <c r="E1509" s="35">
        <v>0</v>
      </c>
      <c r="F1509" s="35">
        <v>0</v>
      </c>
      <c r="G1509" s="35">
        <v>0</v>
      </c>
      <c r="H1509" s="35">
        <v>58.910493419606567</v>
      </c>
      <c r="I1509" s="35">
        <v>115.69180811723508</v>
      </c>
      <c r="J1509" s="35">
        <v>168.29171943744078</v>
      </c>
      <c r="K1509" s="35">
        <v>214.80912953737922</v>
      </c>
      <c r="L1509" s="35">
        <v>253.56277801610884</v>
      </c>
      <c r="M1509" s="35">
        <v>283.15200704596202</v>
      </c>
      <c r="N1509" s="35">
        <v>302.50738479581565</v>
      </c>
      <c r="O1509" s="35">
        <v>310.92935748384514</v>
      </c>
      <c r="P1509" s="35">
        <v>308.11353307386935</v>
      </c>
      <c r="Q1509" s="35">
        <v>294.16168279662367</v>
      </c>
      <c r="R1509" s="35">
        <v>269.57806287231921</v>
      </c>
      <c r="S1509" s="35">
        <v>235.25118937701711</v>
      </c>
      <c r="T1509" s="35">
        <v>192.42172495663422</v>
      </c>
      <c r="U1509" s="35">
        <v>142.63763804640442</v>
      </c>
      <c r="V1509" s="35">
        <v>87.698255258436532</v>
      </c>
      <c r="W1509" s="35">
        <v>29.589229029853261</v>
      </c>
      <c r="X1509" s="35">
        <v>0</v>
      </c>
      <c r="Y1509" s="35">
        <v>0</v>
      </c>
      <c r="Z1509" s="35">
        <v>0</v>
      </c>
      <c r="AA1509" s="35">
        <v>0</v>
      </c>
    </row>
    <row r="1510" spans="1:27">
      <c r="A1510" s="241" t="s">
        <v>789</v>
      </c>
      <c r="B1510" s="35" t="s">
        <v>338</v>
      </c>
      <c r="C1510" s="35" t="s">
        <v>89</v>
      </c>
      <c r="D1510" s="35">
        <v>0</v>
      </c>
      <c r="E1510" s="35">
        <v>0</v>
      </c>
      <c r="F1510" s="35">
        <v>0</v>
      </c>
      <c r="G1510" s="35">
        <v>0</v>
      </c>
      <c r="H1510" s="35">
        <v>0</v>
      </c>
      <c r="I1510" s="35">
        <v>60.252512166830378</v>
      </c>
      <c r="J1510" s="35">
        <v>117.80031785688848</v>
      </c>
      <c r="K1510" s="35">
        <v>170.06012357457766</v>
      </c>
      <c r="L1510" s="35">
        <v>214.68601161595009</v>
      </c>
      <c r="M1510" s="35">
        <v>249.67474719333401</v>
      </c>
      <c r="N1510" s="35">
        <v>273.45570268761549</v>
      </c>
      <c r="O1510" s="35">
        <v>284.9613623714647</v>
      </c>
      <c r="P1510" s="35">
        <v>283.6752426801753</v>
      </c>
      <c r="Q1510" s="35">
        <v>269.65507691205858</v>
      </c>
      <c r="R1510" s="35">
        <v>243.53022360827293</v>
      </c>
      <c r="S1510" s="35">
        <v>206.47341494867888</v>
      </c>
      <c r="T1510" s="35">
        <v>160.14811336472798</v>
      </c>
      <c r="U1510" s="35">
        <v>106.63383950587684</v>
      </c>
      <c r="V1510" s="35">
        <v>48.3328235514253</v>
      </c>
      <c r="W1510" s="35">
        <v>0</v>
      </c>
      <c r="X1510" s="35">
        <v>0</v>
      </c>
      <c r="Y1510" s="35">
        <v>0</v>
      </c>
      <c r="Z1510" s="35">
        <v>0</v>
      </c>
      <c r="AA1510" s="35">
        <v>0</v>
      </c>
    </row>
    <row r="1511" spans="1:27">
      <c r="A1511" s="241" t="s">
        <v>789</v>
      </c>
      <c r="B1511" s="35" t="s">
        <v>338</v>
      </c>
      <c r="C1511" s="35" t="s">
        <v>90</v>
      </c>
      <c r="D1511" s="35">
        <v>0</v>
      </c>
      <c r="E1511" s="35">
        <v>0</v>
      </c>
      <c r="F1511" s="35">
        <v>0</v>
      </c>
      <c r="G1511" s="35">
        <v>0</v>
      </c>
      <c r="H1511" s="35">
        <v>0</v>
      </c>
      <c r="I1511" s="35">
        <v>0</v>
      </c>
      <c r="J1511" s="35">
        <v>58.267625602723122</v>
      </c>
      <c r="K1511" s="35">
        <v>113.04283576816002</v>
      </c>
      <c r="L1511" s="35">
        <v>161.04254168698344</v>
      </c>
      <c r="M1511" s="35">
        <v>199.38976129235829</v>
      </c>
      <c r="N1511" s="35">
        <v>225.78605835419108</v>
      </c>
      <c r="O1511" s="35">
        <v>238.64930498598659</v>
      </c>
      <c r="P1511" s="35">
        <v>237.20851042493595</v>
      </c>
      <c r="Q1511" s="35">
        <v>221.55003228583669</v>
      </c>
      <c r="R1511" s="35">
        <v>192.61240050210782</v>
      </c>
      <c r="S1511" s="35">
        <v>152.13006419390146</v>
      </c>
      <c r="T1511" s="35">
        <v>102.52943313504542</v>
      </c>
      <c r="U1511" s="35">
        <v>46.783444832727191</v>
      </c>
      <c r="V1511" s="35">
        <v>0</v>
      </c>
      <c r="W1511" s="35">
        <v>0</v>
      </c>
      <c r="X1511" s="35">
        <v>0</v>
      </c>
      <c r="Y1511" s="35">
        <v>0</v>
      </c>
      <c r="Z1511" s="35">
        <v>0</v>
      </c>
      <c r="AA1511" s="35">
        <v>0</v>
      </c>
    </row>
    <row r="1512" spans="1:27">
      <c r="A1512" s="241" t="s">
        <v>789</v>
      </c>
      <c r="B1512" s="35" t="s">
        <v>338</v>
      </c>
      <c r="C1512" s="35" t="s">
        <v>91</v>
      </c>
      <c r="D1512" s="35">
        <v>0</v>
      </c>
      <c r="E1512" s="35">
        <v>0</v>
      </c>
      <c r="F1512" s="35">
        <v>0</v>
      </c>
      <c r="G1512" s="35">
        <v>0</v>
      </c>
      <c r="H1512" s="35">
        <v>0</v>
      </c>
      <c r="I1512" s="35">
        <v>0</v>
      </c>
      <c r="J1512" s="35">
        <v>0</v>
      </c>
      <c r="K1512" s="35">
        <v>52.132090069593538</v>
      </c>
      <c r="L1512" s="35">
        <v>99.802327512814443</v>
      </c>
      <c r="M1512" s="35">
        <v>138.93073828964435</v>
      </c>
      <c r="N1512" s="35">
        <v>166.16842151854704</v>
      </c>
      <c r="O1512" s="35">
        <v>179.18417336156111</v>
      </c>
      <c r="P1512" s="35">
        <v>176.86400881506526</v>
      </c>
      <c r="Q1512" s="35">
        <v>159.40650484502373</v>
      </c>
      <c r="R1512" s="35">
        <v>128.30580469093948</v>
      </c>
      <c r="S1512" s="35">
        <v>86.223737956791197</v>
      </c>
      <c r="T1512" s="35">
        <v>36.762001404214438</v>
      </c>
      <c r="U1512" s="35">
        <v>0</v>
      </c>
      <c r="V1512" s="35">
        <v>0</v>
      </c>
      <c r="W1512" s="35">
        <v>0</v>
      </c>
      <c r="X1512" s="35">
        <v>0</v>
      </c>
      <c r="Y1512" s="35">
        <v>0</v>
      </c>
      <c r="Z1512" s="35">
        <v>0</v>
      </c>
      <c r="AA1512" s="35">
        <v>0</v>
      </c>
    </row>
    <row r="1513" spans="1:27">
      <c r="A1513" s="241" t="s">
        <v>789</v>
      </c>
      <c r="B1513" s="35" t="s">
        <v>338</v>
      </c>
      <c r="C1513" s="35" t="s">
        <v>92</v>
      </c>
      <c r="D1513" s="35">
        <v>0</v>
      </c>
      <c r="E1513" s="35">
        <v>0</v>
      </c>
      <c r="F1513" s="35">
        <v>0</v>
      </c>
      <c r="G1513" s="35">
        <v>0</v>
      </c>
      <c r="H1513" s="35">
        <v>0</v>
      </c>
      <c r="I1513" s="35">
        <v>0</v>
      </c>
      <c r="J1513" s="35">
        <v>0</v>
      </c>
      <c r="K1513" s="35">
        <v>0</v>
      </c>
      <c r="L1513" s="35">
        <v>44.198091322698467</v>
      </c>
      <c r="M1513" s="35">
        <v>82.69532153067945</v>
      </c>
      <c r="N1513" s="35">
        <v>110.52615124997692</v>
      </c>
      <c r="O1513" s="35">
        <v>124.10083960742368</v>
      </c>
      <c r="P1513" s="35">
        <v>121.66846454540514</v>
      </c>
      <c r="Q1513" s="35">
        <v>103.54276432710169</v>
      </c>
      <c r="R1513" s="35">
        <v>72.061670217397705</v>
      </c>
      <c r="S1513" s="35">
        <v>31.285749989422413</v>
      </c>
      <c r="T1513" s="35">
        <v>0</v>
      </c>
      <c r="U1513" s="35">
        <v>0</v>
      </c>
      <c r="V1513" s="35">
        <v>0</v>
      </c>
      <c r="W1513" s="35">
        <v>0</v>
      </c>
      <c r="X1513" s="35">
        <v>0</v>
      </c>
      <c r="Y1513" s="35">
        <v>0</v>
      </c>
      <c r="Z1513" s="35">
        <v>0</v>
      </c>
      <c r="AA1513" s="35">
        <v>0</v>
      </c>
    </row>
    <row r="1514" spans="1:27">
      <c r="A1514" s="241" t="s">
        <v>789</v>
      </c>
      <c r="B1514" s="35" t="s">
        <v>338</v>
      </c>
      <c r="C1514" s="35" t="s">
        <v>93</v>
      </c>
      <c r="D1514" s="35">
        <v>0</v>
      </c>
      <c r="E1514" s="35">
        <v>0</v>
      </c>
      <c r="F1514" s="35">
        <v>0</v>
      </c>
      <c r="G1514" s="35">
        <v>0</v>
      </c>
      <c r="H1514" s="35">
        <v>0</v>
      </c>
      <c r="I1514" s="35">
        <v>0</v>
      </c>
      <c r="J1514" s="35">
        <v>0</v>
      </c>
      <c r="K1514" s="35">
        <v>0</v>
      </c>
      <c r="L1514" s="35">
        <v>38.159958184522864</v>
      </c>
      <c r="M1514" s="35">
        <v>69.891743703316791</v>
      </c>
      <c r="N1514" s="35">
        <v>89.850031089295285</v>
      </c>
      <c r="O1514" s="35">
        <v>94.672780038091773</v>
      </c>
      <c r="P1514" s="35">
        <v>83.547582349036347</v>
      </c>
      <c r="Q1514" s="35">
        <v>58.348514805436992</v>
      </c>
      <c r="R1514" s="35">
        <v>23.320444668477432</v>
      </c>
      <c r="S1514" s="35">
        <v>0</v>
      </c>
      <c r="T1514" s="35">
        <v>0</v>
      </c>
      <c r="U1514" s="35">
        <v>0</v>
      </c>
      <c r="V1514" s="35">
        <v>0</v>
      </c>
      <c r="W1514" s="35">
        <v>0</v>
      </c>
      <c r="X1514" s="35">
        <v>0</v>
      </c>
      <c r="Y1514" s="35">
        <v>0</v>
      </c>
      <c r="Z1514" s="35">
        <v>0</v>
      </c>
      <c r="AA1514" s="35">
        <v>0</v>
      </c>
    </row>
    <row r="1515" spans="1:27">
      <c r="A1515" s="241" t="s">
        <v>770</v>
      </c>
      <c r="B1515" s="35" t="s">
        <v>79</v>
      </c>
      <c r="C1515" s="35" t="s">
        <v>82</v>
      </c>
      <c r="D1515" s="35">
        <v>0</v>
      </c>
      <c r="E1515" s="35">
        <v>0</v>
      </c>
      <c r="F1515" s="35">
        <v>0</v>
      </c>
      <c r="G1515" s="35">
        <v>0</v>
      </c>
      <c r="H1515" s="35">
        <v>0</v>
      </c>
      <c r="I1515" s="35">
        <v>0</v>
      </c>
      <c r="J1515" s="35">
        <v>0</v>
      </c>
      <c r="K1515" s="35">
        <v>0</v>
      </c>
      <c r="L1515" s="35">
        <v>0</v>
      </c>
      <c r="M1515" s="35">
        <v>44.651630201058261</v>
      </c>
      <c r="N1515" s="35">
        <v>74.611785585403879</v>
      </c>
      <c r="O1515" s="35">
        <v>80.022844687662484</v>
      </c>
      <c r="P1515" s="35">
        <v>59.104437156861025</v>
      </c>
      <c r="Q1515" s="35">
        <v>18.739229002296025</v>
      </c>
      <c r="R1515" s="35">
        <v>0</v>
      </c>
      <c r="S1515" s="35">
        <v>0</v>
      </c>
      <c r="T1515" s="35">
        <v>0</v>
      </c>
      <c r="U1515" s="35">
        <v>0</v>
      </c>
      <c r="V1515" s="35">
        <v>0</v>
      </c>
      <c r="W1515" s="35">
        <v>0</v>
      </c>
      <c r="X1515" s="35">
        <v>0</v>
      </c>
      <c r="Y1515" s="35">
        <v>0</v>
      </c>
      <c r="Z1515" s="35">
        <v>0</v>
      </c>
      <c r="AA1515" s="35">
        <v>0</v>
      </c>
    </row>
    <row r="1516" spans="1:27">
      <c r="A1516" s="241" t="s">
        <v>770</v>
      </c>
      <c r="B1516" s="35" t="s">
        <v>79</v>
      </c>
      <c r="C1516" s="35" t="s">
        <v>83</v>
      </c>
      <c r="D1516" s="35">
        <v>0</v>
      </c>
      <c r="E1516" s="35">
        <v>0</v>
      </c>
      <c r="F1516" s="35">
        <v>0</v>
      </c>
      <c r="G1516" s="35">
        <v>0</v>
      </c>
      <c r="H1516" s="35">
        <v>0</v>
      </c>
      <c r="I1516" s="35">
        <v>0</v>
      </c>
      <c r="J1516" s="35">
        <v>0</v>
      </c>
      <c r="K1516" s="35">
        <v>0</v>
      </c>
      <c r="L1516" s="35">
        <v>82.694074079069466</v>
      </c>
      <c r="M1516" s="35">
        <v>154.21985523007774</v>
      </c>
      <c r="N1516" s="35">
        <v>204.91739037054569</v>
      </c>
      <c r="O1516" s="35">
        <v>227.93969645501309</v>
      </c>
      <c r="P1516" s="35">
        <v>220.17748347577071</v>
      </c>
      <c r="Q1516" s="35">
        <v>182.67908130757218</v>
      </c>
      <c r="R1516" s="35">
        <v>120.50885694905212</v>
      </c>
      <c r="S1516" s="35">
        <v>42.063243696934194</v>
      </c>
      <c r="T1516" s="35">
        <v>0</v>
      </c>
      <c r="U1516" s="35">
        <v>0</v>
      </c>
      <c r="V1516" s="35">
        <v>0</v>
      </c>
      <c r="W1516" s="35">
        <v>0</v>
      </c>
      <c r="X1516" s="35">
        <v>0</v>
      </c>
      <c r="Y1516" s="35">
        <v>0</v>
      </c>
      <c r="Z1516" s="35">
        <v>0</v>
      </c>
      <c r="AA1516" s="35">
        <v>0</v>
      </c>
    </row>
    <row r="1517" spans="1:27">
      <c r="A1517" s="241" t="s">
        <v>770</v>
      </c>
      <c r="B1517" s="35" t="s">
        <v>79</v>
      </c>
      <c r="C1517" s="35" t="s">
        <v>84</v>
      </c>
      <c r="D1517" s="35">
        <v>0</v>
      </c>
      <c r="E1517" s="35">
        <v>0</v>
      </c>
      <c r="F1517" s="35">
        <v>0</v>
      </c>
      <c r="G1517" s="35">
        <v>0</v>
      </c>
      <c r="H1517" s="35">
        <v>0</v>
      </c>
      <c r="I1517" s="35">
        <v>0</v>
      </c>
      <c r="J1517" s="35">
        <v>112.90086281861798</v>
      </c>
      <c r="K1517" s="35">
        <v>217.57125104858633</v>
      </c>
      <c r="L1517" s="35">
        <v>306.38069182190873</v>
      </c>
      <c r="M1517" s="35">
        <v>372.85497557748266</v>
      </c>
      <c r="N1517" s="35">
        <v>412.14812603496824</v>
      </c>
      <c r="O1517" s="35">
        <v>421.39567193812815</v>
      </c>
      <c r="P1517" s="35">
        <v>399.92346705226441</v>
      </c>
      <c r="Q1517" s="35">
        <v>349.296835434814</v>
      </c>
      <c r="R1517" s="35">
        <v>273.20645928814218</v>
      </c>
      <c r="S1517" s="35">
        <v>177.19932817177144</v>
      </c>
      <c r="T1517" s="35">
        <v>68.274363380501569</v>
      </c>
      <c r="U1517" s="35">
        <v>0</v>
      </c>
      <c r="V1517" s="35">
        <v>0</v>
      </c>
      <c r="W1517" s="35">
        <v>0</v>
      </c>
      <c r="X1517" s="35">
        <v>0</v>
      </c>
      <c r="Y1517" s="35">
        <v>0</v>
      </c>
      <c r="Z1517" s="35">
        <v>0</v>
      </c>
      <c r="AA1517" s="35">
        <v>0</v>
      </c>
    </row>
    <row r="1518" spans="1:27">
      <c r="A1518" s="241" t="s">
        <v>770</v>
      </c>
      <c r="B1518" s="35" t="s">
        <v>79</v>
      </c>
      <c r="C1518" s="35" t="s">
        <v>85</v>
      </c>
      <c r="D1518" s="35">
        <v>0</v>
      </c>
      <c r="E1518" s="35">
        <v>0</v>
      </c>
      <c r="F1518" s="35">
        <v>0</v>
      </c>
      <c r="G1518" s="35">
        <v>0</v>
      </c>
      <c r="H1518" s="35">
        <v>0</v>
      </c>
      <c r="I1518" s="35">
        <v>122.54690113144629</v>
      </c>
      <c r="J1518" s="35">
        <v>239.66604969845838</v>
      </c>
      <c r="K1518" s="35">
        <v>346.17009495524223</v>
      </c>
      <c r="L1518" s="35">
        <v>437.34184210186515</v>
      </c>
      <c r="M1518" s="35">
        <v>509.14318262795172</v>
      </c>
      <c r="N1518" s="35">
        <v>558.39394709166299</v>
      </c>
      <c r="O1518" s="35">
        <v>582.91275872500125</v>
      </c>
      <c r="P1518" s="35">
        <v>581.61364928649311</v>
      </c>
      <c r="Q1518" s="35">
        <v>554.55415792662905</v>
      </c>
      <c r="R1518" s="35">
        <v>502.93278270831172</v>
      </c>
      <c r="S1518" s="35">
        <v>429.03589765759961</v>
      </c>
      <c r="T1518" s="35">
        <v>336.13648645367545</v>
      </c>
      <c r="U1518" s="35">
        <v>228.34917796712719</v>
      </c>
      <c r="V1518" s="35">
        <v>110.4480043003567</v>
      </c>
      <c r="W1518" s="35">
        <v>0</v>
      </c>
      <c r="X1518" s="35">
        <v>0</v>
      </c>
      <c r="Y1518" s="35">
        <v>0</v>
      </c>
      <c r="Z1518" s="35">
        <v>0</v>
      </c>
      <c r="AA1518" s="35">
        <v>0</v>
      </c>
    </row>
    <row r="1519" spans="1:27">
      <c r="A1519" s="241" t="s">
        <v>770</v>
      </c>
      <c r="B1519" s="35" t="s">
        <v>79</v>
      </c>
      <c r="C1519" s="35" t="s">
        <v>86</v>
      </c>
      <c r="D1519" s="35">
        <v>0</v>
      </c>
      <c r="E1519" s="35">
        <v>0</v>
      </c>
      <c r="F1519" s="35">
        <v>0</v>
      </c>
      <c r="G1519" s="35">
        <v>128.89386393490571</v>
      </c>
      <c r="H1519" s="35">
        <v>253.95674161462304</v>
      </c>
      <c r="I1519" s="35">
        <v>371.47151144159261</v>
      </c>
      <c r="J1519" s="35">
        <v>477.94539684565819</v>
      </c>
      <c r="K1519" s="35">
        <v>570.21377866600801</v>
      </c>
      <c r="L1519" s="35">
        <v>645.53425403138692</v>
      </c>
      <c r="M1519" s="35">
        <v>701.66814611847656</v>
      </c>
      <c r="N1519" s="35">
        <v>736.94704215361321</v>
      </c>
      <c r="O1519" s="35">
        <v>750.32238201389555</v>
      </c>
      <c r="P1519" s="35">
        <v>741.39662355419011</v>
      </c>
      <c r="Q1519" s="35">
        <v>710.43505836350164</v>
      </c>
      <c r="R1519" s="35">
        <v>658.35792676253732</v>
      </c>
      <c r="S1519" s="35">
        <v>586.71306640068042</v>
      </c>
      <c r="T1519" s="35">
        <v>497.62990739137553</v>
      </c>
      <c r="U1519" s="35">
        <v>393.75618134351993</v>
      </c>
      <c r="V1519" s="35">
        <v>278.17922542442443</v>
      </c>
      <c r="W1519" s="35">
        <v>154.33422045670906</v>
      </c>
      <c r="X1519" s="35">
        <v>25.902090398435277</v>
      </c>
      <c r="Y1519" s="35">
        <v>0</v>
      </c>
      <c r="Z1519" s="35">
        <v>0</v>
      </c>
      <c r="AA1519" s="35">
        <v>0</v>
      </c>
    </row>
    <row r="1520" spans="1:27">
      <c r="A1520" s="241" t="s">
        <v>770</v>
      </c>
      <c r="B1520" s="35" t="s">
        <v>79</v>
      </c>
      <c r="C1520" s="35" t="s">
        <v>87</v>
      </c>
      <c r="D1520" s="35">
        <v>0</v>
      </c>
      <c r="E1520" s="35">
        <v>0</v>
      </c>
      <c r="F1520" s="35">
        <v>121.17660485012225</v>
      </c>
      <c r="G1520" s="35">
        <v>239.62040831755368</v>
      </c>
      <c r="H1520" s="35">
        <v>352.66023975605185</v>
      </c>
      <c r="I1520" s="35">
        <v>457.74680008237931</v>
      </c>
      <c r="J1520" s="35">
        <v>552.51015412862785</v>
      </c>
      <c r="K1520" s="35">
        <v>634.81317794016672</v>
      </c>
      <c r="L1520" s="35">
        <v>702.79975566402254</v>
      </c>
      <c r="M1520" s="35">
        <v>754.93663908088797</v>
      </c>
      <c r="N1520" s="35">
        <v>790.04802575540816</v>
      </c>
      <c r="O1520" s="35">
        <v>807.3420759907126</v>
      </c>
      <c r="P1520" s="35">
        <v>806.4287705710143</v>
      </c>
      <c r="Q1520" s="35">
        <v>787.32870656054752</v>
      </c>
      <c r="R1520" s="35">
        <v>750.4726327940549</v>
      </c>
      <c r="S1520" s="35">
        <v>696.69173553454686</v>
      </c>
      <c r="T1520" s="35">
        <v>627.19889337830762</v>
      </c>
      <c r="U1520" s="35">
        <v>543.56132415064747</v>
      </c>
      <c r="V1520" s="35">
        <v>447.66524066560714</v>
      </c>
      <c r="W1520" s="35">
        <v>341.67331244067918</v>
      </c>
      <c r="X1520" s="35">
        <v>227.97589269928764</v>
      </c>
      <c r="Y1520" s="35">
        <v>109.13711060037362</v>
      </c>
      <c r="Z1520" s="35">
        <v>0</v>
      </c>
      <c r="AA1520" s="35">
        <v>0</v>
      </c>
    </row>
    <row r="1521" spans="1:27">
      <c r="A1521" s="241" t="s">
        <v>770</v>
      </c>
      <c r="B1521" s="35" t="s">
        <v>79</v>
      </c>
      <c r="C1521" s="35" t="s">
        <v>88</v>
      </c>
      <c r="D1521" s="35">
        <v>0</v>
      </c>
      <c r="E1521" s="35">
        <v>0</v>
      </c>
      <c r="F1521" s="35">
        <v>124.85080143282414</v>
      </c>
      <c r="G1521" s="35">
        <v>246.56507323437015</v>
      </c>
      <c r="H1521" s="35">
        <v>362.08508236909626</v>
      </c>
      <c r="I1521" s="35">
        <v>468.50870944731213</v>
      </c>
      <c r="J1521" s="35">
        <v>563.16235641463504</v>
      </c>
      <c r="K1521" s="35">
        <v>643.66811327758114</v>
      </c>
      <c r="L1521" s="35">
        <v>708.00349648785766</v>
      </c>
      <c r="M1521" s="35">
        <v>754.55225822436194</v>
      </c>
      <c r="N1521" s="35">
        <v>782.14499013079774</v>
      </c>
      <c r="O1521" s="35">
        <v>790.08850145276676</v>
      </c>
      <c r="P1521" s="35">
        <v>778.18323353023789</v>
      </c>
      <c r="Q1521" s="35">
        <v>746.72827315463542</v>
      </c>
      <c r="R1521" s="35">
        <v>696.51383884387462</v>
      </c>
      <c r="S1521" s="35">
        <v>628.80142879681421</v>
      </c>
      <c r="T1521" s="35">
        <v>545.2921292546356</v>
      </c>
      <c r="U1521" s="35">
        <v>448.08387943354995</v>
      </c>
      <c r="V1521" s="35">
        <v>339.61876662870833</v>
      </c>
      <c r="W1521" s="35">
        <v>222.62167555344965</v>
      </c>
      <c r="X1521" s="35">
        <v>100.03183317884168</v>
      </c>
      <c r="Y1521" s="35">
        <v>0</v>
      </c>
      <c r="Z1521" s="35">
        <v>0</v>
      </c>
      <c r="AA1521" s="35">
        <v>0</v>
      </c>
    </row>
    <row r="1522" spans="1:27">
      <c r="A1522" s="241" t="s">
        <v>770</v>
      </c>
      <c r="B1522" s="35" t="s">
        <v>79</v>
      </c>
      <c r="C1522" s="35" t="s">
        <v>89</v>
      </c>
      <c r="D1522" s="35">
        <v>0</v>
      </c>
      <c r="E1522" s="35">
        <v>0</v>
      </c>
      <c r="F1522" s="35">
        <v>0</v>
      </c>
      <c r="G1522" s="35">
        <v>0</v>
      </c>
      <c r="H1522" s="35">
        <v>130.90242619493489</v>
      </c>
      <c r="I1522" s="35">
        <v>257.0736976442401</v>
      </c>
      <c r="J1522" s="35">
        <v>373.95365586169635</v>
      </c>
      <c r="K1522" s="35">
        <v>477.31795462956393</v>
      </c>
      <c r="L1522" s="35">
        <v>563.43073887731873</v>
      </c>
      <c r="M1522" s="35">
        <v>629.17966821757557</v>
      </c>
      <c r="N1522" s="35">
        <v>672.18840503681338</v>
      </c>
      <c r="O1522" s="35">
        <v>690.90250152821397</v>
      </c>
      <c r="P1522" s="35">
        <v>684.64558148547553</v>
      </c>
      <c r="Q1522" s="35">
        <v>653.64378630118836</v>
      </c>
      <c r="R1522" s="35">
        <v>599.01760162770256</v>
      </c>
      <c r="S1522" s="35">
        <v>522.74136010625352</v>
      </c>
      <c r="T1522" s="35">
        <v>427.57188384123526</v>
      </c>
      <c r="U1522" s="35">
        <v>316.94884566651774</v>
      </c>
      <c r="V1522" s="35">
        <v>194.87045040724965</v>
      </c>
      <c r="W1522" s="35">
        <v>65.748929340257078</v>
      </c>
      <c r="X1522" s="35">
        <v>0</v>
      </c>
      <c r="Y1522" s="35">
        <v>0</v>
      </c>
      <c r="Z1522" s="35">
        <v>0</v>
      </c>
      <c r="AA1522" s="35">
        <v>0</v>
      </c>
    </row>
    <row r="1523" spans="1:27">
      <c r="A1523" s="241" t="s">
        <v>770</v>
      </c>
      <c r="B1523" s="35" t="s">
        <v>79</v>
      </c>
      <c r="C1523" s="35" t="s">
        <v>90</v>
      </c>
      <c r="D1523" s="35">
        <v>0</v>
      </c>
      <c r="E1523" s="35">
        <v>0</v>
      </c>
      <c r="F1523" s="35">
        <v>0</v>
      </c>
      <c r="G1523" s="35">
        <v>0</v>
      </c>
      <c r="H1523" s="35">
        <v>0</v>
      </c>
      <c r="I1523" s="35">
        <v>123.28480514349356</v>
      </c>
      <c r="J1523" s="35">
        <v>239.61919967392146</v>
      </c>
      <c r="K1523" s="35">
        <v>342.44461532759743</v>
      </c>
      <c r="L1523" s="35">
        <v>425.96407769700733</v>
      </c>
      <c r="M1523" s="35">
        <v>485.46902146484183</v>
      </c>
      <c r="N1523" s="35">
        <v>517.60474454747884</v>
      </c>
      <c r="O1523" s="35">
        <v>520.55953567594133</v>
      </c>
      <c r="P1523" s="35">
        <v>494.16681299454359</v>
      </c>
      <c r="Q1523" s="35">
        <v>439.9145154234061</v>
      </c>
      <c r="R1523" s="35">
        <v>360.8612173292787</v>
      </c>
      <c r="S1523" s="35">
        <v>261.46369569641166</v>
      </c>
      <c r="T1523" s="35">
        <v>147.32567101951904</v>
      </c>
      <c r="U1523" s="35">
        <v>24.881887119182185</v>
      </c>
      <c r="V1523" s="35">
        <v>0</v>
      </c>
      <c r="W1523" s="35">
        <v>0</v>
      </c>
      <c r="X1523" s="35">
        <v>0</v>
      </c>
      <c r="Y1523" s="35">
        <v>0</v>
      </c>
      <c r="Z1523" s="35">
        <v>0</v>
      </c>
      <c r="AA1523" s="35">
        <v>0</v>
      </c>
    </row>
    <row r="1524" spans="1:27">
      <c r="A1524" s="241" t="s">
        <v>770</v>
      </c>
      <c r="B1524" s="35" t="s">
        <v>79</v>
      </c>
      <c r="C1524" s="35" t="s">
        <v>91</v>
      </c>
      <c r="D1524" s="35">
        <v>0</v>
      </c>
      <c r="E1524" s="35">
        <v>0</v>
      </c>
      <c r="F1524" s="35">
        <v>0</v>
      </c>
      <c r="G1524" s="35">
        <v>0</v>
      </c>
      <c r="H1524" s="35">
        <v>0</v>
      </c>
      <c r="I1524" s="35">
        <v>0</v>
      </c>
      <c r="J1524" s="35">
        <v>0</v>
      </c>
      <c r="K1524" s="35">
        <v>98.583664385265081</v>
      </c>
      <c r="L1524" s="35">
        <v>187.51727282772165</v>
      </c>
      <c r="M1524" s="35">
        <v>258.09538409613651</v>
      </c>
      <c r="N1524" s="35">
        <v>303.4093209129407</v>
      </c>
      <c r="O1524" s="35">
        <v>319.02343942174286</v>
      </c>
      <c r="P1524" s="35">
        <v>303.40932091294076</v>
      </c>
      <c r="Q1524" s="35">
        <v>258.09538409613651</v>
      </c>
      <c r="R1524" s="35">
        <v>187.51727282772168</v>
      </c>
      <c r="S1524" s="35">
        <v>98.583664385265124</v>
      </c>
      <c r="T1524" s="35">
        <v>0</v>
      </c>
      <c r="U1524" s="35">
        <v>0</v>
      </c>
      <c r="V1524" s="35">
        <v>0</v>
      </c>
      <c r="W1524" s="35">
        <v>0</v>
      </c>
      <c r="X1524" s="35">
        <v>0</v>
      </c>
      <c r="Y1524" s="35">
        <v>0</v>
      </c>
      <c r="Z1524" s="35">
        <v>0</v>
      </c>
      <c r="AA1524" s="35">
        <v>0</v>
      </c>
    </row>
    <row r="1525" spans="1:27">
      <c r="A1525" s="241" t="s">
        <v>770</v>
      </c>
      <c r="B1525" s="35" t="s">
        <v>79</v>
      </c>
      <c r="C1525" s="35" t="s">
        <v>92</v>
      </c>
      <c r="D1525" s="35">
        <v>0</v>
      </c>
      <c r="E1525" s="35">
        <v>0</v>
      </c>
      <c r="F1525" s="35">
        <v>0</v>
      </c>
      <c r="G1525" s="35">
        <v>0</v>
      </c>
      <c r="H1525" s="35">
        <v>0</v>
      </c>
      <c r="I1525" s="35">
        <v>0</v>
      </c>
      <c r="J1525" s="35">
        <v>0</v>
      </c>
      <c r="K1525" s="35">
        <v>0</v>
      </c>
      <c r="L1525" s="35">
        <v>0</v>
      </c>
      <c r="M1525" s="35">
        <v>63.827607065102555</v>
      </c>
      <c r="N1525" s="35">
        <v>113.87718805346177</v>
      </c>
      <c r="O1525" s="35">
        <v>139.34488451422996</v>
      </c>
      <c r="P1525" s="35">
        <v>134.73316016043424</v>
      </c>
      <c r="Q1525" s="35">
        <v>101.03751617607702</v>
      </c>
      <c r="R1525" s="35">
        <v>45.531599229685312</v>
      </c>
      <c r="S1525" s="35">
        <v>0</v>
      </c>
      <c r="T1525" s="35">
        <v>0</v>
      </c>
      <c r="U1525" s="35">
        <v>0</v>
      </c>
      <c r="V1525" s="35">
        <v>0</v>
      </c>
      <c r="W1525" s="35">
        <v>0</v>
      </c>
      <c r="X1525" s="35">
        <v>0</v>
      </c>
      <c r="Y1525" s="35">
        <v>0</v>
      </c>
      <c r="Z1525" s="35">
        <v>0</v>
      </c>
      <c r="AA1525" s="35">
        <v>0</v>
      </c>
    </row>
    <row r="1526" spans="1:27">
      <c r="A1526" s="241" t="s">
        <v>770</v>
      </c>
      <c r="B1526" s="35" t="s">
        <v>79</v>
      </c>
      <c r="C1526" s="35" t="s">
        <v>93</v>
      </c>
      <c r="D1526" s="35">
        <v>0</v>
      </c>
      <c r="E1526" s="35">
        <v>0</v>
      </c>
      <c r="F1526" s="35">
        <v>0</v>
      </c>
      <c r="G1526" s="35">
        <v>0</v>
      </c>
      <c r="H1526" s="35">
        <v>0</v>
      </c>
      <c r="I1526" s="35">
        <v>0</v>
      </c>
      <c r="J1526" s="35">
        <v>0</v>
      </c>
      <c r="K1526" s="35">
        <v>0</v>
      </c>
      <c r="L1526" s="35">
        <v>0</v>
      </c>
      <c r="M1526" s="35">
        <v>0</v>
      </c>
      <c r="N1526" s="35">
        <v>31.692406199727007</v>
      </c>
      <c r="O1526" s="35">
        <v>47.207245083546489</v>
      </c>
      <c r="P1526" s="35">
        <v>38.624879724660168</v>
      </c>
      <c r="Q1526" s="35">
        <v>10.326226877955891</v>
      </c>
      <c r="R1526" s="35">
        <v>0</v>
      </c>
      <c r="S1526" s="35">
        <v>0</v>
      </c>
      <c r="T1526" s="35">
        <v>0</v>
      </c>
      <c r="U1526" s="35">
        <v>0</v>
      </c>
      <c r="V1526" s="35">
        <v>0</v>
      </c>
      <c r="W1526" s="35">
        <v>0</v>
      </c>
      <c r="X1526" s="35">
        <v>0</v>
      </c>
      <c r="Y1526" s="35">
        <v>0</v>
      </c>
      <c r="Z1526" s="35">
        <v>0</v>
      </c>
      <c r="AA1526" s="35">
        <v>0</v>
      </c>
    </row>
    <row r="1527" spans="1:27">
      <c r="A1527" s="241" t="s">
        <v>770</v>
      </c>
      <c r="B1527" s="35" t="s">
        <v>339</v>
      </c>
      <c r="C1527" s="35" t="s">
        <v>82</v>
      </c>
      <c r="D1527" s="35">
        <v>0</v>
      </c>
      <c r="E1527" s="35">
        <v>0</v>
      </c>
      <c r="F1527" s="35">
        <v>0</v>
      </c>
      <c r="G1527" s="35">
        <v>0</v>
      </c>
      <c r="H1527" s="35">
        <v>0</v>
      </c>
      <c r="I1527" s="35">
        <v>0</v>
      </c>
      <c r="J1527" s="35">
        <v>0</v>
      </c>
      <c r="K1527" s="35">
        <v>0</v>
      </c>
      <c r="L1527" s="35">
        <v>0</v>
      </c>
      <c r="M1527" s="35">
        <v>23.81420277389774</v>
      </c>
      <c r="N1527" s="35">
        <v>39.792952312215405</v>
      </c>
      <c r="O1527" s="35">
        <v>42.678850500086661</v>
      </c>
      <c r="P1527" s="35">
        <v>31.522366483659216</v>
      </c>
      <c r="Q1527" s="35">
        <v>9.9942554678912128</v>
      </c>
      <c r="R1527" s="35">
        <v>0</v>
      </c>
      <c r="S1527" s="35">
        <v>0</v>
      </c>
      <c r="T1527" s="35">
        <v>0</v>
      </c>
      <c r="U1527" s="35">
        <v>0</v>
      </c>
      <c r="V1527" s="35">
        <v>0</v>
      </c>
      <c r="W1527" s="35">
        <v>0</v>
      </c>
      <c r="X1527" s="35">
        <v>0</v>
      </c>
      <c r="Y1527" s="35">
        <v>0</v>
      </c>
      <c r="Z1527" s="35">
        <v>0</v>
      </c>
      <c r="AA1527" s="35">
        <v>0</v>
      </c>
    </row>
    <row r="1528" spans="1:27">
      <c r="A1528" s="241" t="s">
        <v>770</v>
      </c>
      <c r="B1528" s="35" t="s">
        <v>339</v>
      </c>
      <c r="C1528" s="35" t="s">
        <v>83</v>
      </c>
      <c r="D1528" s="35">
        <v>0</v>
      </c>
      <c r="E1528" s="35">
        <v>0</v>
      </c>
      <c r="F1528" s="35">
        <v>0</v>
      </c>
      <c r="G1528" s="35">
        <v>0</v>
      </c>
      <c r="H1528" s="35">
        <v>0</v>
      </c>
      <c r="I1528" s="35">
        <v>0</v>
      </c>
      <c r="J1528" s="35">
        <v>0</v>
      </c>
      <c r="K1528" s="35">
        <v>0</v>
      </c>
      <c r="L1528" s="35">
        <v>44.103506175503725</v>
      </c>
      <c r="M1528" s="35">
        <v>82.250589456041467</v>
      </c>
      <c r="N1528" s="35">
        <v>109.28927486429106</v>
      </c>
      <c r="O1528" s="35">
        <v>121.56783810934033</v>
      </c>
      <c r="P1528" s="35">
        <v>117.42799118707772</v>
      </c>
      <c r="Q1528" s="35">
        <v>97.428843364038514</v>
      </c>
      <c r="R1528" s="35">
        <v>64.27139037282781</v>
      </c>
      <c r="S1528" s="35">
        <v>22.433729971698238</v>
      </c>
      <c r="T1528" s="35">
        <v>0</v>
      </c>
      <c r="U1528" s="35">
        <v>0</v>
      </c>
      <c r="V1528" s="35">
        <v>0</v>
      </c>
      <c r="W1528" s="35">
        <v>0</v>
      </c>
      <c r="X1528" s="35">
        <v>0</v>
      </c>
      <c r="Y1528" s="35">
        <v>0</v>
      </c>
      <c r="Z1528" s="35">
        <v>0</v>
      </c>
      <c r="AA1528" s="35">
        <v>0</v>
      </c>
    </row>
    <row r="1529" spans="1:27">
      <c r="A1529" s="241" t="s">
        <v>770</v>
      </c>
      <c r="B1529" s="35" t="s">
        <v>339</v>
      </c>
      <c r="C1529" s="35" t="s">
        <v>84</v>
      </c>
      <c r="D1529" s="35">
        <v>0</v>
      </c>
      <c r="E1529" s="35">
        <v>0</v>
      </c>
      <c r="F1529" s="35">
        <v>0</v>
      </c>
      <c r="G1529" s="35">
        <v>0</v>
      </c>
      <c r="H1529" s="35">
        <v>0</v>
      </c>
      <c r="I1529" s="35">
        <v>0</v>
      </c>
      <c r="J1529" s="35">
        <v>60.21379350326292</v>
      </c>
      <c r="K1529" s="35">
        <v>116.03800055924606</v>
      </c>
      <c r="L1529" s="35">
        <v>163.40303563835133</v>
      </c>
      <c r="M1529" s="35">
        <v>198.85598697465744</v>
      </c>
      <c r="N1529" s="35">
        <v>219.81233388531641</v>
      </c>
      <c r="O1529" s="35">
        <v>224.74435836700169</v>
      </c>
      <c r="P1529" s="35">
        <v>213.29251576120768</v>
      </c>
      <c r="Q1529" s="35">
        <v>186.29164556523412</v>
      </c>
      <c r="R1529" s="35">
        <v>145.7101116203425</v>
      </c>
      <c r="S1529" s="35">
        <v>94.506308358278105</v>
      </c>
      <c r="T1529" s="35">
        <v>36.412993802934174</v>
      </c>
      <c r="U1529" s="35">
        <v>0</v>
      </c>
      <c r="V1529" s="35">
        <v>0</v>
      </c>
      <c r="W1529" s="35">
        <v>0</v>
      </c>
      <c r="X1529" s="35">
        <v>0</v>
      </c>
      <c r="Y1529" s="35">
        <v>0</v>
      </c>
      <c r="Z1529" s="35">
        <v>0</v>
      </c>
      <c r="AA1529" s="35">
        <v>0</v>
      </c>
    </row>
    <row r="1530" spans="1:27">
      <c r="A1530" s="241" t="s">
        <v>770</v>
      </c>
      <c r="B1530" s="35" t="s">
        <v>339</v>
      </c>
      <c r="C1530" s="35" t="s">
        <v>85</v>
      </c>
      <c r="D1530" s="35">
        <v>0</v>
      </c>
      <c r="E1530" s="35">
        <v>0</v>
      </c>
      <c r="F1530" s="35">
        <v>0</v>
      </c>
      <c r="G1530" s="35">
        <v>0</v>
      </c>
      <c r="H1530" s="35">
        <v>0</v>
      </c>
      <c r="I1530" s="35">
        <v>65.358347270104687</v>
      </c>
      <c r="J1530" s="35">
        <v>127.82189317251112</v>
      </c>
      <c r="K1530" s="35">
        <v>184.62405064279585</v>
      </c>
      <c r="L1530" s="35">
        <v>233.24898245432809</v>
      </c>
      <c r="M1530" s="35">
        <v>271.54303073490757</v>
      </c>
      <c r="N1530" s="35">
        <v>297.8101051155536</v>
      </c>
      <c r="O1530" s="35">
        <v>310.88680465333402</v>
      </c>
      <c r="P1530" s="35">
        <v>310.19394628612969</v>
      </c>
      <c r="Q1530" s="35">
        <v>295.76221756086881</v>
      </c>
      <c r="R1530" s="35">
        <v>268.23081744443289</v>
      </c>
      <c r="S1530" s="35">
        <v>228.81914541738644</v>
      </c>
      <c r="T1530" s="35">
        <v>179.27279277529357</v>
      </c>
      <c r="U1530" s="35">
        <v>121.7862282491345</v>
      </c>
      <c r="V1530" s="35">
        <v>58.905602293523572</v>
      </c>
      <c r="W1530" s="35">
        <v>0</v>
      </c>
      <c r="X1530" s="35">
        <v>0</v>
      </c>
      <c r="Y1530" s="35">
        <v>0</v>
      </c>
      <c r="Z1530" s="35">
        <v>0</v>
      </c>
      <c r="AA1530" s="35">
        <v>0</v>
      </c>
    </row>
    <row r="1531" spans="1:27">
      <c r="A1531" s="241" t="s">
        <v>770</v>
      </c>
      <c r="B1531" s="35" t="s">
        <v>339</v>
      </c>
      <c r="C1531" s="35" t="s">
        <v>86</v>
      </c>
      <c r="D1531" s="35">
        <v>0</v>
      </c>
      <c r="E1531" s="35">
        <v>0</v>
      </c>
      <c r="F1531" s="35">
        <v>0</v>
      </c>
      <c r="G1531" s="35">
        <v>68.743394098616392</v>
      </c>
      <c r="H1531" s="35">
        <v>135.44359552779898</v>
      </c>
      <c r="I1531" s="35">
        <v>198.1181394355161</v>
      </c>
      <c r="J1531" s="35">
        <v>254.90421165101773</v>
      </c>
      <c r="K1531" s="35">
        <v>304.11401528853759</v>
      </c>
      <c r="L1531" s="35">
        <v>344.2849354834064</v>
      </c>
      <c r="M1531" s="35">
        <v>374.22301126318752</v>
      </c>
      <c r="N1531" s="35">
        <v>393.03842248192706</v>
      </c>
      <c r="O1531" s="35">
        <v>400.17193707407768</v>
      </c>
      <c r="P1531" s="35">
        <v>395.41153256223475</v>
      </c>
      <c r="Q1531" s="35">
        <v>378.8986977938676</v>
      </c>
      <c r="R1531" s="35">
        <v>351.12422760668659</v>
      </c>
      <c r="S1531" s="35">
        <v>312.91363541369623</v>
      </c>
      <c r="T1531" s="35">
        <v>265.4026172754003</v>
      </c>
      <c r="U1531" s="35">
        <v>210.00329671654399</v>
      </c>
      <c r="V1531" s="35">
        <v>148.36225355969304</v>
      </c>
      <c r="W1531" s="35">
        <v>82.311584243578167</v>
      </c>
      <c r="X1531" s="35">
        <v>13.814448212498815</v>
      </c>
      <c r="Y1531" s="35">
        <v>0</v>
      </c>
      <c r="Z1531" s="35">
        <v>0</v>
      </c>
      <c r="AA1531" s="35">
        <v>0</v>
      </c>
    </row>
    <row r="1532" spans="1:27">
      <c r="A1532" s="241" t="s">
        <v>770</v>
      </c>
      <c r="B1532" s="35" t="s">
        <v>339</v>
      </c>
      <c r="C1532" s="35" t="s">
        <v>87</v>
      </c>
      <c r="D1532" s="35">
        <v>0</v>
      </c>
      <c r="E1532" s="35">
        <v>0</v>
      </c>
      <c r="F1532" s="35">
        <v>64.627522586731871</v>
      </c>
      <c r="G1532" s="35">
        <v>127.79755110269531</v>
      </c>
      <c r="H1532" s="35">
        <v>188.08546120322768</v>
      </c>
      <c r="I1532" s="35">
        <v>244.13162671060232</v>
      </c>
      <c r="J1532" s="35">
        <v>294.67208220193487</v>
      </c>
      <c r="K1532" s="35">
        <v>338.56702823475558</v>
      </c>
      <c r="L1532" s="35">
        <v>374.82653635414539</v>
      </c>
      <c r="M1532" s="35">
        <v>402.63287417647365</v>
      </c>
      <c r="N1532" s="35">
        <v>421.35894706955105</v>
      </c>
      <c r="O1532" s="35">
        <v>430.58244052838006</v>
      </c>
      <c r="P1532" s="35">
        <v>430.09534430454102</v>
      </c>
      <c r="Q1532" s="35">
        <v>419.90864349895872</v>
      </c>
      <c r="R1532" s="35">
        <v>400.25207082349601</v>
      </c>
      <c r="S1532" s="35">
        <v>371.56892561842506</v>
      </c>
      <c r="T1532" s="35">
        <v>334.50607646843076</v>
      </c>
      <c r="U1532" s="35">
        <v>289.89937288034537</v>
      </c>
      <c r="V1532" s="35">
        <v>238.75479502165717</v>
      </c>
      <c r="W1532" s="35">
        <v>182.22576663502892</v>
      </c>
      <c r="X1532" s="35">
        <v>121.58714277295343</v>
      </c>
      <c r="Y1532" s="35">
        <v>58.20645898686594</v>
      </c>
      <c r="Z1532" s="35">
        <v>0</v>
      </c>
      <c r="AA1532" s="35">
        <v>0</v>
      </c>
    </row>
    <row r="1533" spans="1:27">
      <c r="A1533" s="241" t="s">
        <v>770</v>
      </c>
      <c r="B1533" s="35" t="s">
        <v>339</v>
      </c>
      <c r="C1533" s="35" t="s">
        <v>88</v>
      </c>
      <c r="D1533" s="35">
        <v>0</v>
      </c>
      <c r="E1533" s="35">
        <v>0</v>
      </c>
      <c r="F1533" s="35">
        <v>66.58709409750621</v>
      </c>
      <c r="G1533" s="35">
        <v>131.50137239166406</v>
      </c>
      <c r="H1533" s="35">
        <v>193.11204393018468</v>
      </c>
      <c r="I1533" s="35">
        <v>249.87131170523313</v>
      </c>
      <c r="J1533" s="35">
        <v>300.353256754472</v>
      </c>
      <c r="K1533" s="35">
        <v>343.28966041470994</v>
      </c>
      <c r="L1533" s="35">
        <v>377.60186479352404</v>
      </c>
      <c r="M1533" s="35">
        <v>402.42787105299305</v>
      </c>
      <c r="N1533" s="35">
        <v>417.14399473642544</v>
      </c>
      <c r="O1533" s="35">
        <v>421.38053410814229</v>
      </c>
      <c r="P1533" s="35">
        <v>415.0310578827935</v>
      </c>
      <c r="Q1533" s="35">
        <v>398.25507901580556</v>
      </c>
      <c r="R1533" s="35">
        <v>371.47404738339981</v>
      </c>
      <c r="S1533" s="35">
        <v>335.36076202496758</v>
      </c>
      <c r="T1533" s="35">
        <v>290.82246893580566</v>
      </c>
      <c r="U1533" s="35">
        <v>238.97806903122665</v>
      </c>
      <c r="V1533" s="35">
        <v>181.13000886864444</v>
      </c>
      <c r="W1533" s="35">
        <v>118.73156029517315</v>
      </c>
      <c r="X1533" s="35">
        <v>53.350311028715566</v>
      </c>
      <c r="Y1533" s="35">
        <v>0</v>
      </c>
      <c r="Z1533" s="35">
        <v>0</v>
      </c>
      <c r="AA1533" s="35">
        <v>0</v>
      </c>
    </row>
    <row r="1534" spans="1:27">
      <c r="A1534" s="241" t="s">
        <v>770</v>
      </c>
      <c r="B1534" s="35" t="s">
        <v>339</v>
      </c>
      <c r="C1534" s="35" t="s">
        <v>89</v>
      </c>
      <c r="D1534" s="35">
        <v>0</v>
      </c>
      <c r="E1534" s="35">
        <v>0</v>
      </c>
      <c r="F1534" s="35">
        <v>0</v>
      </c>
      <c r="G1534" s="35">
        <v>0</v>
      </c>
      <c r="H1534" s="35">
        <v>69.814627303965281</v>
      </c>
      <c r="I1534" s="35">
        <v>137.10597207692805</v>
      </c>
      <c r="J1534" s="35">
        <v>199.44194979290472</v>
      </c>
      <c r="K1534" s="35">
        <v>254.56957580243412</v>
      </c>
      <c r="L1534" s="35">
        <v>300.49639406790328</v>
      </c>
      <c r="M1534" s="35">
        <v>335.56248971604032</v>
      </c>
      <c r="N1534" s="35">
        <v>358.50048268630047</v>
      </c>
      <c r="O1534" s="35">
        <v>368.48133414838082</v>
      </c>
      <c r="P1534" s="35">
        <v>365.14431012558697</v>
      </c>
      <c r="Q1534" s="35">
        <v>348.61001936063383</v>
      </c>
      <c r="R1534" s="35">
        <v>319.4760542014414</v>
      </c>
      <c r="S1534" s="35">
        <v>278.79539205666856</v>
      </c>
      <c r="T1534" s="35">
        <v>228.0383380486588</v>
      </c>
      <c r="U1534" s="35">
        <v>169.03938435547613</v>
      </c>
      <c r="V1534" s="35">
        <v>103.93090688386648</v>
      </c>
      <c r="W1534" s="35">
        <v>35.066095648137107</v>
      </c>
      <c r="X1534" s="35">
        <v>0</v>
      </c>
      <c r="Y1534" s="35">
        <v>0</v>
      </c>
      <c r="Z1534" s="35">
        <v>0</v>
      </c>
      <c r="AA1534" s="35">
        <v>0</v>
      </c>
    </row>
    <row r="1535" spans="1:27">
      <c r="A1535" s="241" t="s">
        <v>770</v>
      </c>
      <c r="B1535" s="35" t="s">
        <v>339</v>
      </c>
      <c r="C1535" s="35" t="s">
        <v>90</v>
      </c>
      <c r="D1535" s="35">
        <v>0</v>
      </c>
      <c r="E1535" s="35">
        <v>0</v>
      </c>
      <c r="F1535" s="35">
        <v>0</v>
      </c>
      <c r="G1535" s="35">
        <v>0</v>
      </c>
      <c r="H1535" s="35">
        <v>0</v>
      </c>
      <c r="I1535" s="35">
        <v>65.751896076529889</v>
      </c>
      <c r="J1535" s="35">
        <v>127.7969064927581</v>
      </c>
      <c r="K1535" s="35">
        <v>182.63712817471861</v>
      </c>
      <c r="L1535" s="35">
        <v>227.18084143840389</v>
      </c>
      <c r="M1535" s="35">
        <v>258.91681144791562</v>
      </c>
      <c r="N1535" s="35">
        <v>276.05586375865539</v>
      </c>
      <c r="O1535" s="35">
        <v>277.63175236050205</v>
      </c>
      <c r="P1535" s="35">
        <v>263.55563359708987</v>
      </c>
      <c r="Q1535" s="35">
        <v>234.62107489248322</v>
      </c>
      <c r="R1535" s="35">
        <v>192.45931590894864</v>
      </c>
      <c r="S1535" s="35">
        <v>139.44730437141953</v>
      </c>
      <c r="T1535" s="35">
        <v>78.573691210410146</v>
      </c>
      <c r="U1535" s="35">
        <v>13.270339796897165</v>
      </c>
      <c r="V1535" s="35">
        <v>0</v>
      </c>
      <c r="W1535" s="35">
        <v>0</v>
      </c>
      <c r="X1535" s="35">
        <v>0</v>
      </c>
      <c r="Y1535" s="35">
        <v>0</v>
      </c>
      <c r="Z1535" s="35">
        <v>0</v>
      </c>
      <c r="AA1535" s="35">
        <v>0</v>
      </c>
    </row>
    <row r="1536" spans="1:27">
      <c r="A1536" s="241" t="s">
        <v>770</v>
      </c>
      <c r="B1536" s="35" t="s">
        <v>339</v>
      </c>
      <c r="C1536" s="35" t="s">
        <v>91</v>
      </c>
      <c r="D1536" s="35">
        <v>0</v>
      </c>
      <c r="E1536" s="35">
        <v>0</v>
      </c>
      <c r="F1536" s="35">
        <v>0</v>
      </c>
      <c r="G1536" s="35">
        <v>0</v>
      </c>
      <c r="H1536" s="35">
        <v>0</v>
      </c>
      <c r="I1536" s="35">
        <v>0</v>
      </c>
      <c r="J1536" s="35">
        <v>0</v>
      </c>
      <c r="K1536" s="35">
        <v>52.577954338808048</v>
      </c>
      <c r="L1536" s="35">
        <v>100.00921217478489</v>
      </c>
      <c r="M1536" s="35">
        <v>137.65087151793949</v>
      </c>
      <c r="N1536" s="35">
        <v>161.81830448690172</v>
      </c>
      <c r="O1536" s="35">
        <v>170.14583435826287</v>
      </c>
      <c r="P1536" s="35">
        <v>161.81830448690175</v>
      </c>
      <c r="Q1536" s="35">
        <v>137.65087151793949</v>
      </c>
      <c r="R1536" s="35">
        <v>100.00921217478491</v>
      </c>
      <c r="S1536" s="35">
        <v>52.57795433880807</v>
      </c>
      <c r="T1536" s="35">
        <v>0</v>
      </c>
      <c r="U1536" s="35">
        <v>0</v>
      </c>
      <c r="V1536" s="35">
        <v>0</v>
      </c>
      <c r="W1536" s="35">
        <v>0</v>
      </c>
      <c r="X1536" s="35">
        <v>0</v>
      </c>
      <c r="Y1536" s="35">
        <v>0</v>
      </c>
      <c r="Z1536" s="35">
        <v>0</v>
      </c>
      <c r="AA1536" s="35">
        <v>0</v>
      </c>
    </row>
    <row r="1537" spans="1:27">
      <c r="A1537" s="241" t="s">
        <v>770</v>
      </c>
      <c r="B1537" s="35" t="s">
        <v>339</v>
      </c>
      <c r="C1537" s="35" t="s">
        <v>92</v>
      </c>
      <c r="D1537" s="35">
        <v>0</v>
      </c>
      <c r="E1537" s="35">
        <v>0</v>
      </c>
      <c r="F1537" s="35">
        <v>0</v>
      </c>
      <c r="G1537" s="35">
        <v>0</v>
      </c>
      <c r="H1537" s="35">
        <v>0</v>
      </c>
      <c r="I1537" s="35">
        <v>0</v>
      </c>
      <c r="J1537" s="35">
        <v>0</v>
      </c>
      <c r="K1537" s="35">
        <v>0</v>
      </c>
      <c r="L1537" s="35">
        <v>0</v>
      </c>
      <c r="M1537" s="35">
        <v>34.041390434721364</v>
      </c>
      <c r="N1537" s="35">
        <v>60.734500295179608</v>
      </c>
      <c r="O1537" s="35">
        <v>74.317271740922635</v>
      </c>
      <c r="P1537" s="35">
        <v>71.857685418898257</v>
      </c>
      <c r="Q1537" s="35">
        <v>53.886675293907743</v>
      </c>
      <c r="R1537" s="35">
        <v>24.283519589165497</v>
      </c>
      <c r="S1537" s="35">
        <v>0</v>
      </c>
      <c r="T1537" s="35">
        <v>0</v>
      </c>
      <c r="U1537" s="35">
        <v>0</v>
      </c>
      <c r="V1537" s="35">
        <v>0</v>
      </c>
      <c r="W1537" s="35">
        <v>0</v>
      </c>
      <c r="X1537" s="35">
        <v>0</v>
      </c>
      <c r="Y1537" s="35">
        <v>0</v>
      </c>
      <c r="Z1537" s="35">
        <v>0</v>
      </c>
      <c r="AA1537" s="35">
        <v>0</v>
      </c>
    </row>
    <row r="1538" spans="1:27">
      <c r="A1538" s="241" t="s">
        <v>770</v>
      </c>
      <c r="B1538" s="35" t="s">
        <v>339</v>
      </c>
      <c r="C1538" s="35" t="s">
        <v>93</v>
      </c>
      <c r="D1538" s="35">
        <v>0</v>
      </c>
      <c r="E1538" s="35">
        <v>0</v>
      </c>
      <c r="F1538" s="35">
        <v>0</v>
      </c>
      <c r="G1538" s="35">
        <v>0</v>
      </c>
      <c r="H1538" s="35">
        <v>0</v>
      </c>
      <c r="I1538" s="35">
        <v>0</v>
      </c>
      <c r="J1538" s="35">
        <v>0</v>
      </c>
      <c r="K1538" s="35">
        <v>0</v>
      </c>
      <c r="L1538" s="35">
        <v>0</v>
      </c>
      <c r="M1538" s="35">
        <v>0</v>
      </c>
      <c r="N1538" s="35">
        <v>16.902616639854404</v>
      </c>
      <c r="O1538" s="35">
        <v>25.177197377891464</v>
      </c>
      <c r="P1538" s="35">
        <v>20.599935853152093</v>
      </c>
      <c r="Q1538" s="35">
        <v>5.507321001576476</v>
      </c>
      <c r="R1538" s="35">
        <v>0</v>
      </c>
      <c r="S1538" s="35">
        <v>0</v>
      </c>
      <c r="T1538" s="35">
        <v>0</v>
      </c>
      <c r="U1538" s="35">
        <v>0</v>
      </c>
      <c r="V1538" s="35">
        <v>0</v>
      </c>
      <c r="W1538" s="35">
        <v>0</v>
      </c>
      <c r="X1538" s="35">
        <v>0</v>
      </c>
      <c r="Y1538" s="35">
        <v>0</v>
      </c>
      <c r="Z1538" s="35">
        <v>0</v>
      </c>
      <c r="AA1538" s="35">
        <v>0</v>
      </c>
    </row>
    <row r="1539" spans="1:27">
      <c r="A1539" s="241" t="s">
        <v>770</v>
      </c>
      <c r="B1539" s="35" t="s">
        <v>338</v>
      </c>
      <c r="C1539" s="35" t="s">
        <v>82</v>
      </c>
      <c r="D1539" s="35">
        <v>0</v>
      </c>
      <c r="E1539" s="35">
        <v>0</v>
      </c>
      <c r="F1539" s="35">
        <v>0</v>
      </c>
      <c r="G1539" s="35">
        <v>0</v>
      </c>
      <c r="H1539" s="35">
        <v>0</v>
      </c>
      <c r="I1539" s="35">
        <v>0</v>
      </c>
      <c r="J1539" s="35">
        <v>0</v>
      </c>
      <c r="K1539" s="35">
        <v>0</v>
      </c>
      <c r="L1539" s="35">
        <v>0</v>
      </c>
      <c r="M1539" s="35">
        <v>14.883876733686087</v>
      </c>
      <c r="N1539" s="35">
        <v>24.87059519513463</v>
      </c>
      <c r="O1539" s="35">
        <v>26.67428156255416</v>
      </c>
      <c r="P1539" s="35">
        <v>19.701479052287006</v>
      </c>
      <c r="Q1539" s="35">
        <v>6.2464096674320073</v>
      </c>
      <c r="R1539" s="35">
        <v>0</v>
      </c>
      <c r="S1539" s="35">
        <v>0</v>
      </c>
      <c r="T1539" s="35">
        <v>0</v>
      </c>
      <c r="U1539" s="35">
        <v>0</v>
      </c>
      <c r="V1539" s="35">
        <v>0</v>
      </c>
      <c r="W1539" s="35">
        <v>0</v>
      </c>
      <c r="X1539" s="35">
        <v>0</v>
      </c>
      <c r="Y1539" s="35">
        <v>0</v>
      </c>
      <c r="Z1539" s="35">
        <v>0</v>
      </c>
      <c r="AA1539" s="35">
        <v>0</v>
      </c>
    </row>
    <row r="1540" spans="1:27">
      <c r="A1540" s="241" t="s">
        <v>770</v>
      </c>
      <c r="B1540" s="35" t="s">
        <v>338</v>
      </c>
      <c r="C1540" s="35" t="s">
        <v>83</v>
      </c>
      <c r="D1540" s="35">
        <v>0</v>
      </c>
      <c r="E1540" s="35">
        <v>0</v>
      </c>
      <c r="F1540" s="35">
        <v>0</v>
      </c>
      <c r="G1540" s="35">
        <v>0</v>
      </c>
      <c r="H1540" s="35">
        <v>0</v>
      </c>
      <c r="I1540" s="35">
        <v>0</v>
      </c>
      <c r="J1540" s="35">
        <v>0</v>
      </c>
      <c r="K1540" s="35">
        <v>0</v>
      </c>
      <c r="L1540" s="35">
        <v>27.564691359689824</v>
      </c>
      <c r="M1540" s="35">
        <v>51.406618410025914</v>
      </c>
      <c r="N1540" s="35">
        <v>68.305796790181901</v>
      </c>
      <c r="O1540" s="35">
        <v>75.979898818337702</v>
      </c>
      <c r="P1540" s="35">
        <v>73.392494491923571</v>
      </c>
      <c r="Q1540" s="35">
        <v>60.893027102524059</v>
      </c>
      <c r="R1540" s="35">
        <v>40.169618983017372</v>
      </c>
      <c r="S1540" s="35">
        <v>14.021081232311399</v>
      </c>
      <c r="T1540" s="35">
        <v>0</v>
      </c>
      <c r="U1540" s="35">
        <v>0</v>
      </c>
      <c r="V1540" s="35">
        <v>0</v>
      </c>
      <c r="W1540" s="35">
        <v>0</v>
      </c>
      <c r="X1540" s="35">
        <v>0</v>
      </c>
      <c r="Y1540" s="35">
        <v>0</v>
      </c>
      <c r="Z1540" s="35">
        <v>0</v>
      </c>
      <c r="AA1540" s="35">
        <v>0</v>
      </c>
    </row>
    <row r="1541" spans="1:27">
      <c r="A1541" s="241" t="s">
        <v>770</v>
      </c>
      <c r="B1541" s="35" t="s">
        <v>338</v>
      </c>
      <c r="C1541" s="35" t="s">
        <v>84</v>
      </c>
      <c r="D1541" s="35">
        <v>0</v>
      </c>
      <c r="E1541" s="35">
        <v>0</v>
      </c>
      <c r="F1541" s="35">
        <v>0</v>
      </c>
      <c r="G1541" s="35">
        <v>0</v>
      </c>
      <c r="H1541" s="35">
        <v>0</v>
      </c>
      <c r="I1541" s="35">
        <v>0</v>
      </c>
      <c r="J1541" s="35">
        <v>37.633620939539327</v>
      </c>
      <c r="K1541" s="35">
        <v>72.523750349528783</v>
      </c>
      <c r="L1541" s="35">
        <v>102.12689727396958</v>
      </c>
      <c r="M1541" s="35">
        <v>124.2849918591609</v>
      </c>
      <c r="N1541" s="35">
        <v>137.38270867832276</v>
      </c>
      <c r="O1541" s="35">
        <v>140.46522397937605</v>
      </c>
      <c r="P1541" s="35">
        <v>133.3078223507548</v>
      </c>
      <c r="Q1541" s="35">
        <v>116.43227847827133</v>
      </c>
      <c r="R1541" s="35">
        <v>91.068819762714071</v>
      </c>
      <c r="S1541" s="35">
        <v>59.066442723923814</v>
      </c>
      <c r="T1541" s="35">
        <v>22.758121126833856</v>
      </c>
      <c r="U1541" s="35">
        <v>0</v>
      </c>
      <c r="V1541" s="35">
        <v>0</v>
      </c>
      <c r="W1541" s="35">
        <v>0</v>
      </c>
      <c r="X1541" s="35">
        <v>0</v>
      </c>
      <c r="Y1541" s="35">
        <v>0</v>
      </c>
      <c r="Z1541" s="35">
        <v>0</v>
      </c>
      <c r="AA1541" s="35">
        <v>0</v>
      </c>
    </row>
    <row r="1542" spans="1:27">
      <c r="A1542" s="241" t="s">
        <v>770</v>
      </c>
      <c r="B1542" s="35" t="s">
        <v>338</v>
      </c>
      <c r="C1542" s="35" t="s">
        <v>85</v>
      </c>
      <c r="D1542" s="35">
        <v>0</v>
      </c>
      <c r="E1542" s="35">
        <v>0</v>
      </c>
      <c r="F1542" s="35">
        <v>0</v>
      </c>
      <c r="G1542" s="35">
        <v>0</v>
      </c>
      <c r="H1542" s="35">
        <v>0</v>
      </c>
      <c r="I1542" s="35">
        <v>40.848967043815428</v>
      </c>
      <c r="J1542" s="35">
        <v>79.88868323281946</v>
      </c>
      <c r="K1542" s="35">
        <v>115.39003165174741</v>
      </c>
      <c r="L1542" s="35">
        <v>145.78061403395506</v>
      </c>
      <c r="M1542" s="35">
        <v>169.71439420931725</v>
      </c>
      <c r="N1542" s="35">
        <v>186.131315697221</v>
      </c>
      <c r="O1542" s="35">
        <v>194.30425290833375</v>
      </c>
      <c r="P1542" s="35">
        <v>193.87121642883105</v>
      </c>
      <c r="Q1542" s="35">
        <v>184.851385975543</v>
      </c>
      <c r="R1542" s="35">
        <v>167.64426090277055</v>
      </c>
      <c r="S1542" s="35">
        <v>143.01196588586652</v>
      </c>
      <c r="T1542" s="35">
        <v>112.04549548455849</v>
      </c>
      <c r="U1542" s="35">
        <v>76.116392655709049</v>
      </c>
      <c r="V1542" s="35">
        <v>36.816001433452229</v>
      </c>
      <c r="W1542" s="35">
        <v>0</v>
      </c>
      <c r="X1542" s="35">
        <v>0</v>
      </c>
      <c r="Y1542" s="35">
        <v>0</v>
      </c>
      <c r="Z1542" s="35">
        <v>0</v>
      </c>
      <c r="AA1542" s="35">
        <v>0</v>
      </c>
    </row>
    <row r="1543" spans="1:27">
      <c r="A1543" s="241" t="s">
        <v>770</v>
      </c>
      <c r="B1543" s="35" t="s">
        <v>338</v>
      </c>
      <c r="C1543" s="35" t="s">
        <v>86</v>
      </c>
      <c r="D1543" s="35">
        <v>0</v>
      </c>
      <c r="E1543" s="35">
        <v>0</v>
      </c>
      <c r="F1543" s="35">
        <v>0</v>
      </c>
      <c r="G1543" s="35">
        <v>42.964621311635241</v>
      </c>
      <c r="H1543" s="35">
        <v>84.652247204874357</v>
      </c>
      <c r="I1543" s="35">
        <v>123.82383714719755</v>
      </c>
      <c r="J1543" s="35">
        <v>159.31513228188606</v>
      </c>
      <c r="K1543" s="35">
        <v>190.07125955533601</v>
      </c>
      <c r="L1543" s="35">
        <v>215.17808467712899</v>
      </c>
      <c r="M1543" s="35">
        <v>233.8893820394922</v>
      </c>
      <c r="N1543" s="35">
        <v>245.64901405120443</v>
      </c>
      <c r="O1543" s="35">
        <v>250.10746067129853</v>
      </c>
      <c r="P1543" s="35">
        <v>247.13220785139671</v>
      </c>
      <c r="Q1543" s="35">
        <v>236.81168612116724</v>
      </c>
      <c r="R1543" s="35">
        <v>219.4526422541791</v>
      </c>
      <c r="S1543" s="35">
        <v>195.57102213356015</v>
      </c>
      <c r="T1543" s="35">
        <v>165.87663579712518</v>
      </c>
      <c r="U1543" s="35">
        <v>131.25206044783997</v>
      </c>
      <c r="V1543" s="35">
        <v>92.726408474808153</v>
      </c>
      <c r="W1543" s="35">
        <v>51.444740152236356</v>
      </c>
      <c r="X1543" s="35">
        <v>8.634030132811759</v>
      </c>
      <c r="Y1543" s="35">
        <v>0</v>
      </c>
      <c r="Z1543" s="35">
        <v>0</v>
      </c>
      <c r="AA1543" s="35">
        <v>0</v>
      </c>
    </row>
    <row r="1544" spans="1:27">
      <c r="A1544" s="241" t="s">
        <v>770</v>
      </c>
      <c r="B1544" s="35" t="s">
        <v>338</v>
      </c>
      <c r="C1544" s="35" t="s">
        <v>87</v>
      </c>
      <c r="D1544" s="35">
        <v>0</v>
      </c>
      <c r="E1544" s="35">
        <v>0</v>
      </c>
      <c r="F1544" s="35">
        <v>40.392201616707418</v>
      </c>
      <c r="G1544" s="35">
        <v>79.873469439184561</v>
      </c>
      <c r="H1544" s="35">
        <v>117.55341325201729</v>
      </c>
      <c r="I1544" s="35">
        <v>152.58226669412642</v>
      </c>
      <c r="J1544" s="35">
        <v>184.17005137620927</v>
      </c>
      <c r="K1544" s="35">
        <v>211.60439264672223</v>
      </c>
      <c r="L1544" s="35">
        <v>234.26658522134085</v>
      </c>
      <c r="M1544" s="35">
        <v>251.64554636029601</v>
      </c>
      <c r="N1544" s="35">
        <v>263.34934191846941</v>
      </c>
      <c r="O1544" s="35">
        <v>269.1140253302375</v>
      </c>
      <c r="P1544" s="35">
        <v>268.8095901903381</v>
      </c>
      <c r="Q1544" s="35">
        <v>262.44290218684915</v>
      </c>
      <c r="R1544" s="35">
        <v>250.15754426468496</v>
      </c>
      <c r="S1544" s="35">
        <v>232.23057851151563</v>
      </c>
      <c r="T1544" s="35">
        <v>209.06629779276921</v>
      </c>
      <c r="U1544" s="35">
        <v>181.18710805021581</v>
      </c>
      <c r="V1544" s="35">
        <v>149.22174688853571</v>
      </c>
      <c r="W1544" s="35">
        <v>113.89110414689307</v>
      </c>
      <c r="X1544" s="35">
        <v>75.991964233095885</v>
      </c>
      <c r="Y1544" s="35">
        <v>36.379036866791211</v>
      </c>
      <c r="Z1544" s="35">
        <v>0</v>
      </c>
      <c r="AA1544" s="35">
        <v>0</v>
      </c>
    </row>
    <row r="1545" spans="1:27">
      <c r="A1545" s="241" t="s">
        <v>770</v>
      </c>
      <c r="B1545" s="35" t="s">
        <v>338</v>
      </c>
      <c r="C1545" s="35" t="s">
        <v>88</v>
      </c>
      <c r="D1545" s="35">
        <v>0</v>
      </c>
      <c r="E1545" s="35">
        <v>0</v>
      </c>
      <c r="F1545" s="35">
        <v>41.616933810941383</v>
      </c>
      <c r="G1545" s="35">
        <v>82.188357744790054</v>
      </c>
      <c r="H1545" s="35">
        <v>120.69502745636542</v>
      </c>
      <c r="I1545" s="35">
        <v>156.1695698157707</v>
      </c>
      <c r="J1545" s="35">
        <v>187.72078547154499</v>
      </c>
      <c r="K1545" s="35">
        <v>214.55603775919371</v>
      </c>
      <c r="L1545" s="35">
        <v>236.00116549595253</v>
      </c>
      <c r="M1545" s="35">
        <v>251.51741940812065</v>
      </c>
      <c r="N1545" s="35">
        <v>260.71499671026589</v>
      </c>
      <c r="O1545" s="35">
        <v>263.36283381758892</v>
      </c>
      <c r="P1545" s="35">
        <v>259.39441117674596</v>
      </c>
      <c r="Q1545" s="35">
        <v>248.90942438487849</v>
      </c>
      <c r="R1545" s="35">
        <v>232.17127961462486</v>
      </c>
      <c r="S1545" s="35">
        <v>209.60047626560473</v>
      </c>
      <c r="T1545" s="35">
        <v>181.76404308487855</v>
      </c>
      <c r="U1545" s="35">
        <v>149.36129314451665</v>
      </c>
      <c r="V1545" s="35">
        <v>113.20625554290278</v>
      </c>
      <c r="W1545" s="35">
        <v>74.207225184483221</v>
      </c>
      <c r="X1545" s="35">
        <v>33.343944392947229</v>
      </c>
      <c r="Y1545" s="35">
        <v>0</v>
      </c>
      <c r="Z1545" s="35">
        <v>0</v>
      </c>
      <c r="AA1545" s="35">
        <v>0</v>
      </c>
    </row>
    <row r="1546" spans="1:27">
      <c r="A1546" s="241" t="s">
        <v>770</v>
      </c>
      <c r="B1546" s="35" t="s">
        <v>338</v>
      </c>
      <c r="C1546" s="35" t="s">
        <v>89</v>
      </c>
      <c r="D1546" s="35">
        <v>0</v>
      </c>
      <c r="E1546" s="35">
        <v>0</v>
      </c>
      <c r="F1546" s="35">
        <v>0</v>
      </c>
      <c r="G1546" s="35">
        <v>0</v>
      </c>
      <c r="H1546" s="35">
        <v>43.634142064978299</v>
      </c>
      <c r="I1546" s="35">
        <v>85.691232548080023</v>
      </c>
      <c r="J1546" s="35">
        <v>124.65121862056544</v>
      </c>
      <c r="K1546" s="35">
        <v>159.10598487652132</v>
      </c>
      <c r="L1546" s="35">
        <v>187.81024629243956</v>
      </c>
      <c r="M1546" s="35">
        <v>209.72655607252517</v>
      </c>
      <c r="N1546" s="35">
        <v>224.06280167893777</v>
      </c>
      <c r="O1546" s="35">
        <v>230.300833842738</v>
      </c>
      <c r="P1546" s="35">
        <v>228.21519382849183</v>
      </c>
      <c r="Q1546" s="35">
        <v>217.88126210039613</v>
      </c>
      <c r="R1546" s="35">
        <v>199.67253387590085</v>
      </c>
      <c r="S1546" s="35">
        <v>174.24712003541782</v>
      </c>
      <c r="T1546" s="35">
        <v>142.52396128041175</v>
      </c>
      <c r="U1546" s="35">
        <v>105.64961522217259</v>
      </c>
      <c r="V1546" s="35">
        <v>64.956816802416554</v>
      </c>
      <c r="W1546" s="35">
        <v>21.91630978008569</v>
      </c>
      <c r="X1546" s="35">
        <v>0</v>
      </c>
      <c r="Y1546" s="35">
        <v>0</v>
      </c>
      <c r="Z1546" s="35">
        <v>0</v>
      </c>
      <c r="AA1546" s="35">
        <v>0</v>
      </c>
    </row>
    <row r="1547" spans="1:27">
      <c r="A1547" s="241" t="s">
        <v>770</v>
      </c>
      <c r="B1547" s="35" t="s">
        <v>338</v>
      </c>
      <c r="C1547" s="35" t="s">
        <v>90</v>
      </c>
      <c r="D1547" s="35">
        <v>0</v>
      </c>
      <c r="E1547" s="35">
        <v>0</v>
      </c>
      <c r="F1547" s="35">
        <v>0</v>
      </c>
      <c r="G1547" s="35">
        <v>0</v>
      </c>
      <c r="H1547" s="35">
        <v>0</v>
      </c>
      <c r="I1547" s="35">
        <v>41.094935047831186</v>
      </c>
      <c r="J1547" s="35">
        <v>79.873066557973814</v>
      </c>
      <c r="K1547" s="35">
        <v>114.14820510919914</v>
      </c>
      <c r="L1547" s="35">
        <v>141.98802589900242</v>
      </c>
      <c r="M1547" s="35">
        <v>161.82300715494728</v>
      </c>
      <c r="N1547" s="35">
        <v>172.53491484915961</v>
      </c>
      <c r="O1547" s="35">
        <v>173.51984522531379</v>
      </c>
      <c r="P1547" s="35">
        <v>164.72227099818119</v>
      </c>
      <c r="Q1547" s="35">
        <v>146.63817180780202</v>
      </c>
      <c r="R1547" s="35">
        <v>120.2870724430929</v>
      </c>
      <c r="S1547" s="35">
        <v>87.154565232137216</v>
      </c>
      <c r="T1547" s="35">
        <v>49.108557006506345</v>
      </c>
      <c r="U1547" s="35">
        <v>8.2939623730607277</v>
      </c>
      <c r="V1547" s="35">
        <v>0</v>
      </c>
      <c r="W1547" s="35">
        <v>0</v>
      </c>
      <c r="X1547" s="35">
        <v>0</v>
      </c>
      <c r="Y1547" s="35">
        <v>0</v>
      </c>
      <c r="Z1547" s="35">
        <v>0</v>
      </c>
      <c r="AA1547" s="35">
        <v>0</v>
      </c>
    </row>
    <row r="1548" spans="1:27">
      <c r="A1548" s="241" t="s">
        <v>770</v>
      </c>
      <c r="B1548" s="35" t="s">
        <v>338</v>
      </c>
      <c r="C1548" s="35" t="s">
        <v>91</v>
      </c>
      <c r="D1548" s="35">
        <v>0</v>
      </c>
      <c r="E1548" s="35">
        <v>0</v>
      </c>
      <c r="F1548" s="35">
        <v>0</v>
      </c>
      <c r="G1548" s="35">
        <v>0</v>
      </c>
      <c r="H1548" s="35">
        <v>0</v>
      </c>
      <c r="I1548" s="35">
        <v>0</v>
      </c>
      <c r="J1548" s="35">
        <v>0</v>
      </c>
      <c r="K1548" s="35">
        <v>32.861221461755029</v>
      </c>
      <c r="L1548" s="35">
        <v>62.505757609240554</v>
      </c>
      <c r="M1548" s="35">
        <v>86.031794698712176</v>
      </c>
      <c r="N1548" s="35">
        <v>101.13644030431358</v>
      </c>
      <c r="O1548" s="35">
        <v>106.34114647391429</v>
      </c>
      <c r="P1548" s="35">
        <v>101.1364403043136</v>
      </c>
      <c r="Q1548" s="35">
        <v>86.031794698712176</v>
      </c>
      <c r="R1548" s="35">
        <v>62.505757609240561</v>
      </c>
      <c r="S1548" s="35">
        <v>32.861221461755044</v>
      </c>
      <c r="T1548" s="35">
        <v>0</v>
      </c>
      <c r="U1548" s="35">
        <v>0</v>
      </c>
      <c r="V1548" s="35">
        <v>0</v>
      </c>
      <c r="W1548" s="35">
        <v>0</v>
      </c>
      <c r="X1548" s="35">
        <v>0</v>
      </c>
      <c r="Y1548" s="35">
        <v>0</v>
      </c>
      <c r="Z1548" s="35">
        <v>0</v>
      </c>
      <c r="AA1548" s="35">
        <v>0</v>
      </c>
    </row>
    <row r="1549" spans="1:27">
      <c r="A1549" s="241" t="s">
        <v>770</v>
      </c>
      <c r="B1549" s="35" t="s">
        <v>338</v>
      </c>
      <c r="C1549" s="35" t="s">
        <v>92</v>
      </c>
      <c r="D1549" s="35">
        <v>0</v>
      </c>
      <c r="E1549" s="35">
        <v>0</v>
      </c>
      <c r="F1549" s="35">
        <v>0</v>
      </c>
      <c r="G1549" s="35">
        <v>0</v>
      </c>
      <c r="H1549" s="35">
        <v>0</v>
      </c>
      <c r="I1549" s="35">
        <v>0</v>
      </c>
      <c r="J1549" s="35">
        <v>0</v>
      </c>
      <c r="K1549" s="35">
        <v>0</v>
      </c>
      <c r="L1549" s="35">
        <v>0</v>
      </c>
      <c r="M1549" s="35">
        <v>21.275869021700853</v>
      </c>
      <c r="N1549" s="35">
        <v>37.959062684487257</v>
      </c>
      <c r="O1549" s="35">
        <v>46.448294838076649</v>
      </c>
      <c r="P1549" s="35">
        <v>44.91105338681141</v>
      </c>
      <c r="Q1549" s="35">
        <v>33.679172058692338</v>
      </c>
      <c r="R1549" s="35">
        <v>15.177199743228437</v>
      </c>
      <c r="S1549" s="35">
        <v>0</v>
      </c>
      <c r="T1549" s="35">
        <v>0</v>
      </c>
      <c r="U1549" s="35">
        <v>0</v>
      </c>
      <c r="V1549" s="35">
        <v>0</v>
      </c>
      <c r="W1549" s="35">
        <v>0</v>
      </c>
      <c r="X1549" s="35">
        <v>0</v>
      </c>
      <c r="Y1549" s="35">
        <v>0</v>
      </c>
      <c r="Z1549" s="35">
        <v>0</v>
      </c>
      <c r="AA1549" s="35">
        <v>0</v>
      </c>
    </row>
    <row r="1550" spans="1:27">
      <c r="A1550" s="241" t="s">
        <v>770</v>
      </c>
      <c r="B1550" s="35" t="s">
        <v>338</v>
      </c>
      <c r="C1550" s="35" t="s">
        <v>93</v>
      </c>
      <c r="D1550" s="35">
        <v>0</v>
      </c>
      <c r="E1550" s="35">
        <v>0</v>
      </c>
      <c r="F1550" s="35">
        <v>0</v>
      </c>
      <c r="G1550" s="35">
        <v>0</v>
      </c>
      <c r="H1550" s="35">
        <v>0</v>
      </c>
      <c r="I1550" s="35">
        <v>0</v>
      </c>
      <c r="J1550" s="35">
        <v>0</v>
      </c>
      <c r="K1550" s="35">
        <v>0</v>
      </c>
      <c r="L1550" s="35">
        <v>0</v>
      </c>
      <c r="M1550" s="35">
        <v>0</v>
      </c>
      <c r="N1550" s="35">
        <v>10.564135399909002</v>
      </c>
      <c r="O1550" s="35">
        <v>15.735748361182162</v>
      </c>
      <c r="P1550" s="35">
        <v>12.874959908220056</v>
      </c>
      <c r="Q1550" s="35">
        <v>3.4420756259852969</v>
      </c>
      <c r="R1550" s="35">
        <v>0</v>
      </c>
      <c r="S1550" s="35">
        <v>0</v>
      </c>
      <c r="T1550" s="35">
        <v>0</v>
      </c>
      <c r="U1550" s="35">
        <v>0</v>
      </c>
      <c r="V1550" s="35">
        <v>0</v>
      </c>
      <c r="W1550" s="35">
        <v>0</v>
      </c>
      <c r="X1550" s="35">
        <v>0</v>
      </c>
      <c r="Y1550" s="35">
        <v>0</v>
      </c>
      <c r="Z1550" s="35">
        <v>0</v>
      </c>
      <c r="AA1550" s="35">
        <v>0</v>
      </c>
    </row>
    <row r="1551" spans="1:27">
      <c r="A1551" s="241" t="s">
        <v>758</v>
      </c>
      <c r="B1551" s="35" t="s">
        <v>79</v>
      </c>
      <c r="C1551" s="35" t="s">
        <v>82</v>
      </c>
      <c r="D1551" s="35">
        <v>0</v>
      </c>
      <c r="E1551" s="35">
        <v>0</v>
      </c>
      <c r="F1551" s="35">
        <v>0</v>
      </c>
      <c r="G1551" s="35">
        <v>0</v>
      </c>
      <c r="H1551" s="35">
        <v>0</v>
      </c>
      <c r="I1551" s="35">
        <v>0</v>
      </c>
      <c r="J1551" s="35">
        <v>0</v>
      </c>
      <c r="K1551" s="35">
        <v>0</v>
      </c>
      <c r="L1551" s="35">
        <v>0</v>
      </c>
      <c r="M1551" s="35">
        <v>0</v>
      </c>
      <c r="N1551" s="35">
        <v>0</v>
      </c>
      <c r="O1551" s="35">
        <v>0</v>
      </c>
      <c r="P1551" s="35">
        <v>0</v>
      </c>
      <c r="Q1551" s="35">
        <v>0</v>
      </c>
      <c r="R1551" s="35">
        <v>0</v>
      </c>
      <c r="S1551" s="35">
        <v>0</v>
      </c>
      <c r="T1551" s="35">
        <v>0</v>
      </c>
      <c r="U1551" s="35">
        <v>0</v>
      </c>
      <c r="V1551" s="35">
        <v>0</v>
      </c>
      <c r="W1551" s="35">
        <v>0</v>
      </c>
      <c r="X1551" s="35">
        <v>0</v>
      </c>
      <c r="Y1551" s="35">
        <v>0</v>
      </c>
      <c r="Z1551" s="35">
        <v>0</v>
      </c>
      <c r="AA1551" s="35">
        <v>0</v>
      </c>
    </row>
    <row r="1552" spans="1:27">
      <c r="A1552" s="241" t="s">
        <v>758</v>
      </c>
      <c r="B1552" s="35" t="s">
        <v>79</v>
      </c>
      <c r="C1552" s="35" t="s">
        <v>83</v>
      </c>
      <c r="D1552" s="35">
        <v>0</v>
      </c>
      <c r="E1552" s="35">
        <v>0</v>
      </c>
      <c r="F1552" s="35">
        <v>0</v>
      </c>
      <c r="G1552" s="35">
        <v>0</v>
      </c>
      <c r="H1552" s="35">
        <v>0</v>
      </c>
      <c r="I1552" s="35">
        <v>0</v>
      </c>
      <c r="J1552" s="35">
        <v>0</v>
      </c>
      <c r="K1552" s="35">
        <v>0</v>
      </c>
      <c r="L1552" s="35">
        <v>59.15195668032564</v>
      </c>
      <c r="M1552" s="35">
        <v>108.07600267196678</v>
      </c>
      <c r="N1552" s="35">
        <v>138.31272596196408</v>
      </c>
      <c r="O1552" s="35">
        <v>144.63392240146945</v>
      </c>
      <c r="P1552" s="35">
        <v>125.94659969982558</v>
      </c>
      <c r="Q1552" s="35">
        <v>85.481965721143808</v>
      </c>
      <c r="R1552" s="35">
        <v>30.236723289997279</v>
      </c>
      <c r="S1552" s="35">
        <v>-30.236723289997244</v>
      </c>
      <c r="T1552" s="35">
        <v>0</v>
      </c>
      <c r="U1552" s="35">
        <v>0</v>
      </c>
      <c r="V1552" s="35">
        <v>0</v>
      </c>
      <c r="W1552" s="35">
        <v>0</v>
      </c>
      <c r="X1552" s="35">
        <v>0</v>
      </c>
      <c r="Y1552" s="35">
        <v>0</v>
      </c>
      <c r="Z1552" s="35">
        <v>0</v>
      </c>
      <c r="AA1552" s="35">
        <v>0</v>
      </c>
    </row>
    <row r="1553" spans="1:27">
      <c r="A1553" s="241" t="s">
        <v>758</v>
      </c>
      <c r="B1553" s="35" t="s">
        <v>79</v>
      </c>
      <c r="C1553" s="35" t="s">
        <v>84</v>
      </c>
      <c r="D1553" s="35">
        <v>0</v>
      </c>
      <c r="E1553" s="35">
        <v>0</v>
      </c>
      <c r="F1553" s="35">
        <v>0</v>
      </c>
      <c r="G1553" s="35">
        <v>0</v>
      </c>
      <c r="H1553" s="35">
        <v>0</v>
      </c>
      <c r="I1553" s="35">
        <v>0</v>
      </c>
      <c r="J1553" s="35">
        <v>92.465955300566762</v>
      </c>
      <c r="K1553" s="35">
        <v>178.07413370008922</v>
      </c>
      <c r="L1553" s="35">
        <v>250.47536823803171</v>
      </c>
      <c r="M1553" s="35">
        <v>304.29999056232407</v>
      </c>
      <c r="N1553" s="35">
        <v>335.5560746664363</v>
      </c>
      <c r="O1553" s="35">
        <v>341.92549977943679</v>
      </c>
      <c r="P1553" s="35">
        <v>322.93587477887536</v>
      </c>
      <c r="Q1553" s="35">
        <v>279.99557327928972</v>
      </c>
      <c r="R1553" s="35">
        <v>216.28928100409593</v>
      </c>
      <c r="S1553" s="35">
        <v>136.54180221445003</v>
      </c>
      <c r="T1553" s="35">
        <v>46.667642591740254</v>
      </c>
      <c r="U1553" s="35">
        <v>-46.667642591740012</v>
      </c>
      <c r="V1553" s="35">
        <v>0</v>
      </c>
      <c r="W1553" s="35">
        <v>0</v>
      </c>
      <c r="X1553" s="35">
        <v>0</v>
      </c>
      <c r="Y1553" s="35">
        <v>0</v>
      </c>
      <c r="Z1553" s="35">
        <v>0</v>
      </c>
      <c r="AA1553" s="35">
        <v>0</v>
      </c>
    </row>
    <row r="1554" spans="1:27">
      <c r="A1554" s="241" t="s">
        <v>758</v>
      </c>
      <c r="B1554" s="35" t="s">
        <v>79</v>
      </c>
      <c r="C1554" s="35" t="s">
        <v>85</v>
      </c>
      <c r="D1554" s="35">
        <v>0</v>
      </c>
      <c r="E1554" s="35">
        <v>0</v>
      </c>
      <c r="F1554" s="35">
        <v>0</v>
      </c>
      <c r="G1554" s="35">
        <v>0</v>
      </c>
      <c r="H1554" s="35">
        <v>101.26788241606432</v>
      </c>
      <c r="I1554" s="35">
        <v>198.54527694869873</v>
      </c>
      <c r="J1554" s="35">
        <v>287.99894195254888</v>
      </c>
      <c r="K1554" s="35">
        <v>366.10393192851109</v>
      </c>
      <c r="L1554" s="35">
        <v>429.78249894013749</v>
      </c>
      <c r="M1554" s="35">
        <v>476.5253720909551</v>
      </c>
      <c r="N1554" s="35">
        <v>504.49063601258803</v>
      </c>
      <c r="O1554" s="35">
        <v>512.57631203051722</v>
      </c>
      <c r="P1554" s="35">
        <v>500.46378192730714</v>
      </c>
      <c r="Q1554" s="35">
        <v>468.63034317834047</v>
      </c>
      <c r="R1554" s="35">
        <v>418.33040091765315</v>
      </c>
      <c r="S1554" s="35">
        <v>351.54603776946567</v>
      </c>
      <c r="T1554" s="35">
        <v>270.90890935436772</v>
      </c>
      <c r="U1554" s="35">
        <v>179.59654319853945</v>
      </c>
      <c r="V1554" s="35">
        <v>81.207127415118904</v>
      </c>
      <c r="W1554" s="35">
        <v>-20.382276856920392</v>
      </c>
      <c r="X1554" s="35">
        <v>0</v>
      </c>
      <c r="Y1554" s="35">
        <v>0</v>
      </c>
      <c r="Z1554" s="35">
        <v>0</v>
      </c>
      <c r="AA1554" s="35">
        <v>0</v>
      </c>
    </row>
    <row r="1555" spans="1:27">
      <c r="A1555" s="241" t="s">
        <v>758</v>
      </c>
      <c r="B1555" s="35" t="s">
        <v>79</v>
      </c>
      <c r="C1555" s="35" t="s">
        <v>86</v>
      </c>
      <c r="D1555" s="35">
        <v>0</v>
      </c>
      <c r="E1555" s="35">
        <v>0</v>
      </c>
      <c r="F1555" s="35">
        <v>102.42717654271885</v>
      </c>
      <c r="G1555" s="35">
        <v>202.56629921728759</v>
      </c>
      <c r="H1555" s="35">
        <v>298.18042549807535</v>
      </c>
      <c r="I1555" s="35">
        <v>387.13369380155689</v>
      </c>
      <c r="J1555" s="35">
        <v>467.4390351046834</v>
      </c>
      <c r="K1555" s="35">
        <v>537.30256078332513</v>
      </c>
      <c r="L1555" s="35">
        <v>595.16363511982195</v>
      </c>
      <c r="M1555" s="35">
        <v>639.72973732604396</v>
      </c>
      <c r="N1555" s="35">
        <v>670.00533432197108</v>
      </c>
      <c r="O1555" s="35">
        <v>685.31411929963213</v>
      </c>
      <c r="P1555" s="35">
        <v>685.31411929963213</v>
      </c>
      <c r="Q1555" s="35">
        <v>670.00533432197108</v>
      </c>
      <c r="R1555" s="35">
        <v>639.72973732604396</v>
      </c>
      <c r="S1555" s="35">
        <v>595.16363511982206</v>
      </c>
      <c r="T1555" s="35">
        <v>537.30256078332525</v>
      </c>
      <c r="U1555" s="35">
        <v>467.4390351046834</v>
      </c>
      <c r="V1555" s="35">
        <v>387.13369380155672</v>
      </c>
      <c r="W1555" s="35">
        <v>298.18042549807541</v>
      </c>
      <c r="X1555" s="35">
        <v>202.56629921728785</v>
      </c>
      <c r="Y1555" s="35">
        <v>102.42717654271905</v>
      </c>
      <c r="Z1555" s="35">
        <v>8.4196584164676879E-14</v>
      </c>
      <c r="AA1555" s="35">
        <v>0</v>
      </c>
    </row>
    <row r="1556" spans="1:27">
      <c r="A1556" s="241" t="s">
        <v>758</v>
      </c>
      <c r="B1556" s="35" t="s">
        <v>79</v>
      </c>
      <c r="C1556" s="35" t="s">
        <v>87</v>
      </c>
      <c r="D1556" s="35">
        <v>97.948953815330782</v>
      </c>
      <c r="E1556" s="35">
        <v>194.22197387430077</v>
      </c>
      <c r="F1556" s="35">
        <v>287.1718021117772</v>
      </c>
      <c r="G1556" s="35">
        <v>375.2080411960556</v>
      </c>
      <c r="H1556" s="35">
        <v>456.82436666814755</v>
      </c>
      <c r="I1556" s="35">
        <v>530.62430057090478</v>
      </c>
      <c r="J1556" s="35">
        <v>595.34510557404428</v>
      </c>
      <c r="K1556" s="35">
        <v>649.87939075996474</v>
      </c>
      <c r="L1556" s="35">
        <v>693.29405938937509</v>
      </c>
      <c r="M1556" s="35">
        <v>724.84627444520572</v>
      </c>
      <c r="N1556" s="35">
        <v>743.99616877992469</v>
      </c>
      <c r="O1556" s="35">
        <v>750.41608239211132</v>
      </c>
      <c r="P1556" s="35">
        <v>743.99616877992469</v>
      </c>
      <c r="Q1556" s="35">
        <v>724.84627444520572</v>
      </c>
      <c r="R1556" s="35">
        <v>693.29405938937509</v>
      </c>
      <c r="S1556" s="35">
        <v>649.87939075996485</v>
      </c>
      <c r="T1556" s="35">
        <v>595.34510557404428</v>
      </c>
      <c r="U1556" s="35">
        <v>530.62430057090489</v>
      </c>
      <c r="V1556" s="35">
        <v>456.82436666814772</v>
      </c>
      <c r="W1556" s="35">
        <v>375.2080411960556</v>
      </c>
      <c r="X1556" s="35">
        <v>287.17180211177725</v>
      </c>
      <c r="Y1556" s="35">
        <v>194.221973874301</v>
      </c>
      <c r="Z1556" s="35">
        <v>97.948953815331095</v>
      </c>
      <c r="AA1556" s="35">
        <v>9.1937110388127492E-14</v>
      </c>
    </row>
    <row r="1557" spans="1:27">
      <c r="A1557" s="241" t="s">
        <v>758</v>
      </c>
      <c r="B1557" s="35" t="s">
        <v>79</v>
      </c>
      <c r="C1557" s="35" t="s">
        <v>88</v>
      </c>
      <c r="D1557" s="35">
        <v>95.273033764317987</v>
      </c>
      <c r="E1557" s="35">
        <v>188.9159195062532</v>
      </c>
      <c r="F1557" s="35">
        <v>279.3264014880483</v>
      </c>
      <c r="G1557" s="35">
        <v>364.95753129647346</v>
      </c>
      <c r="H1557" s="35">
        <v>444.34413655907224</v>
      </c>
      <c r="I1557" s="35">
        <v>516.1278904496761</v>
      </c>
      <c r="J1557" s="35">
        <v>579.08055303700053</v>
      </c>
      <c r="K1557" s="35">
        <v>632.12498681040074</v>
      </c>
      <c r="L1557" s="35">
        <v>674.35358680131856</v>
      </c>
      <c r="M1557" s="35">
        <v>705.04380995592942</v>
      </c>
      <c r="N1557" s="35">
        <v>723.67053804712054</v>
      </c>
      <c r="O1557" s="35">
        <v>729.91506259294704</v>
      </c>
      <c r="P1557" s="35">
        <v>723.67053804712054</v>
      </c>
      <c r="Q1557" s="35">
        <v>705.04380995592942</v>
      </c>
      <c r="R1557" s="35">
        <v>674.35358680131856</v>
      </c>
      <c r="S1557" s="35">
        <v>632.12498681040086</v>
      </c>
      <c r="T1557" s="35">
        <v>579.08055303700053</v>
      </c>
      <c r="U1557" s="35">
        <v>516.12789044967622</v>
      </c>
      <c r="V1557" s="35">
        <v>444.34413655907241</v>
      </c>
      <c r="W1557" s="35">
        <v>364.95753129647346</v>
      </c>
      <c r="X1557" s="35">
        <v>279.32640148804842</v>
      </c>
      <c r="Y1557" s="35">
        <v>188.9159195062534</v>
      </c>
      <c r="Z1557" s="35">
        <v>95.273033764318285</v>
      </c>
      <c r="AA1557" s="35">
        <v>8.9425431115027771E-14</v>
      </c>
    </row>
    <row r="1558" spans="1:27">
      <c r="A1558" s="241" t="s">
        <v>758</v>
      </c>
      <c r="B1558" s="35" t="s">
        <v>79</v>
      </c>
      <c r="C1558" s="35" t="s">
        <v>89</v>
      </c>
      <c r="D1558" s="35">
        <v>0</v>
      </c>
      <c r="E1558" s="35">
        <v>0</v>
      </c>
      <c r="F1558" s="35">
        <v>0</v>
      </c>
      <c r="G1558" s="35">
        <v>108.4640562614489</v>
      </c>
      <c r="H1558" s="35">
        <v>213.63248705885442</v>
      </c>
      <c r="I1558" s="35">
        <v>312.30980284023116</v>
      </c>
      <c r="J1558" s="35">
        <v>401.49774329869314</v>
      </c>
      <c r="K1558" s="35">
        <v>478.48637799468548</v>
      </c>
      <c r="L1558" s="35">
        <v>540.93644622109935</v>
      </c>
      <c r="M1558" s="35">
        <v>586.95043425613437</v>
      </c>
      <c r="N1558" s="35">
        <v>615.13023035754759</v>
      </c>
      <c r="O1558" s="35">
        <v>624.61960568046243</v>
      </c>
      <c r="P1558" s="35">
        <v>615.13023035754759</v>
      </c>
      <c r="Q1558" s="35">
        <v>586.95043425613449</v>
      </c>
      <c r="R1558" s="35">
        <v>540.93644622109935</v>
      </c>
      <c r="S1558" s="35">
        <v>478.48637799468548</v>
      </c>
      <c r="T1558" s="35">
        <v>401.49774329869325</v>
      </c>
      <c r="U1558" s="35">
        <v>312.30980284023144</v>
      </c>
      <c r="V1558" s="35">
        <v>213.63248705885454</v>
      </c>
      <c r="W1558" s="35">
        <v>108.46405626144887</v>
      </c>
      <c r="X1558" s="35">
        <v>7.6525174480504998E-14</v>
      </c>
      <c r="Y1558" s="35">
        <v>0</v>
      </c>
      <c r="Z1558" s="35">
        <v>0</v>
      </c>
      <c r="AA1558" s="35">
        <v>0</v>
      </c>
    </row>
    <row r="1559" spans="1:27">
      <c r="A1559" s="241" t="s">
        <v>758</v>
      </c>
      <c r="B1559" s="35" t="s">
        <v>79</v>
      </c>
      <c r="C1559" s="35" t="s">
        <v>90</v>
      </c>
      <c r="D1559" s="35">
        <v>0</v>
      </c>
      <c r="E1559" s="35">
        <v>0</v>
      </c>
      <c r="F1559" s="35">
        <v>0</v>
      </c>
      <c r="G1559" s="35">
        <v>0</v>
      </c>
      <c r="H1559" s="35">
        <v>0</v>
      </c>
      <c r="I1559" s="35">
        <v>103.14618803715467</v>
      </c>
      <c r="J1559" s="35">
        <v>200.7317383788307</v>
      </c>
      <c r="K1559" s="35">
        <v>287.49578874703008</v>
      </c>
      <c r="L1559" s="35">
        <v>358.76086672836578</v>
      </c>
      <c r="M1559" s="35">
        <v>410.6850535225862</v>
      </c>
      <c r="N1559" s="35">
        <v>440.46910277953998</v>
      </c>
      <c r="O1559" s="35">
        <v>446.50734869447109</v>
      </c>
      <c r="P1559" s="35">
        <v>428.4742678671638</v>
      </c>
      <c r="Q1559" s="35">
        <v>387.34202835270725</v>
      </c>
      <c r="R1559" s="35">
        <v>325.32807983000913</v>
      </c>
      <c r="S1559" s="35">
        <v>245.77561031564048</v>
      </c>
      <c r="T1559" s="35">
        <v>152.97331403251002</v>
      </c>
      <c r="U1559" s="35">
        <v>51.924186794220255</v>
      </c>
      <c r="V1559" s="35">
        <v>-51.92418679422034</v>
      </c>
      <c r="W1559" s="35">
        <v>0</v>
      </c>
      <c r="X1559" s="35">
        <v>0</v>
      </c>
      <c r="Y1559" s="35">
        <v>0</v>
      </c>
      <c r="Z1559" s="35">
        <v>0</v>
      </c>
      <c r="AA1559" s="35">
        <v>0</v>
      </c>
    </row>
    <row r="1560" spans="1:27">
      <c r="A1560" s="241" t="s">
        <v>758</v>
      </c>
      <c r="B1560" s="35" t="s">
        <v>79</v>
      </c>
      <c r="C1560" s="35" t="s">
        <v>91</v>
      </c>
      <c r="D1560" s="35">
        <v>0</v>
      </c>
      <c r="E1560" s="35">
        <v>0</v>
      </c>
      <c r="F1560" s="35">
        <v>0</v>
      </c>
      <c r="G1560" s="35">
        <v>0</v>
      </c>
      <c r="H1560" s="35">
        <v>0</v>
      </c>
      <c r="I1560" s="35">
        <v>0</v>
      </c>
      <c r="J1560" s="35">
        <v>0</v>
      </c>
      <c r="K1560" s="35">
        <v>77.763141410695141</v>
      </c>
      <c r="L1560" s="35">
        <v>146.92087231403903</v>
      </c>
      <c r="M1560" s="35">
        <v>199.82007256359742</v>
      </c>
      <c r="N1560" s="35">
        <v>230.60682055332495</v>
      </c>
      <c r="O1560" s="35">
        <v>235.87419881780221</v>
      </c>
      <c r="P1560" s="35">
        <v>215.03930970859278</v>
      </c>
      <c r="Q1560" s="35">
        <v>170.40777990701827</v>
      </c>
      <c r="R1560" s="35">
        <v>106.91861558677751</v>
      </c>
      <c r="S1560" s="35">
        <v>31.597643017656395</v>
      </c>
      <c r="T1560" s="35">
        <v>-47.219982133895982</v>
      </c>
      <c r="U1560" s="35">
        <v>0</v>
      </c>
      <c r="V1560" s="35">
        <v>0</v>
      </c>
      <c r="W1560" s="35">
        <v>0</v>
      </c>
      <c r="X1560" s="35">
        <v>0</v>
      </c>
      <c r="Y1560" s="35">
        <v>0</v>
      </c>
      <c r="Z1560" s="35">
        <v>0</v>
      </c>
      <c r="AA1560" s="35">
        <v>0</v>
      </c>
    </row>
    <row r="1561" spans="1:27">
      <c r="A1561" s="241" t="s">
        <v>758</v>
      </c>
      <c r="B1561" s="35" t="s">
        <v>79</v>
      </c>
      <c r="C1561" s="35" t="s">
        <v>92</v>
      </c>
      <c r="D1561" s="35">
        <v>0</v>
      </c>
      <c r="E1561" s="35">
        <v>0</v>
      </c>
      <c r="F1561" s="35">
        <v>0</v>
      </c>
      <c r="G1561" s="35">
        <v>0</v>
      </c>
      <c r="H1561" s="35">
        <v>0</v>
      </c>
      <c r="I1561" s="35">
        <v>0</v>
      </c>
      <c r="J1561" s="35">
        <v>0</v>
      </c>
      <c r="K1561" s="35">
        <v>0</v>
      </c>
      <c r="L1561" s="35">
        <v>0</v>
      </c>
      <c r="M1561" s="35">
        <v>0</v>
      </c>
      <c r="N1561" s="35">
        <v>35.308427198409568</v>
      </c>
      <c r="O1561" s="35">
        <v>55.420063920936364</v>
      </c>
      <c r="P1561" s="35">
        <v>51.678836996100351</v>
      </c>
      <c r="Q1561" s="35">
        <v>25.694975091974996</v>
      </c>
      <c r="R1561" s="35">
        <v>0</v>
      </c>
      <c r="S1561" s="35">
        <v>0</v>
      </c>
      <c r="T1561" s="35">
        <v>0</v>
      </c>
      <c r="U1561" s="35">
        <v>0</v>
      </c>
      <c r="V1561" s="35">
        <v>0</v>
      </c>
      <c r="W1561" s="35">
        <v>0</v>
      </c>
      <c r="X1561" s="35">
        <v>0</v>
      </c>
      <c r="Y1561" s="35">
        <v>0</v>
      </c>
      <c r="Z1561" s="35">
        <v>0</v>
      </c>
      <c r="AA1561" s="35">
        <v>0</v>
      </c>
    </row>
    <row r="1562" spans="1:27">
      <c r="A1562" s="241" t="s">
        <v>758</v>
      </c>
      <c r="B1562" s="35" t="s">
        <v>79</v>
      </c>
      <c r="C1562" s="35" t="s">
        <v>93</v>
      </c>
      <c r="D1562" s="35">
        <v>0</v>
      </c>
      <c r="E1562" s="35">
        <v>0</v>
      </c>
      <c r="F1562" s="35">
        <v>0</v>
      </c>
      <c r="G1562" s="35">
        <v>0</v>
      </c>
      <c r="H1562" s="35">
        <v>0</v>
      </c>
      <c r="I1562" s="35">
        <v>0</v>
      </c>
      <c r="J1562" s="35">
        <v>0</v>
      </c>
      <c r="K1562" s="35">
        <v>0</v>
      </c>
      <c r="L1562" s="35">
        <v>0</v>
      </c>
      <c r="M1562" s="35">
        <v>0</v>
      </c>
      <c r="N1562" s="35">
        <v>0</v>
      </c>
      <c r="O1562" s="35">
        <v>0</v>
      </c>
      <c r="P1562" s="35">
        <v>0</v>
      </c>
      <c r="Q1562" s="35">
        <v>0</v>
      </c>
      <c r="R1562" s="35">
        <v>0</v>
      </c>
      <c r="S1562" s="35">
        <v>0</v>
      </c>
      <c r="T1562" s="35">
        <v>0</v>
      </c>
      <c r="U1562" s="35">
        <v>0</v>
      </c>
      <c r="V1562" s="35">
        <v>0</v>
      </c>
      <c r="W1562" s="35">
        <v>0</v>
      </c>
      <c r="X1562" s="35">
        <v>0</v>
      </c>
      <c r="Y1562" s="35">
        <v>0</v>
      </c>
      <c r="Z1562" s="35">
        <v>0</v>
      </c>
      <c r="AA1562" s="35">
        <v>0</v>
      </c>
    </row>
    <row r="1563" spans="1:27">
      <c r="A1563" s="241" t="s">
        <v>758</v>
      </c>
      <c r="B1563" s="35" t="s">
        <v>339</v>
      </c>
      <c r="C1563" s="35" t="s">
        <v>82</v>
      </c>
      <c r="D1563" s="35">
        <v>0</v>
      </c>
      <c r="E1563" s="35">
        <v>0</v>
      </c>
      <c r="F1563" s="35">
        <v>0</v>
      </c>
      <c r="G1563" s="35">
        <v>0</v>
      </c>
      <c r="H1563" s="35">
        <v>0</v>
      </c>
      <c r="I1563" s="35">
        <v>0</v>
      </c>
      <c r="J1563" s="35">
        <v>0</v>
      </c>
      <c r="K1563" s="35">
        <v>0</v>
      </c>
      <c r="L1563" s="35">
        <v>0</v>
      </c>
      <c r="M1563" s="35">
        <v>0</v>
      </c>
      <c r="N1563" s="35">
        <v>0</v>
      </c>
      <c r="O1563" s="35">
        <v>0</v>
      </c>
      <c r="P1563" s="35">
        <v>0</v>
      </c>
      <c r="Q1563" s="35">
        <v>0</v>
      </c>
      <c r="R1563" s="35">
        <v>0</v>
      </c>
      <c r="S1563" s="35">
        <v>0</v>
      </c>
      <c r="T1563" s="35">
        <v>0</v>
      </c>
      <c r="U1563" s="35">
        <v>0</v>
      </c>
      <c r="V1563" s="35">
        <v>0</v>
      </c>
      <c r="W1563" s="35">
        <v>0</v>
      </c>
      <c r="X1563" s="35">
        <v>0</v>
      </c>
      <c r="Y1563" s="35">
        <v>0</v>
      </c>
      <c r="Z1563" s="35">
        <v>0</v>
      </c>
      <c r="AA1563" s="35">
        <v>0</v>
      </c>
    </row>
    <row r="1564" spans="1:27">
      <c r="A1564" s="241" t="s">
        <v>758</v>
      </c>
      <c r="B1564" s="35" t="s">
        <v>339</v>
      </c>
      <c r="C1564" s="35" t="s">
        <v>83</v>
      </c>
      <c r="D1564" s="35">
        <v>0</v>
      </c>
      <c r="E1564" s="35">
        <v>0</v>
      </c>
      <c r="F1564" s="35">
        <v>0</v>
      </c>
      <c r="G1564" s="35">
        <v>0</v>
      </c>
      <c r="H1564" s="35">
        <v>0</v>
      </c>
      <c r="I1564" s="35">
        <v>0</v>
      </c>
      <c r="J1564" s="35">
        <v>0</v>
      </c>
      <c r="K1564" s="35">
        <v>0</v>
      </c>
      <c r="L1564" s="35">
        <v>31.547710229507004</v>
      </c>
      <c r="M1564" s="35">
        <v>57.64053475838228</v>
      </c>
      <c r="N1564" s="35">
        <v>73.766787179714171</v>
      </c>
      <c r="O1564" s="35">
        <v>77.138091947450363</v>
      </c>
      <c r="P1564" s="35">
        <v>67.171519839906978</v>
      </c>
      <c r="Q1564" s="35">
        <v>45.590381717943366</v>
      </c>
      <c r="R1564" s="35">
        <v>16.126252421331881</v>
      </c>
      <c r="S1564" s="35">
        <v>0</v>
      </c>
      <c r="T1564" s="35">
        <v>0</v>
      </c>
      <c r="U1564" s="35">
        <v>0</v>
      </c>
      <c r="V1564" s="35">
        <v>0</v>
      </c>
      <c r="W1564" s="35">
        <v>0</v>
      </c>
      <c r="X1564" s="35">
        <v>0</v>
      </c>
      <c r="Y1564" s="35">
        <v>0</v>
      </c>
      <c r="Z1564" s="35">
        <v>0</v>
      </c>
      <c r="AA1564" s="35">
        <v>0</v>
      </c>
    </row>
    <row r="1565" spans="1:27">
      <c r="A1565" s="241" t="s">
        <v>758</v>
      </c>
      <c r="B1565" s="35" t="s">
        <v>339</v>
      </c>
      <c r="C1565" s="35" t="s">
        <v>84</v>
      </c>
      <c r="D1565" s="35">
        <v>0</v>
      </c>
      <c r="E1565" s="35">
        <v>0</v>
      </c>
      <c r="F1565" s="35">
        <v>0</v>
      </c>
      <c r="G1565" s="35">
        <v>0</v>
      </c>
      <c r="H1565" s="35">
        <v>0</v>
      </c>
      <c r="I1565" s="35">
        <v>0</v>
      </c>
      <c r="J1565" s="35">
        <v>49.315176160302279</v>
      </c>
      <c r="K1565" s="35">
        <v>94.972871306714254</v>
      </c>
      <c r="L1565" s="35">
        <v>133.58686306028358</v>
      </c>
      <c r="M1565" s="35">
        <v>162.29332829990616</v>
      </c>
      <c r="N1565" s="35">
        <v>178.96323982209938</v>
      </c>
      <c r="O1565" s="35">
        <v>182.36026654903296</v>
      </c>
      <c r="P1565" s="35">
        <v>172.23246654873353</v>
      </c>
      <c r="Q1565" s="35">
        <v>149.3309724156212</v>
      </c>
      <c r="R1565" s="35">
        <v>115.3542832021845</v>
      </c>
      <c r="S1565" s="35">
        <v>72.822294514373354</v>
      </c>
      <c r="T1565" s="35">
        <v>24.889409382261469</v>
      </c>
      <c r="U1565" s="35">
        <v>0</v>
      </c>
      <c r="V1565" s="35">
        <v>0</v>
      </c>
      <c r="W1565" s="35">
        <v>0</v>
      </c>
      <c r="X1565" s="35">
        <v>0</v>
      </c>
      <c r="Y1565" s="35">
        <v>0</v>
      </c>
      <c r="Z1565" s="35">
        <v>0</v>
      </c>
      <c r="AA1565" s="35">
        <v>0</v>
      </c>
    </row>
    <row r="1566" spans="1:27">
      <c r="A1566" s="241" t="s">
        <v>758</v>
      </c>
      <c r="B1566" s="35" t="s">
        <v>339</v>
      </c>
      <c r="C1566" s="35" t="s">
        <v>85</v>
      </c>
      <c r="D1566" s="35">
        <v>0</v>
      </c>
      <c r="E1566" s="35">
        <v>0</v>
      </c>
      <c r="F1566" s="35">
        <v>0</v>
      </c>
      <c r="G1566" s="35">
        <v>0</v>
      </c>
      <c r="H1566" s="35">
        <v>54.009537288567643</v>
      </c>
      <c r="I1566" s="35">
        <v>105.89081437263933</v>
      </c>
      <c r="J1566" s="35">
        <v>153.59943570802608</v>
      </c>
      <c r="K1566" s="35">
        <v>195.25543036187258</v>
      </c>
      <c r="L1566" s="35">
        <v>229.21733276807333</v>
      </c>
      <c r="M1566" s="35">
        <v>254.14686511517607</v>
      </c>
      <c r="N1566" s="35">
        <v>269.06167254004697</v>
      </c>
      <c r="O1566" s="35">
        <v>273.3740330829425</v>
      </c>
      <c r="P1566" s="35">
        <v>266.91401702789716</v>
      </c>
      <c r="Q1566" s="35">
        <v>249.93618302844826</v>
      </c>
      <c r="R1566" s="35">
        <v>223.10954715608167</v>
      </c>
      <c r="S1566" s="35">
        <v>187.49122014371503</v>
      </c>
      <c r="T1566" s="35">
        <v>144.48475165566279</v>
      </c>
      <c r="U1566" s="35">
        <v>95.784823039221038</v>
      </c>
      <c r="V1566" s="35">
        <v>43.310467954730079</v>
      </c>
      <c r="W1566" s="35">
        <v>0</v>
      </c>
      <c r="X1566" s="35">
        <v>0</v>
      </c>
      <c r="Y1566" s="35">
        <v>0</v>
      </c>
      <c r="Z1566" s="35">
        <v>0</v>
      </c>
      <c r="AA1566" s="35">
        <v>0</v>
      </c>
    </row>
    <row r="1567" spans="1:27">
      <c r="A1567" s="241" t="s">
        <v>758</v>
      </c>
      <c r="B1567" s="35" t="s">
        <v>339</v>
      </c>
      <c r="C1567" s="35" t="s">
        <v>86</v>
      </c>
      <c r="D1567" s="35">
        <v>0</v>
      </c>
      <c r="E1567" s="35">
        <v>0</v>
      </c>
      <c r="F1567" s="35">
        <v>54.627827489450063</v>
      </c>
      <c r="G1567" s="35">
        <v>108.03535958255338</v>
      </c>
      <c r="H1567" s="35">
        <v>159.02956026564019</v>
      </c>
      <c r="I1567" s="35">
        <v>206.47130336083035</v>
      </c>
      <c r="J1567" s="35">
        <v>249.30081872249784</v>
      </c>
      <c r="K1567" s="35">
        <v>286.56136575110673</v>
      </c>
      <c r="L1567" s="35">
        <v>317.42060539723843</v>
      </c>
      <c r="M1567" s="35">
        <v>341.18919324055679</v>
      </c>
      <c r="N1567" s="35">
        <v>357.33617830505125</v>
      </c>
      <c r="O1567" s="35">
        <v>365.5008636264705</v>
      </c>
      <c r="P1567" s="35">
        <v>365.5008636264705</v>
      </c>
      <c r="Q1567" s="35">
        <v>357.33617830505125</v>
      </c>
      <c r="R1567" s="35">
        <v>341.18919324055679</v>
      </c>
      <c r="S1567" s="35">
        <v>317.42060539723849</v>
      </c>
      <c r="T1567" s="35">
        <v>286.56136575110679</v>
      </c>
      <c r="U1567" s="35">
        <v>249.30081872249784</v>
      </c>
      <c r="V1567" s="35">
        <v>206.47130336083026</v>
      </c>
      <c r="W1567" s="35">
        <v>159.02956026564024</v>
      </c>
      <c r="X1567" s="35">
        <v>108.03535958255353</v>
      </c>
      <c r="Y1567" s="35">
        <v>54.627827489450162</v>
      </c>
      <c r="Z1567" s="35">
        <v>0</v>
      </c>
      <c r="AA1567" s="35">
        <v>0</v>
      </c>
    </row>
    <row r="1568" spans="1:27">
      <c r="A1568" s="241" t="s">
        <v>758</v>
      </c>
      <c r="B1568" s="35" t="s">
        <v>339</v>
      </c>
      <c r="C1568" s="35" t="s">
        <v>87</v>
      </c>
      <c r="D1568" s="35">
        <v>52.239442034843087</v>
      </c>
      <c r="E1568" s="35">
        <v>103.58505273296042</v>
      </c>
      <c r="F1568" s="35">
        <v>153.1582944596145</v>
      </c>
      <c r="G1568" s="35">
        <v>200.11095530456299</v>
      </c>
      <c r="H1568" s="35">
        <v>243.63966222301204</v>
      </c>
      <c r="I1568" s="35">
        <v>282.99962697114927</v>
      </c>
      <c r="J1568" s="35">
        <v>317.51738963949026</v>
      </c>
      <c r="K1568" s="35">
        <v>346.60234173864785</v>
      </c>
      <c r="L1568" s="35">
        <v>369.75683167433334</v>
      </c>
      <c r="M1568" s="35">
        <v>386.5846797041097</v>
      </c>
      <c r="N1568" s="35">
        <v>396.79795668262648</v>
      </c>
      <c r="O1568" s="35">
        <v>400.22191060912604</v>
      </c>
      <c r="P1568" s="35">
        <v>396.79795668262648</v>
      </c>
      <c r="Q1568" s="35">
        <v>386.5846797041097</v>
      </c>
      <c r="R1568" s="35">
        <v>369.7568316743334</v>
      </c>
      <c r="S1568" s="35">
        <v>346.60234173864791</v>
      </c>
      <c r="T1568" s="35">
        <v>317.51738963949026</v>
      </c>
      <c r="U1568" s="35">
        <v>282.99962697114927</v>
      </c>
      <c r="V1568" s="35">
        <v>243.63966222301212</v>
      </c>
      <c r="W1568" s="35">
        <v>200.11095530456299</v>
      </c>
      <c r="X1568" s="35">
        <v>153.15829445961455</v>
      </c>
      <c r="Y1568" s="35">
        <v>103.58505273296053</v>
      </c>
      <c r="Z1568" s="35">
        <v>52.23944203484325</v>
      </c>
      <c r="AA1568" s="35">
        <v>0</v>
      </c>
    </row>
    <row r="1569" spans="1:27">
      <c r="A1569" s="241" t="s">
        <v>758</v>
      </c>
      <c r="B1569" s="35" t="s">
        <v>339</v>
      </c>
      <c r="C1569" s="35" t="s">
        <v>88</v>
      </c>
      <c r="D1569" s="35">
        <v>50.812284674302923</v>
      </c>
      <c r="E1569" s="35">
        <v>100.75515707000172</v>
      </c>
      <c r="F1569" s="35">
        <v>148.97408079362577</v>
      </c>
      <c r="G1569" s="35">
        <v>194.64401669145252</v>
      </c>
      <c r="H1569" s="35">
        <v>236.98353949817187</v>
      </c>
      <c r="I1569" s="35">
        <v>275.26820823982723</v>
      </c>
      <c r="J1569" s="35">
        <v>308.84296161973361</v>
      </c>
      <c r="K1569" s="35">
        <v>337.13332629888038</v>
      </c>
      <c r="L1569" s="35">
        <v>359.65524629403654</v>
      </c>
      <c r="M1569" s="35">
        <v>376.02336530982899</v>
      </c>
      <c r="N1569" s="35">
        <v>385.95762029179764</v>
      </c>
      <c r="O1569" s="35">
        <v>389.2880333829051</v>
      </c>
      <c r="P1569" s="35">
        <v>385.95762029179764</v>
      </c>
      <c r="Q1569" s="35">
        <v>376.02336530982899</v>
      </c>
      <c r="R1569" s="35">
        <v>359.6552462940366</v>
      </c>
      <c r="S1569" s="35">
        <v>337.13332629888043</v>
      </c>
      <c r="T1569" s="35">
        <v>308.84296161973361</v>
      </c>
      <c r="U1569" s="35">
        <v>275.26820823982729</v>
      </c>
      <c r="V1569" s="35">
        <v>236.98353949817195</v>
      </c>
      <c r="W1569" s="35">
        <v>194.64401669145252</v>
      </c>
      <c r="X1569" s="35">
        <v>148.97408079362583</v>
      </c>
      <c r="Y1569" s="35">
        <v>100.75515707000183</v>
      </c>
      <c r="Z1569" s="35">
        <v>50.812284674303086</v>
      </c>
      <c r="AA1569" s="35">
        <v>0</v>
      </c>
    </row>
    <row r="1570" spans="1:27">
      <c r="A1570" s="241" t="s">
        <v>758</v>
      </c>
      <c r="B1570" s="35" t="s">
        <v>339</v>
      </c>
      <c r="C1570" s="35" t="s">
        <v>89</v>
      </c>
      <c r="D1570" s="35">
        <v>0</v>
      </c>
      <c r="E1570" s="35">
        <v>0</v>
      </c>
      <c r="F1570" s="35">
        <v>0</v>
      </c>
      <c r="G1570" s="35">
        <v>57.847496672772756</v>
      </c>
      <c r="H1570" s="35">
        <v>113.93732643138904</v>
      </c>
      <c r="I1570" s="35">
        <v>166.56522818145663</v>
      </c>
      <c r="J1570" s="35">
        <v>214.13212975930301</v>
      </c>
      <c r="K1570" s="35">
        <v>255.19273493049894</v>
      </c>
      <c r="L1570" s="35">
        <v>288.49943798458634</v>
      </c>
      <c r="M1570" s="35">
        <v>313.04023160327171</v>
      </c>
      <c r="N1570" s="35">
        <v>328.06945619069211</v>
      </c>
      <c r="O1570" s="35">
        <v>333.13045636291332</v>
      </c>
      <c r="P1570" s="35">
        <v>328.06945619069211</v>
      </c>
      <c r="Q1570" s="35">
        <v>313.04023160327171</v>
      </c>
      <c r="R1570" s="35">
        <v>288.49943798458634</v>
      </c>
      <c r="S1570" s="35">
        <v>255.19273493049894</v>
      </c>
      <c r="T1570" s="35">
        <v>214.1321297593031</v>
      </c>
      <c r="U1570" s="35">
        <v>166.56522818145677</v>
      </c>
      <c r="V1570" s="35">
        <v>113.9373264313891</v>
      </c>
      <c r="W1570" s="35">
        <v>57.847496672772735</v>
      </c>
      <c r="X1570" s="35">
        <v>0</v>
      </c>
      <c r="Y1570" s="35">
        <v>0</v>
      </c>
      <c r="Z1570" s="35">
        <v>0</v>
      </c>
      <c r="AA1570" s="35">
        <v>0</v>
      </c>
    </row>
    <row r="1571" spans="1:27">
      <c r="A1571" s="241" t="s">
        <v>758</v>
      </c>
      <c r="B1571" s="35" t="s">
        <v>339</v>
      </c>
      <c r="C1571" s="35" t="s">
        <v>90</v>
      </c>
      <c r="D1571" s="35">
        <v>0</v>
      </c>
      <c r="E1571" s="35">
        <v>0</v>
      </c>
      <c r="F1571" s="35">
        <v>0</v>
      </c>
      <c r="G1571" s="35">
        <v>0</v>
      </c>
      <c r="H1571" s="35">
        <v>0</v>
      </c>
      <c r="I1571" s="35">
        <v>55.011300286482495</v>
      </c>
      <c r="J1571" s="35">
        <v>107.05692713537638</v>
      </c>
      <c r="K1571" s="35">
        <v>153.33108733174936</v>
      </c>
      <c r="L1571" s="35">
        <v>191.33912892179509</v>
      </c>
      <c r="M1571" s="35">
        <v>219.03202854537932</v>
      </c>
      <c r="N1571" s="35">
        <v>234.91685481575468</v>
      </c>
      <c r="O1571" s="35">
        <v>238.13725263705126</v>
      </c>
      <c r="P1571" s="35">
        <v>228.51960952915402</v>
      </c>
      <c r="Q1571" s="35">
        <v>206.58241512144386</v>
      </c>
      <c r="R1571" s="35">
        <v>173.50830924267154</v>
      </c>
      <c r="S1571" s="35">
        <v>131.08032550167493</v>
      </c>
      <c r="T1571" s="35">
        <v>81.585767484005345</v>
      </c>
      <c r="U1571" s="35">
        <v>27.692899623584136</v>
      </c>
      <c r="V1571" s="35">
        <v>0</v>
      </c>
      <c r="W1571" s="35">
        <v>0</v>
      </c>
      <c r="X1571" s="35">
        <v>0</v>
      </c>
      <c r="Y1571" s="35">
        <v>0</v>
      </c>
      <c r="Z1571" s="35">
        <v>0</v>
      </c>
      <c r="AA1571" s="35">
        <v>0</v>
      </c>
    </row>
    <row r="1572" spans="1:27">
      <c r="A1572" s="241" t="s">
        <v>758</v>
      </c>
      <c r="B1572" s="35" t="s">
        <v>339</v>
      </c>
      <c r="C1572" s="35" t="s">
        <v>91</v>
      </c>
      <c r="D1572" s="35">
        <v>0</v>
      </c>
      <c r="E1572" s="35">
        <v>0</v>
      </c>
      <c r="F1572" s="35">
        <v>0</v>
      </c>
      <c r="G1572" s="35">
        <v>0</v>
      </c>
      <c r="H1572" s="35">
        <v>0</v>
      </c>
      <c r="I1572" s="35">
        <v>0</v>
      </c>
      <c r="J1572" s="35">
        <v>0</v>
      </c>
      <c r="K1572" s="35">
        <v>41.473675419037413</v>
      </c>
      <c r="L1572" s="35">
        <v>78.357798567487492</v>
      </c>
      <c r="M1572" s="35">
        <v>106.57070536725196</v>
      </c>
      <c r="N1572" s="35">
        <v>122.99030429510665</v>
      </c>
      <c r="O1572" s="35">
        <v>125.79957270282786</v>
      </c>
      <c r="P1572" s="35">
        <v>114.68763184458282</v>
      </c>
      <c r="Q1572" s="35">
        <v>90.884149283743071</v>
      </c>
      <c r="R1572" s="35">
        <v>57.023261646281341</v>
      </c>
      <c r="S1572" s="35">
        <v>16.852076276083412</v>
      </c>
      <c r="T1572" s="35">
        <v>0</v>
      </c>
      <c r="U1572" s="35">
        <v>0</v>
      </c>
      <c r="V1572" s="35">
        <v>0</v>
      </c>
      <c r="W1572" s="35">
        <v>0</v>
      </c>
      <c r="X1572" s="35">
        <v>0</v>
      </c>
      <c r="Y1572" s="35">
        <v>0</v>
      </c>
      <c r="Z1572" s="35">
        <v>0</v>
      </c>
      <c r="AA1572" s="35">
        <v>0</v>
      </c>
    </row>
    <row r="1573" spans="1:27">
      <c r="A1573" s="241" t="s">
        <v>758</v>
      </c>
      <c r="B1573" s="35" t="s">
        <v>339</v>
      </c>
      <c r="C1573" s="35" t="s">
        <v>92</v>
      </c>
      <c r="D1573" s="35">
        <v>0</v>
      </c>
      <c r="E1573" s="35">
        <v>0</v>
      </c>
      <c r="F1573" s="35">
        <v>0</v>
      </c>
      <c r="G1573" s="35">
        <v>0</v>
      </c>
      <c r="H1573" s="35">
        <v>0</v>
      </c>
      <c r="I1573" s="35">
        <v>0</v>
      </c>
      <c r="J1573" s="35">
        <v>0</v>
      </c>
      <c r="K1573" s="35">
        <v>0</v>
      </c>
      <c r="L1573" s="35">
        <v>0</v>
      </c>
      <c r="M1573" s="35">
        <v>0</v>
      </c>
      <c r="N1573" s="35">
        <v>18.831161172485103</v>
      </c>
      <c r="O1573" s="35">
        <v>29.557367424499393</v>
      </c>
      <c r="P1573" s="35">
        <v>27.562046397920184</v>
      </c>
      <c r="Q1573" s="35">
        <v>13.703986715719997</v>
      </c>
      <c r="R1573" s="35">
        <v>0</v>
      </c>
      <c r="S1573" s="35">
        <v>0</v>
      </c>
      <c r="T1573" s="35">
        <v>0</v>
      </c>
      <c r="U1573" s="35">
        <v>0</v>
      </c>
      <c r="V1573" s="35">
        <v>0</v>
      </c>
      <c r="W1573" s="35">
        <v>0</v>
      </c>
      <c r="X1573" s="35">
        <v>0</v>
      </c>
      <c r="Y1573" s="35">
        <v>0</v>
      </c>
      <c r="Z1573" s="35">
        <v>0</v>
      </c>
      <c r="AA1573" s="35">
        <v>0</v>
      </c>
    </row>
    <row r="1574" spans="1:27">
      <c r="A1574" s="241" t="s">
        <v>758</v>
      </c>
      <c r="B1574" s="35" t="s">
        <v>339</v>
      </c>
      <c r="C1574" s="35" t="s">
        <v>93</v>
      </c>
      <c r="D1574" s="35">
        <v>0</v>
      </c>
      <c r="E1574" s="35">
        <v>0</v>
      </c>
      <c r="F1574" s="35">
        <v>0</v>
      </c>
      <c r="G1574" s="35">
        <v>0</v>
      </c>
      <c r="H1574" s="35">
        <v>0</v>
      </c>
      <c r="I1574" s="35">
        <v>0</v>
      </c>
      <c r="J1574" s="35">
        <v>0</v>
      </c>
      <c r="K1574" s="35">
        <v>0</v>
      </c>
      <c r="L1574" s="35">
        <v>0</v>
      </c>
      <c r="M1574" s="35">
        <v>0</v>
      </c>
      <c r="N1574" s="35">
        <v>0</v>
      </c>
      <c r="O1574" s="35">
        <v>0</v>
      </c>
      <c r="P1574" s="35">
        <v>0</v>
      </c>
      <c r="Q1574" s="35">
        <v>0</v>
      </c>
      <c r="R1574" s="35">
        <v>0</v>
      </c>
      <c r="S1574" s="35">
        <v>0</v>
      </c>
      <c r="T1574" s="35">
        <v>0</v>
      </c>
      <c r="U1574" s="35">
        <v>0</v>
      </c>
      <c r="V1574" s="35">
        <v>0</v>
      </c>
      <c r="W1574" s="35">
        <v>0</v>
      </c>
      <c r="X1574" s="35">
        <v>0</v>
      </c>
      <c r="Y1574" s="35">
        <v>0</v>
      </c>
      <c r="Z1574" s="35">
        <v>0</v>
      </c>
      <c r="AA1574" s="35">
        <v>0</v>
      </c>
    </row>
    <row r="1575" spans="1:27">
      <c r="A1575" s="241" t="s">
        <v>758</v>
      </c>
      <c r="B1575" s="35" t="s">
        <v>338</v>
      </c>
      <c r="C1575" s="35" t="s">
        <v>82</v>
      </c>
      <c r="D1575" s="35">
        <v>0</v>
      </c>
      <c r="E1575" s="35">
        <v>0</v>
      </c>
      <c r="F1575" s="35">
        <v>0</v>
      </c>
      <c r="G1575" s="35">
        <v>0</v>
      </c>
      <c r="H1575" s="35">
        <v>0</v>
      </c>
      <c r="I1575" s="35">
        <v>0</v>
      </c>
      <c r="J1575" s="35">
        <v>0</v>
      </c>
      <c r="K1575" s="35">
        <v>0</v>
      </c>
      <c r="L1575" s="35">
        <v>0</v>
      </c>
      <c r="M1575" s="35">
        <v>0</v>
      </c>
      <c r="N1575" s="35">
        <v>0</v>
      </c>
      <c r="O1575" s="35">
        <v>0</v>
      </c>
      <c r="P1575" s="35">
        <v>0</v>
      </c>
      <c r="Q1575" s="35">
        <v>0</v>
      </c>
      <c r="R1575" s="35">
        <v>0</v>
      </c>
      <c r="S1575" s="35">
        <v>0</v>
      </c>
      <c r="T1575" s="35">
        <v>0</v>
      </c>
      <c r="U1575" s="35">
        <v>0</v>
      </c>
      <c r="V1575" s="35">
        <v>0</v>
      </c>
      <c r="W1575" s="35">
        <v>0</v>
      </c>
      <c r="X1575" s="35">
        <v>0</v>
      </c>
      <c r="Y1575" s="35">
        <v>0</v>
      </c>
      <c r="Z1575" s="35">
        <v>0</v>
      </c>
      <c r="AA1575" s="35">
        <v>0</v>
      </c>
    </row>
    <row r="1576" spans="1:27">
      <c r="A1576" s="241" t="s">
        <v>758</v>
      </c>
      <c r="B1576" s="35" t="s">
        <v>338</v>
      </c>
      <c r="C1576" s="35" t="s">
        <v>83</v>
      </c>
      <c r="D1576" s="35">
        <v>0</v>
      </c>
      <c r="E1576" s="35">
        <v>0</v>
      </c>
      <c r="F1576" s="35">
        <v>0</v>
      </c>
      <c r="G1576" s="35">
        <v>0</v>
      </c>
      <c r="H1576" s="35">
        <v>0</v>
      </c>
      <c r="I1576" s="35">
        <v>0</v>
      </c>
      <c r="J1576" s="35">
        <v>0</v>
      </c>
      <c r="K1576" s="35">
        <v>0</v>
      </c>
      <c r="L1576" s="35">
        <v>19.717318893441877</v>
      </c>
      <c r="M1576" s="35">
        <v>36.025334223988921</v>
      </c>
      <c r="N1576" s="35">
        <v>46.104241987321352</v>
      </c>
      <c r="O1576" s="35">
        <v>48.21130746715648</v>
      </c>
      <c r="P1576" s="35">
        <v>41.982199899941861</v>
      </c>
      <c r="Q1576" s="35">
        <v>28.493988573714603</v>
      </c>
      <c r="R1576" s="35">
        <v>10.078907763332426</v>
      </c>
      <c r="S1576" s="35">
        <v>0</v>
      </c>
      <c r="T1576" s="35">
        <v>0</v>
      </c>
      <c r="U1576" s="35">
        <v>0</v>
      </c>
      <c r="V1576" s="35">
        <v>0</v>
      </c>
      <c r="W1576" s="35">
        <v>0</v>
      </c>
      <c r="X1576" s="35">
        <v>0</v>
      </c>
      <c r="Y1576" s="35">
        <v>0</v>
      </c>
      <c r="Z1576" s="35">
        <v>0</v>
      </c>
      <c r="AA1576" s="35">
        <v>0</v>
      </c>
    </row>
    <row r="1577" spans="1:27">
      <c r="A1577" s="241" t="s">
        <v>758</v>
      </c>
      <c r="B1577" s="35" t="s">
        <v>338</v>
      </c>
      <c r="C1577" s="35" t="s">
        <v>84</v>
      </c>
      <c r="D1577" s="35">
        <v>0</v>
      </c>
      <c r="E1577" s="35">
        <v>0</v>
      </c>
      <c r="F1577" s="35">
        <v>0</v>
      </c>
      <c r="G1577" s="35">
        <v>0</v>
      </c>
      <c r="H1577" s="35">
        <v>0</v>
      </c>
      <c r="I1577" s="35">
        <v>0</v>
      </c>
      <c r="J1577" s="35">
        <v>30.821985100188925</v>
      </c>
      <c r="K1577" s="35">
        <v>59.358044566696414</v>
      </c>
      <c r="L1577" s="35">
        <v>83.49178941267725</v>
      </c>
      <c r="M1577" s="35">
        <v>101.43333018744136</v>
      </c>
      <c r="N1577" s="35">
        <v>111.85202488881211</v>
      </c>
      <c r="O1577" s="35">
        <v>113.9751665931456</v>
      </c>
      <c r="P1577" s="35">
        <v>107.64529159295846</v>
      </c>
      <c r="Q1577" s="35">
        <v>93.331857759763253</v>
      </c>
      <c r="R1577" s="35">
        <v>72.096427001365313</v>
      </c>
      <c r="S1577" s="35">
        <v>45.513934071483341</v>
      </c>
      <c r="T1577" s="35">
        <v>15.555880863913419</v>
      </c>
      <c r="U1577" s="35">
        <v>0</v>
      </c>
      <c r="V1577" s="35">
        <v>0</v>
      </c>
      <c r="W1577" s="35">
        <v>0</v>
      </c>
      <c r="X1577" s="35">
        <v>0</v>
      </c>
      <c r="Y1577" s="35">
        <v>0</v>
      </c>
      <c r="Z1577" s="35">
        <v>0</v>
      </c>
      <c r="AA1577" s="35">
        <v>0</v>
      </c>
    </row>
    <row r="1578" spans="1:27">
      <c r="A1578" s="241" t="s">
        <v>758</v>
      </c>
      <c r="B1578" s="35" t="s">
        <v>338</v>
      </c>
      <c r="C1578" s="35" t="s">
        <v>85</v>
      </c>
      <c r="D1578" s="35">
        <v>0</v>
      </c>
      <c r="E1578" s="35">
        <v>0</v>
      </c>
      <c r="F1578" s="35">
        <v>0</v>
      </c>
      <c r="G1578" s="35">
        <v>0</v>
      </c>
      <c r="H1578" s="35">
        <v>33.755960805354775</v>
      </c>
      <c r="I1578" s="35">
        <v>66.181758982899581</v>
      </c>
      <c r="J1578" s="35">
        <v>95.999647317516306</v>
      </c>
      <c r="K1578" s="35">
        <v>122.03464397617037</v>
      </c>
      <c r="L1578" s="35">
        <v>143.26083298004585</v>
      </c>
      <c r="M1578" s="35">
        <v>158.84179069698504</v>
      </c>
      <c r="N1578" s="35">
        <v>168.16354533752934</v>
      </c>
      <c r="O1578" s="35">
        <v>170.8587706768391</v>
      </c>
      <c r="P1578" s="35">
        <v>166.82126064243573</v>
      </c>
      <c r="Q1578" s="35">
        <v>156.21011439278016</v>
      </c>
      <c r="R1578" s="35">
        <v>139.44346697255105</v>
      </c>
      <c r="S1578" s="35">
        <v>117.18201258982189</v>
      </c>
      <c r="T1578" s="35">
        <v>90.302969784789241</v>
      </c>
      <c r="U1578" s="35">
        <v>59.865514399513152</v>
      </c>
      <c r="V1578" s="35">
        <v>27.0690424717063</v>
      </c>
      <c r="W1578" s="35">
        <v>0</v>
      </c>
      <c r="X1578" s="35">
        <v>0</v>
      </c>
      <c r="Y1578" s="35">
        <v>0</v>
      </c>
      <c r="Z1578" s="35">
        <v>0</v>
      </c>
      <c r="AA1578" s="35">
        <v>0</v>
      </c>
    </row>
    <row r="1579" spans="1:27">
      <c r="A1579" s="241" t="s">
        <v>758</v>
      </c>
      <c r="B1579" s="35" t="s">
        <v>338</v>
      </c>
      <c r="C1579" s="35" t="s">
        <v>86</v>
      </c>
      <c r="D1579" s="35">
        <v>0</v>
      </c>
      <c r="E1579" s="35">
        <v>0</v>
      </c>
      <c r="F1579" s="35">
        <v>34.142392180906285</v>
      </c>
      <c r="G1579" s="35">
        <v>67.522099739095864</v>
      </c>
      <c r="H1579" s="35">
        <v>99.393475166025127</v>
      </c>
      <c r="I1579" s="35">
        <v>129.04456460051898</v>
      </c>
      <c r="J1579" s="35">
        <v>155.81301170156115</v>
      </c>
      <c r="K1579" s="35">
        <v>179.10085359444173</v>
      </c>
      <c r="L1579" s="35">
        <v>198.38787837327402</v>
      </c>
      <c r="M1579" s="35">
        <v>213.24324577534802</v>
      </c>
      <c r="N1579" s="35">
        <v>223.33511144065702</v>
      </c>
      <c r="O1579" s="35">
        <v>228.43803976654408</v>
      </c>
      <c r="P1579" s="35">
        <v>228.43803976654408</v>
      </c>
      <c r="Q1579" s="35">
        <v>223.33511144065702</v>
      </c>
      <c r="R1579" s="35">
        <v>213.24324577534802</v>
      </c>
      <c r="S1579" s="35">
        <v>198.38787837327405</v>
      </c>
      <c r="T1579" s="35">
        <v>179.10085359444176</v>
      </c>
      <c r="U1579" s="35">
        <v>155.81301170156115</v>
      </c>
      <c r="V1579" s="35">
        <v>129.04456460051892</v>
      </c>
      <c r="W1579" s="35">
        <v>99.393475166025141</v>
      </c>
      <c r="X1579" s="35">
        <v>67.52209973909595</v>
      </c>
      <c r="Y1579" s="35">
        <v>34.142392180906349</v>
      </c>
      <c r="Z1579" s="35">
        <v>0</v>
      </c>
      <c r="AA1579" s="35">
        <v>0</v>
      </c>
    </row>
    <row r="1580" spans="1:27">
      <c r="A1580" s="241" t="s">
        <v>758</v>
      </c>
      <c r="B1580" s="35" t="s">
        <v>338</v>
      </c>
      <c r="C1580" s="35" t="s">
        <v>87</v>
      </c>
      <c r="D1580" s="35">
        <v>32.649651271776925</v>
      </c>
      <c r="E1580" s="35">
        <v>64.740657958100257</v>
      </c>
      <c r="F1580" s="35">
        <v>95.723934037259056</v>
      </c>
      <c r="G1580" s="35">
        <v>125.06934706535186</v>
      </c>
      <c r="H1580" s="35">
        <v>152.27478888938251</v>
      </c>
      <c r="I1580" s="35">
        <v>176.87476685696825</v>
      </c>
      <c r="J1580" s="35">
        <v>198.4483685246814</v>
      </c>
      <c r="K1580" s="35">
        <v>216.62646358665489</v>
      </c>
      <c r="L1580" s="35">
        <v>231.09801979645832</v>
      </c>
      <c r="M1580" s="35">
        <v>241.61542481506854</v>
      </c>
      <c r="N1580" s="35">
        <v>247.99872292664153</v>
      </c>
      <c r="O1580" s="35">
        <v>250.13869413070375</v>
      </c>
      <c r="P1580" s="35">
        <v>247.99872292664153</v>
      </c>
      <c r="Q1580" s="35">
        <v>241.61542481506854</v>
      </c>
      <c r="R1580" s="35">
        <v>231.09801979645835</v>
      </c>
      <c r="S1580" s="35">
        <v>216.62646358665492</v>
      </c>
      <c r="T1580" s="35">
        <v>198.4483685246814</v>
      </c>
      <c r="U1580" s="35">
        <v>176.87476685696828</v>
      </c>
      <c r="V1580" s="35">
        <v>152.27478888938256</v>
      </c>
      <c r="W1580" s="35">
        <v>125.06934706535186</v>
      </c>
      <c r="X1580" s="35">
        <v>95.723934037259085</v>
      </c>
      <c r="Y1580" s="35">
        <v>64.740657958100329</v>
      </c>
      <c r="Z1580" s="35">
        <v>32.649651271777032</v>
      </c>
      <c r="AA1580" s="35">
        <v>0</v>
      </c>
    </row>
    <row r="1581" spans="1:27">
      <c r="A1581" s="241" t="s">
        <v>758</v>
      </c>
      <c r="B1581" s="35" t="s">
        <v>338</v>
      </c>
      <c r="C1581" s="35" t="s">
        <v>88</v>
      </c>
      <c r="D1581" s="35">
        <v>31.757677921439328</v>
      </c>
      <c r="E1581" s="35">
        <v>62.97197316875107</v>
      </c>
      <c r="F1581" s="35">
        <v>93.108800496016102</v>
      </c>
      <c r="G1581" s="35">
        <v>121.65251043215783</v>
      </c>
      <c r="H1581" s="35">
        <v>148.11471218635739</v>
      </c>
      <c r="I1581" s="35">
        <v>172.04263014989203</v>
      </c>
      <c r="J1581" s="35">
        <v>193.02685101233351</v>
      </c>
      <c r="K1581" s="35">
        <v>210.70832893680026</v>
      </c>
      <c r="L1581" s="35">
        <v>224.78452893377283</v>
      </c>
      <c r="M1581" s="35">
        <v>235.01460331864314</v>
      </c>
      <c r="N1581" s="35">
        <v>241.2235126823735</v>
      </c>
      <c r="O1581" s="35">
        <v>243.30502086431568</v>
      </c>
      <c r="P1581" s="35">
        <v>241.2235126823735</v>
      </c>
      <c r="Q1581" s="35">
        <v>235.01460331864314</v>
      </c>
      <c r="R1581" s="35">
        <v>224.78452893377286</v>
      </c>
      <c r="S1581" s="35">
        <v>210.70832893680026</v>
      </c>
      <c r="T1581" s="35">
        <v>193.02685101233351</v>
      </c>
      <c r="U1581" s="35">
        <v>172.04263014989206</v>
      </c>
      <c r="V1581" s="35">
        <v>148.11471218635745</v>
      </c>
      <c r="W1581" s="35">
        <v>121.65251043215783</v>
      </c>
      <c r="X1581" s="35">
        <v>93.10880049601613</v>
      </c>
      <c r="Y1581" s="35">
        <v>62.971973168751134</v>
      </c>
      <c r="Z1581" s="35">
        <v>31.757677921439427</v>
      </c>
      <c r="AA1581" s="35">
        <v>0</v>
      </c>
    </row>
    <row r="1582" spans="1:27">
      <c r="A1582" s="241" t="s">
        <v>758</v>
      </c>
      <c r="B1582" s="35" t="s">
        <v>338</v>
      </c>
      <c r="C1582" s="35" t="s">
        <v>89</v>
      </c>
      <c r="D1582" s="35">
        <v>0</v>
      </c>
      <c r="E1582" s="35">
        <v>0</v>
      </c>
      <c r="F1582" s="35">
        <v>0</v>
      </c>
      <c r="G1582" s="35">
        <v>36.15468542048297</v>
      </c>
      <c r="H1582" s="35">
        <v>71.210829019618146</v>
      </c>
      <c r="I1582" s="35">
        <v>104.1032676134104</v>
      </c>
      <c r="J1582" s="35">
        <v>133.83258109956438</v>
      </c>
      <c r="K1582" s="35">
        <v>159.49545933156185</v>
      </c>
      <c r="L1582" s="35">
        <v>180.31214874036644</v>
      </c>
      <c r="M1582" s="35">
        <v>195.65014475204481</v>
      </c>
      <c r="N1582" s="35">
        <v>205.04341011918254</v>
      </c>
      <c r="O1582" s="35">
        <v>208.20653522682082</v>
      </c>
      <c r="P1582" s="35">
        <v>205.04341011918254</v>
      </c>
      <c r="Q1582" s="35">
        <v>195.65014475204481</v>
      </c>
      <c r="R1582" s="35">
        <v>180.31214874036647</v>
      </c>
      <c r="S1582" s="35">
        <v>159.49545933156185</v>
      </c>
      <c r="T1582" s="35">
        <v>133.83258109956444</v>
      </c>
      <c r="U1582" s="35">
        <v>104.10326761341048</v>
      </c>
      <c r="V1582" s="35">
        <v>71.210829019618188</v>
      </c>
      <c r="W1582" s="35">
        <v>36.154685420482956</v>
      </c>
      <c r="X1582" s="35">
        <v>0</v>
      </c>
      <c r="Y1582" s="35">
        <v>0</v>
      </c>
      <c r="Z1582" s="35">
        <v>0</v>
      </c>
      <c r="AA1582" s="35">
        <v>0</v>
      </c>
    </row>
    <row r="1583" spans="1:27">
      <c r="A1583" s="241" t="s">
        <v>758</v>
      </c>
      <c r="B1583" s="35" t="s">
        <v>338</v>
      </c>
      <c r="C1583" s="35" t="s">
        <v>90</v>
      </c>
      <c r="D1583" s="35">
        <v>0</v>
      </c>
      <c r="E1583" s="35">
        <v>0</v>
      </c>
      <c r="F1583" s="35">
        <v>0</v>
      </c>
      <c r="G1583" s="35">
        <v>0</v>
      </c>
      <c r="H1583" s="35">
        <v>0</v>
      </c>
      <c r="I1583" s="35">
        <v>34.382062679051558</v>
      </c>
      <c r="J1583" s="35">
        <v>66.910579459610233</v>
      </c>
      <c r="K1583" s="35">
        <v>95.831929582343349</v>
      </c>
      <c r="L1583" s="35">
        <v>119.58695557612192</v>
      </c>
      <c r="M1583" s="35">
        <v>136.89501784086207</v>
      </c>
      <c r="N1583" s="35">
        <v>146.82303425984665</v>
      </c>
      <c r="O1583" s="35">
        <v>148.83578289815702</v>
      </c>
      <c r="P1583" s="35">
        <v>142.82475595572126</v>
      </c>
      <c r="Q1583" s="35">
        <v>129.11400945090239</v>
      </c>
      <c r="R1583" s="35">
        <v>108.44269327666971</v>
      </c>
      <c r="S1583" s="35">
        <v>81.925203438546816</v>
      </c>
      <c r="T1583" s="35">
        <v>50.99110467750333</v>
      </c>
      <c r="U1583" s="35">
        <v>17.308062264740084</v>
      </c>
      <c r="V1583" s="35">
        <v>0</v>
      </c>
      <c r="W1583" s="35">
        <v>0</v>
      </c>
      <c r="X1583" s="35">
        <v>0</v>
      </c>
      <c r="Y1583" s="35">
        <v>0</v>
      </c>
      <c r="Z1583" s="35">
        <v>0</v>
      </c>
      <c r="AA1583" s="35">
        <v>0</v>
      </c>
    </row>
    <row r="1584" spans="1:27">
      <c r="A1584" s="241" t="s">
        <v>758</v>
      </c>
      <c r="B1584" s="35" t="s">
        <v>338</v>
      </c>
      <c r="C1584" s="35" t="s">
        <v>91</v>
      </c>
      <c r="D1584" s="35">
        <v>0</v>
      </c>
      <c r="E1584" s="35">
        <v>0</v>
      </c>
      <c r="F1584" s="35">
        <v>0</v>
      </c>
      <c r="G1584" s="35">
        <v>0</v>
      </c>
      <c r="H1584" s="35">
        <v>0</v>
      </c>
      <c r="I1584" s="35">
        <v>0</v>
      </c>
      <c r="J1584" s="35">
        <v>0</v>
      </c>
      <c r="K1584" s="35">
        <v>25.921047136898384</v>
      </c>
      <c r="L1584" s="35">
        <v>48.973624104679679</v>
      </c>
      <c r="M1584" s="35">
        <v>66.606690854532474</v>
      </c>
      <c r="N1584" s="35">
        <v>76.868940184441655</v>
      </c>
      <c r="O1584" s="35">
        <v>78.624732939267403</v>
      </c>
      <c r="P1584" s="35">
        <v>71.679769902864265</v>
      </c>
      <c r="Q1584" s="35">
        <v>56.802593302339417</v>
      </c>
      <c r="R1584" s="35">
        <v>35.639538528925833</v>
      </c>
      <c r="S1584" s="35">
        <v>10.532547672552131</v>
      </c>
      <c r="T1584" s="35">
        <v>0</v>
      </c>
      <c r="U1584" s="35">
        <v>0</v>
      </c>
      <c r="V1584" s="35">
        <v>0</v>
      </c>
      <c r="W1584" s="35">
        <v>0</v>
      </c>
      <c r="X1584" s="35">
        <v>0</v>
      </c>
      <c r="Y1584" s="35">
        <v>0</v>
      </c>
      <c r="Z1584" s="35">
        <v>0</v>
      </c>
      <c r="AA1584" s="35">
        <v>0</v>
      </c>
    </row>
    <row r="1585" spans="1:27">
      <c r="A1585" s="241" t="s">
        <v>758</v>
      </c>
      <c r="B1585" s="35" t="s">
        <v>338</v>
      </c>
      <c r="C1585" s="35" t="s">
        <v>92</v>
      </c>
      <c r="D1585" s="35">
        <v>0</v>
      </c>
      <c r="E1585" s="35">
        <v>0</v>
      </c>
      <c r="F1585" s="35">
        <v>0</v>
      </c>
      <c r="G1585" s="35">
        <v>0</v>
      </c>
      <c r="H1585" s="35">
        <v>0</v>
      </c>
      <c r="I1585" s="35">
        <v>0</v>
      </c>
      <c r="J1585" s="35">
        <v>0</v>
      </c>
      <c r="K1585" s="35">
        <v>0</v>
      </c>
      <c r="L1585" s="35">
        <v>0</v>
      </c>
      <c r="M1585" s="35">
        <v>0</v>
      </c>
      <c r="N1585" s="35">
        <v>11.769475732803189</v>
      </c>
      <c r="O1585" s="35">
        <v>18.47335464031212</v>
      </c>
      <c r="P1585" s="35">
        <v>17.226278998700117</v>
      </c>
      <c r="Q1585" s="35">
        <v>8.5649916973249987</v>
      </c>
      <c r="R1585" s="35">
        <v>0</v>
      </c>
      <c r="S1585" s="35">
        <v>0</v>
      </c>
      <c r="T1585" s="35">
        <v>0</v>
      </c>
      <c r="U1585" s="35">
        <v>0</v>
      </c>
      <c r="V1585" s="35">
        <v>0</v>
      </c>
      <c r="W1585" s="35">
        <v>0</v>
      </c>
      <c r="X1585" s="35">
        <v>0</v>
      </c>
      <c r="Y1585" s="35">
        <v>0</v>
      </c>
      <c r="Z1585" s="35">
        <v>0</v>
      </c>
      <c r="AA1585" s="35">
        <v>0</v>
      </c>
    </row>
    <row r="1586" spans="1:27">
      <c r="A1586" s="241" t="s">
        <v>758</v>
      </c>
      <c r="B1586" s="35" t="s">
        <v>338</v>
      </c>
      <c r="C1586" s="35" t="s">
        <v>93</v>
      </c>
      <c r="D1586" s="35">
        <v>0</v>
      </c>
      <c r="E1586" s="35">
        <v>0</v>
      </c>
      <c r="F1586" s="35">
        <v>0</v>
      </c>
      <c r="G1586" s="35">
        <v>0</v>
      </c>
      <c r="H1586" s="35">
        <v>0</v>
      </c>
      <c r="I1586" s="35">
        <v>0</v>
      </c>
      <c r="J1586" s="35">
        <v>0</v>
      </c>
      <c r="K1586" s="35">
        <v>0</v>
      </c>
      <c r="L1586" s="35">
        <v>0</v>
      </c>
      <c r="M1586" s="35">
        <v>0</v>
      </c>
      <c r="N1586" s="35">
        <v>0</v>
      </c>
      <c r="O1586" s="35">
        <v>0</v>
      </c>
      <c r="P1586" s="35">
        <v>0</v>
      </c>
      <c r="Q1586" s="35">
        <v>0</v>
      </c>
      <c r="R1586" s="35">
        <v>0</v>
      </c>
      <c r="S1586" s="35">
        <v>0</v>
      </c>
      <c r="T1586" s="35">
        <v>0</v>
      </c>
      <c r="U1586" s="35">
        <v>0</v>
      </c>
      <c r="V1586" s="35">
        <v>0</v>
      </c>
      <c r="W1586" s="35">
        <v>0</v>
      </c>
      <c r="X1586" s="35">
        <v>0</v>
      </c>
      <c r="Y1586" s="35">
        <v>0</v>
      </c>
      <c r="Z1586" s="35">
        <v>0</v>
      </c>
      <c r="AA1586" s="35">
        <v>0</v>
      </c>
    </row>
    <row r="1587" spans="1:27">
      <c r="A1587" s="241" t="s">
        <v>791</v>
      </c>
      <c r="B1587" s="35" t="s">
        <v>79</v>
      </c>
      <c r="C1587" s="35" t="s">
        <v>82</v>
      </c>
      <c r="D1587" s="35">
        <v>0</v>
      </c>
      <c r="E1587" s="35">
        <v>0</v>
      </c>
      <c r="F1587" s="35">
        <v>0</v>
      </c>
      <c r="G1587" s="35">
        <v>0</v>
      </c>
      <c r="H1587" s="35">
        <v>0</v>
      </c>
      <c r="I1587" s="35">
        <v>0</v>
      </c>
      <c r="J1587" s="35">
        <v>0</v>
      </c>
      <c r="K1587" s="35">
        <v>0</v>
      </c>
      <c r="L1587" s="35">
        <v>0</v>
      </c>
      <c r="M1587" s="35">
        <v>0</v>
      </c>
      <c r="N1587" s="35">
        <v>0</v>
      </c>
      <c r="O1587" s="35">
        <v>0</v>
      </c>
      <c r="P1587" s="35">
        <v>0</v>
      </c>
      <c r="Q1587" s="35">
        <v>0</v>
      </c>
      <c r="R1587" s="35">
        <v>0</v>
      </c>
      <c r="S1587" s="35">
        <v>0</v>
      </c>
      <c r="T1587" s="35">
        <v>0</v>
      </c>
      <c r="U1587" s="35">
        <v>0</v>
      </c>
      <c r="V1587" s="35">
        <v>0</v>
      </c>
      <c r="W1587" s="35">
        <v>0</v>
      </c>
      <c r="X1587" s="35">
        <v>0</v>
      </c>
      <c r="Y1587" s="35">
        <v>0</v>
      </c>
      <c r="Z1587" s="35">
        <v>0</v>
      </c>
      <c r="AA1587" s="35">
        <v>0</v>
      </c>
    </row>
    <row r="1588" spans="1:27">
      <c r="A1588" s="241" t="s">
        <v>791</v>
      </c>
      <c r="B1588" s="35" t="s">
        <v>79</v>
      </c>
      <c r="C1588" s="35" t="s">
        <v>83</v>
      </c>
      <c r="D1588" s="35">
        <v>0</v>
      </c>
      <c r="E1588" s="35">
        <v>0</v>
      </c>
      <c r="F1588" s="35">
        <v>0</v>
      </c>
      <c r="G1588" s="35">
        <v>0</v>
      </c>
      <c r="H1588" s="35">
        <v>0</v>
      </c>
      <c r="I1588" s="35">
        <v>0</v>
      </c>
      <c r="J1588" s="35">
        <v>0</v>
      </c>
      <c r="K1588" s="35">
        <v>0</v>
      </c>
      <c r="L1588" s="35">
        <v>0</v>
      </c>
      <c r="M1588" s="35">
        <v>0</v>
      </c>
      <c r="N1588" s="35">
        <v>0</v>
      </c>
      <c r="O1588" s="35">
        <v>0</v>
      </c>
      <c r="P1588" s="35">
        <v>0</v>
      </c>
      <c r="Q1588" s="35">
        <v>0</v>
      </c>
      <c r="R1588" s="35">
        <v>0</v>
      </c>
      <c r="S1588" s="35">
        <v>0</v>
      </c>
      <c r="T1588" s="35">
        <v>0</v>
      </c>
      <c r="U1588" s="35">
        <v>0</v>
      </c>
      <c r="V1588" s="35">
        <v>0</v>
      </c>
      <c r="W1588" s="35">
        <v>0</v>
      </c>
      <c r="X1588" s="35">
        <v>0</v>
      </c>
      <c r="Y1588" s="35">
        <v>0</v>
      </c>
      <c r="Z1588" s="35">
        <v>0</v>
      </c>
      <c r="AA1588" s="35">
        <v>0</v>
      </c>
    </row>
    <row r="1589" spans="1:27">
      <c r="A1589" s="241" t="s">
        <v>791</v>
      </c>
      <c r="B1589" s="35" t="s">
        <v>79</v>
      </c>
      <c r="C1589" s="35" t="s">
        <v>84</v>
      </c>
      <c r="D1589" s="35">
        <v>0</v>
      </c>
      <c r="E1589" s="35">
        <v>0</v>
      </c>
      <c r="F1589" s="35">
        <v>0</v>
      </c>
      <c r="G1589" s="35">
        <v>0</v>
      </c>
      <c r="H1589" s="35">
        <v>0</v>
      </c>
      <c r="I1589" s="35">
        <v>0</v>
      </c>
      <c r="J1589" s="35">
        <v>55.479224512248251</v>
      </c>
      <c r="K1589" s="35">
        <v>106.77176486021816</v>
      </c>
      <c r="L1589" s="35">
        <v>150.00688081081498</v>
      </c>
      <c r="M1589" s="35">
        <v>181.92187760068381</v>
      </c>
      <c r="N1589" s="35">
        <v>200.10832193181349</v>
      </c>
      <c r="O1589" s="35">
        <v>203.19379198044797</v>
      </c>
      <c r="P1589" s="35">
        <v>190.94544583674542</v>
      </c>
      <c r="Q1589" s="35">
        <v>164.28759268651868</v>
      </c>
      <c r="R1589" s="35">
        <v>125.23194074340846</v>
      </c>
      <c r="S1589" s="35">
        <v>76.725785701493734</v>
      </c>
      <c r="T1589" s="35">
        <v>22.429596014856525</v>
      </c>
      <c r="U1589" s="35">
        <v>-33.559220691573259</v>
      </c>
      <c r="V1589" s="35">
        <v>0</v>
      </c>
      <c r="W1589" s="35">
        <v>0</v>
      </c>
      <c r="X1589" s="35">
        <v>0</v>
      </c>
      <c r="Y1589" s="35">
        <v>0</v>
      </c>
      <c r="Z1589" s="35">
        <v>0</v>
      </c>
      <c r="AA1589" s="35">
        <v>0</v>
      </c>
    </row>
    <row r="1590" spans="1:27">
      <c r="A1590" s="241" t="s">
        <v>791</v>
      </c>
      <c r="B1590" s="35" t="s">
        <v>79</v>
      </c>
      <c r="C1590" s="35" t="s">
        <v>85</v>
      </c>
      <c r="D1590" s="35">
        <v>0</v>
      </c>
      <c r="E1590" s="35">
        <v>0</v>
      </c>
      <c r="F1590" s="35">
        <v>0</v>
      </c>
      <c r="G1590" s="35">
        <v>0</v>
      </c>
      <c r="H1590" s="35">
        <v>74.574857723117077</v>
      </c>
      <c r="I1590" s="35">
        <v>146.28384548599681</v>
      </c>
      <c r="J1590" s="35">
        <v>212.37122710377531</v>
      </c>
      <c r="K1590" s="35">
        <v>270.29730156311206</v>
      </c>
      <c r="L1590" s="35">
        <v>317.83600230785146</v>
      </c>
      <c r="M1590" s="35">
        <v>353.16044372838371</v>
      </c>
      <c r="N1590" s="35">
        <v>374.91312735109278</v>
      </c>
      <c r="O1590" s="35">
        <v>382.25810974340345</v>
      </c>
      <c r="P1590" s="35">
        <v>374.91312735109278</v>
      </c>
      <c r="Q1590" s="35">
        <v>353.16044372838371</v>
      </c>
      <c r="R1590" s="35">
        <v>317.83600230785152</v>
      </c>
      <c r="S1590" s="35">
        <v>270.29730156311206</v>
      </c>
      <c r="T1590" s="35">
        <v>212.37122710377531</v>
      </c>
      <c r="U1590" s="35">
        <v>146.28384548599684</v>
      </c>
      <c r="V1590" s="35">
        <v>74.574857723117205</v>
      </c>
      <c r="W1590" s="35">
        <v>4.6832293252842042E-14</v>
      </c>
      <c r="X1590" s="35">
        <v>0</v>
      </c>
      <c r="Y1590" s="35">
        <v>0</v>
      </c>
      <c r="Z1590" s="35">
        <v>0</v>
      </c>
      <c r="AA1590" s="35">
        <v>0</v>
      </c>
    </row>
    <row r="1591" spans="1:27">
      <c r="A1591" s="241" t="s">
        <v>791</v>
      </c>
      <c r="B1591" s="35" t="s">
        <v>79</v>
      </c>
      <c r="C1591" s="35" t="s">
        <v>86</v>
      </c>
      <c r="D1591" s="35">
        <v>0</v>
      </c>
      <c r="E1591" s="35">
        <v>80.13769039939946</v>
      </c>
      <c r="F1591" s="35">
        <v>158.68753456479081</v>
      </c>
      <c r="G1591" s="35">
        <v>234.09314780854052</v>
      </c>
      <c r="H1591" s="35">
        <v>304.86044515745539</v>
      </c>
      <c r="I1591" s="35">
        <v>369.58724511583233</v>
      </c>
      <c r="J1591" s="35">
        <v>426.99105245525806</v>
      </c>
      <c r="K1591" s="35">
        <v>475.93446954364003</v>
      </c>
      <c r="L1591" s="35">
        <v>515.44773271402016</v>
      </c>
      <c r="M1591" s="35">
        <v>544.7479271381103</v>
      </c>
      <c r="N1591" s="35">
        <v>563.25449948151652</v>
      </c>
      <c r="O1591" s="35">
        <v>570.60076097328192</v>
      </c>
      <c r="P1591" s="35">
        <v>566.64115296820967</v>
      </c>
      <c r="Q1591" s="35">
        <v>551.45413104229249</v>
      </c>
      <c r="R1591" s="35">
        <v>525.34061047585203</v>
      </c>
      <c r="S1591" s="35">
        <v>488.81800392554788</v>
      </c>
      <c r="T1591" s="35">
        <v>442.60996942267604</v>
      </c>
      <c r="U1591" s="35">
        <v>387.63207183066913</v>
      </c>
      <c r="V1591" s="35">
        <v>324.97364186532468</v>
      </c>
      <c r="W1591" s="35">
        <v>255.87619212269445</v>
      </c>
      <c r="X1591" s="35">
        <v>181.70881777892504</v>
      </c>
      <c r="Y1591" s="35">
        <v>103.94106937198606</v>
      </c>
      <c r="Z1591" s="35">
        <v>24.113835163316242</v>
      </c>
      <c r="AA1591" s="35">
        <v>0</v>
      </c>
    </row>
    <row r="1592" spans="1:27">
      <c r="A1592" s="241" t="s">
        <v>791</v>
      </c>
      <c r="B1592" s="35" t="s">
        <v>79</v>
      </c>
      <c r="C1592" s="35" t="s">
        <v>87</v>
      </c>
      <c r="D1592" s="35">
        <v>83.608569942777493</v>
      </c>
      <c r="E1592" s="35">
        <v>165.78657407315913</v>
      </c>
      <c r="F1592" s="35">
        <v>245.12792395642694</v>
      </c>
      <c r="G1592" s="35">
        <v>320.27506709850007</v>
      </c>
      <c r="H1592" s="35">
        <v>389.94221504549364</v>
      </c>
      <c r="I1592" s="35">
        <v>452.93734358065188</v>
      </c>
      <c r="J1592" s="35">
        <v>508.18258858918909</v>
      </c>
      <c r="K1592" s="35">
        <v>554.73268861213353</v>
      </c>
      <c r="L1592" s="35">
        <v>591.79115853196663</v>
      </c>
      <c r="M1592" s="35">
        <v>618.7239176538111</v>
      </c>
      <c r="N1592" s="35">
        <v>635.07013900192055</v>
      </c>
      <c r="O1592" s="35">
        <v>640.55013419700026</v>
      </c>
      <c r="P1592" s="35">
        <v>635.07013900192055</v>
      </c>
      <c r="Q1592" s="35">
        <v>618.7239176538111</v>
      </c>
      <c r="R1592" s="35">
        <v>591.79115853196663</v>
      </c>
      <c r="S1592" s="35">
        <v>554.73268861213353</v>
      </c>
      <c r="T1592" s="35">
        <v>508.18258858918909</v>
      </c>
      <c r="U1592" s="35">
        <v>452.93734358065194</v>
      </c>
      <c r="V1592" s="35">
        <v>389.94221504549381</v>
      </c>
      <c r="W1592" s="35">
        <v>320.27506709850007</v>
      </c>
      <c r="X1592" s="35">
        <v>245.127923956427</v>
      </c>
      <c r="Y1592" s="35">
        <v>165.7865740731593</v>
      </c>
      <c r="Z1592" s="35">
        <v>83.608569942777748</v>
      </c>
      <c r="AA1592" s="35">
        <v>7.847690072029641E-14</v>
      </c>
    </row>
    <row r="1593" spans="1:27">
      <c r="A1593" s="241" t="s">
        <v>791</v>
      </c>
      <c r="B1593" s="35" t="s">
        <v>79</v>
      </c>
      <c r="C1593" s="35" t="s">
        <v>88</v>
      </c>
      <c r="D1593" s="35">
        <v>80.637213112549915</v>
      </c>
      <c r="E1593" s="35">
        <v>159.89470115188493</v>
      </c>
      <c r="F1593" s="35">
        <v>236.4163465233249</v>
      </c>
      <c r="G1593" s="35">
        <v>308.89284265875614</v>
      </c>
      <c r="H1593" s="35">
        <v>376.08409661502066</v>
      </c>
      <c r="I1593" s="35">
        <v>436.84044740799152</v>
      </c>
      <c r="J1593" s="35">
        <v>490.12233703075833</v>
      </c>
      <c r="K1593" s="35">
        <v>535.01809757934484</v>
      </c>
      <c r="L1593" s="35">
        <v>570.75955014330827</v>
      </c>
      <c r="M1593" s="35">
        <v>596.73514855987651</v>
      </c>
      <c r="N1593" s="35">
        <v>612.50044313834553</v>
      </c>
      <c r="O1593" s="35">
        <v>617.78568531751239</v>
      </c>
      <c r="P1593" s="35">
        <v>612.50044313834553</v>
      </c>
      <c r="Q1593" s="35">
        <v>596.73514855987651</v>
      </c>
      <c r="R1593" s="35">
        <v>570.75955014330827</v>
      </c>
      <c r="S1593" s="35">
        <v>535.01809757934484</v>
      </c>
      <c r="T1593" s="35">
        <v>490.12233703075833</v>
      </c>
      <c r="U1593" s="35">
        <v>436.84044740799158</v>
      </c>
      <c r="V1593" s="35">
        <v>376.08409661502077</v>
      </c>
      <c r="W1593" s="35">
        <v>308.89284265875614</v>
      </c>
      <c r="X1593" s="35">
        <v>236.41634652332496</v>
      </c>
      <c r="Y1593" s="35">
        <v>159.8947011518851</v>
      </c>
      <c r="Z1593" s="35">
        <v>80.637213112550171</v>
      </c>
      <c r="AA1593" s="35">
        <v>7.5687917783141329E-14</v>
      </c>
    </row>
    <row r="1594" spans="1:27">
      <c r="A1594" s="241" t="s">
        <v>791</v>
      </c>
      <c r="B1594" s="35" t="s">
        <v>79</v>
      </c>
      <c r="C1594" s="35" t="s">
        <v>89</v>
      </c>
      <c r="D1594" s="35">
        <v>0</v>
      </c>
      <c r="E1594" s="35">
        <v>0</v>
      </c>
      <c r="F1594" s="35">
        <v>0</v>
      </c>
      <c r="G1594" s="35">
        <v>85.368145655872411</v>
      </c>
      <c r="H1594" s="35">
        <v>168.25370329289487</v>
      </c>
      <c r="I1594" s="35">
        <v>246.2462809464246</v>
      </c>
      <c r="J1594" s="35">
        <v>317.07777922933906</v>
      </c>
      <c r="K1594" s="35">
        <v>378.68834984994402</v>
      </c>
      <c r="L1594" s="35">
        <v>429.2862979871548</v>
      </c>
      <c r="M1594" s="35">
        <v>467.40018650410082</v>
      </c>
      <c r="N1594" s="35">
        <v>491.92162675936339</v>
      </c>
      <c r="O1594" s="35">
        <v>502.13751161778146</v>
      </c>
      <c r="P1594" s="35">
        <v>497.75075329378114</v>
      </c>
      <c r="Q1594" s="35">
        <v>478.88892295074061</v>
      </c>
      <c r="R1594" s="35">
        <v>446.10054080850813</v>
      </c>
      <c r="S1594" s="35">
        <v>400.33912464632562</v>
      </c>
      <c r="T1594" s="35">
        <v>342.93546058607768</v>
      </c>
      <c r="U1594" s="35">
        <v>275.55890254823601</v>
      </c>
      <c r="V1594" s="35">
        <v>200.16882582965172</v>
      </c>
      <c r="W1594" s="35">
        <v>118.95764657997634</v>
      </c>
      <c r="X1594" s="35">
        <v>34.28706422530076</v>
      </c>
      <c r="Y1594" s="35">
        <v>0</v>
      </c>
      <c r="Z1594" s="35">
        <v>0</v>
      </c>
      <c r="AA1594" s="35">
        <v>0</v>
      </c>
    </row>
    <row r="1595" spans="1:27">
      <c r="A1595" s="241" t="s">
        <v>791</v>
      </c>
      <c r="B1595" s="35" t="s">
        <v>79</v>
      </c>
      <c r="C1595" s="35" t="s">
        <v>90</v>
      </c>
      <c r="D1595" s="35">
        <v>0</v>
      </c>
      <c r="E1595" s="35">
        <v>0</v>
      </c>
      <c r="F1595" s="35">
        <v>0</v>
      </c>
      <c r="G1595" s="35">
        <v>0</v>
      </c>
      <c r="H1595" s="35">
        <v>0</v>
      </c>
      <c r="I1595" s="35">
        <v>71.67466270644772</v>
      </c>
      <c r="J1595" s="35">
        <v>139.54168842384675</v>
      </c>
      <c r="K1595" s="35">
        <v>199.99571665658306</v>
      </c>
      <c r="L1595" s="35">
        <v>249.82519418146651</v>
      </c>
      <c r="M1595" s="35">
        <v>286.38298525199502</v>
      </c>
      <c r="N1595" s="35">
        <v>307.72699774995152</v>
      </c>
      <c r="O1595" s="35">
        <v>312.72335467594519</v>
      </c>
      <c r="P1595" s="35">
        <v>301.10663010785038</v>
      </c>
      <c r="Q1595" s="35">
        <v>273.49394965863621</v>
      </c>
      <c r="R1595" s="35">
        <v>231.35220636239779</v>
      </c>
      <c r="S1595" s="35">
        <v>176.92013360829586</v>
      </c>
      <c r="T1595" s="35">
        <v>113.08937491138882</v>
      </c>
      <c r="U1595" s="35">
        <v>43.250868556922661</v>
      </c>
      <c r="V1595" s="35">
        <v>-28.88529223646696</v>
      </c>
      <c r="W1595" s="35">
        <v>0</v>
      </c>
      <c r="X1595" s="35">
        <v>0</v>
      </c>
      <c r="Y1595" s="35">
        <v>0</v>
      </c>
      <c r="Z1595" s="35">
        <v>0</v>
      </c>
      <c r="AA1595" s="35">
        <v>0</v>
      </c>
    </row>
    <row r="1596" spans="1:27">
      <c r="A1596" s="241" t="s">
        <v>791</v>
      </c>
      <c r="B1596" s="35" t="s">
        <v>79</v>
      </c>
      <c r="C1596" s="35" t="s">
        <v>91</v>
      </c>
      <c r="D1596" s="35">
        <v>0</v>
      </c>
      <c r="E1596" s="35">
        <v>0</v>
      </c>
      <c r="F1596" s="35">
        <v>0</v>
      </c>
      <c r="G1596" s="35">
        <v>0</v>
      </c>
      <c r="H1596" s="35">
        <v>0</v>
      </c>
      <c r="I1596" s="35">
        <v>0</v>
      </c>
      <c r="J1596" s="35">
        <v>0</v>
      </c>
      <c r="K1596" s="35">
        <v>31.890768788819674</v>
      </c>
      <c r="L1596" s="35">
        <v>60.098850412062646</v>
      </c>
      <c r="M1596" s="35">
        <v>81.366827626282742</v>
      </c>
      <c r="N1596" s="35">
        <v>93.238713645985953</v>
      </c>
      <c r="O1596" s="35">
        <v>94.343564968195992</v>
      </c>
      <c r="P1596" s="35">
        <v>84.553795399832467</v>
      </c>
      <c r="Q1596" s="35">
        <v>64.999909475988446</v>
      </c>
      <c r="R1596" s="35">
        <v>37.939953881136994</v>
      </c>
      <c r="S1596" s="35">
        <v>6.4987623823828891</v>
      </c>
      <c r="T1596" s="35">
        <v>-25.692894211026587</v>
      </c>
      <c r="U1596" s="35">
        <v>0</v>
      </c>
      <c r="V1596" s="35">
        <v>0</v>
      </c>
      <c r="W1596" s="35">
        <v>0</v>
      </c>
      <c r="X1596" s="35">
        <v>0</v>
      </c>
      <c r="Y1596" s="35">
        <v>0</v>
      </c>
      <c r="Z1596" s="35">
        <v>0</v>
      </c>
      <c r="AA1596" s="35">
        <v>0</v>
      </c>
    </row>
    <row r="1597" spans="1:27">
      <c r="A1597" s="241" t="s">
        <v>791</v>
      </c>
      <c r="B1597" s="35" t="s">
        <v>79</v>
      </c>
      <c r="C1597" s="35" t="s">
        <v>92</v>
      </c>
      <c r="D1597" s="35">
        <v>0</v>
      </c>
      <c r="E1597" s="35">
        <v>0</v>
      </c>
      <c r="F1597" s="35">
        <v>0</v>
      </c>
      <c r="G1597" s="35">
        <v>0</v>
      </c>
      <c r="H1597" s="35">
        <v>0</v>
      </c>
      <c r="I1597" s="35">
        <v>0</v>
      </c>
      <c r="J1597" s="35">
        <v>0</v>
      </c>
      <c r="K1597" s="35">
        <v>0</v>
      </c>
      <c r="L1597" s="35">
        <v>0</v>
      </c>
      <c r="M1597" s="35">
        <v>0</v>
      </c>
      <c r="N1597" s="35">
        <v>0</v>
      </c>
      <c r="O1597" s="35">
        <v>0</v>
      </c>
      <c r="P1597" s="35">
        <v>0</v>
      </c>
      <c r="Q1597" s="35">
        <v>0</v>
      </c>
      <c r="R1597" s="35">
        <v>0</v>
      </c>
      <c r="S1597" s="35">
        <v>0</v>
      </c>
      <c r="T1597" s="35">
        <v>0</v>
      </c>
      <c r="U1597" s="35">
        <v>0</v>
      </c>
      <c r="V1597" s="35">
        <v>0</v>
      </c>
      <c r="W1597" s="35">
        <v>0</v>
      </c>
      <c r="X1597" s="35">
        <v>0</v>
      </c>
      <c r="Y1597" s="35">
        <v>0</v>
      </c>
      <c r="Z1597" s="35">
        <v>0</v>
      </c>
      <c r="AA1597" s="35">
        <v>0</v>
      </c>
    </row>
    <row r="1598" spans="1:27">
      <c r="A1598" s="241" t="s">
        <v>791</v>
      </c>
      <c r="B1598" s="35" t="s">
        <v>79</v>
      </c>
      <c r="C1598" s="35" t="s">
        <v>93</v>
      </c>
      <c r="D1598" s="35">
        <v>0</v>
      </c>
      <c r="E1598" s="35">
        <v>0</v>
      </c>
      <c r="F1598" s="35">
        <v>0</v>
      </c>
      <c r="G1598" s="35">
        <v>0</v>
      </c>
      <c r="H1598" s="35">
        <v>0</v>
      </c>
      <c r="I1598" s="35">
        <v>0</v>
      </c>
      <c r="J1598" s="35">
        <v>0</v>
      </c>
      <c r="K1598" s="35">
        <v>0</v>
      </c>
      <c r="L1598" s="35">
        <v>0</v>
      </c>
      <c r="M1598" s="35">
        <v>0</v>
      </c>
      <c r="N1598" s="35">
        <v>0</v>
      </c>
      <c r="O1598" s="35">
        <v>0</v>
      </c>
      <c r="P1598" s="35">
        <v>0</v>
      </c>
      <c r="Q1598" s="35">
        <v>0</v>
      </c>
      <c r="R1598" s="35">
        <v>0</v>
      </c>
      <c r="S1598" s="35">
        <v>0</v>
      </c>
      <c r="T1598" s="35">
        <v>0</v>
      </c>
      <c r="U1598" s="35">
        <v>0</v>
      </c>
      <c r="V1598" s="35">
        <v>0</v>
      </c>
      <c r="W1598" s="35">
        <v>0</v>
      </c>
      <c r="X1598" s="35">
        <v>0</v>
      </c>
      <c r="Y1598" s="35">
        <v>0</v>
      </c>
      <c r="Z1598" s="35">
        <v>0</v>
      </c>
      <c r="AA1598" s="35">
        <v>0</v>
      </c>
    </row>
    <row r="1599" spans="1:27">
      <c r="A1599" s="241" t="s">
        <v>791</v>
      </c>
      <c r="B1599" s="35" t="s">
        <v>339</v>
      </c>
      <c r="C1599" s="35" t="s">
        <v>82</v>
      </c>
      <c r="D1599" s="35">
        <v>0</v>
      </c>
      <c r="E1599" s="35">
        <v>0</v>
      </c>
      <c r="F1599" s="35">
        <v>0</v>
      </c>
      <c r="G1599" s="35">
        <v>0</v>
      </c>
      <c r="H1599" s="35">
        <v>0</v>
      </c>
      <c r="I1599" s="35">
        <v>0</v>
      </c>
      <c r="J1599" s="35">
        <v>0</v>
      </c>
      <c r="K1599" s="35">
        <v>0</v>
      </c>
      <c r="L1599" s="35">
        <v>0</v>
      </c>
      <c r="M1599" s="35">
        <v>0</v>
      </c>
      <c r="N1599" s="35">
        <v>0</v>
      </c>
      <c r="O1599" s="35">
        <v>0</v>
      </c>
      <c r="P1599" s="35">
        <v>0</v>
      </c>
      <c r="Q1599" s="35">
        <v>0</v>
      </c>
      <c r="R1599" s="35">
        <v>0</v>
      </c>
      <c r="S1599" s="35">
        <v>0</v>
      </c>
      <c r="T1599" s="35">
        <v>0</v>
      </c>
      <c r="U1599" s="35">
        <v>0</v>
      </c>
      <c r="V1599" s="35">
        <v>0</v>
      </c>
      <c r="W1599" s="35">
        <v>0</v>
      </c>
      <c r="X1599" s="35">
        <v>0</v>
      </c>
      <c r="Y1599" s="35">
        <v>0</v>
      </c>
      <c r="Z1599" s="35">
        <v>0</v>
      </c>
      <c r="AA1599" s="35">
        <v>0</v>
      </c>
    </row>
    <row r="1600" spans="1:27">
      <c r="A1600" s="241" t="s">
        <v>791</v>
      </c>
      <c r="B1600" s="35" t="s">
        <v>339</v>
      </c>
      <c r="C1600" s="35" t="s">
        <v>83</v>
      </c>
      <c r="D1600" s="35">
        <v>0</v>
      </c>
      <c r="E1600" s="35">
        <v>0</v>
      </c>
      <c r="F1600" s="35">
        <v>0</v>
      </c>
      <c r="G1600" s="35">
        <v>0</v>
      </c>
      <c r="H1600" s="35">
        <v>0</v>
      </c>
      <c r="I1600" s="35">
        <v>0</v>
      </c>
      <c r="J1600" s="35">
        <v>0</v>
      </c>
      <c r="K1600" s="35">
        <v>0</v>
      </c>
      <c r="L1600" s="35">
        <v>0</v>
      </c>
      <c r="M1600" s="35">
        <v>0</v>
      </c>
      <c r="N1600" s="35">
        <v>0</v>
      </c>
      <c r="O1600" s="35">
        <v>0</v>
      </c>
      <c r="P1600" s="35">
        <v>0</v>
      </c>
      <c r="Q1600" s="35">
        <v>0</v>
      </c>
      <c r="R1600" s="35">
        <v>0</v>
      </c>
      <c r="S1600" s="35">
        <v>0</v>
      </c>
      <c r="T1600" s="35">
        <v>0</v>
      </c>
      <c r="U1600" s="35">
        <v>0</v>
      </c>
      <c r="V1600" s="35">
        <v>0</v>
      </c>
      <c r="W1600" s="35">
        <v>0</v>
      </c>
      <c r="X1600" s="35">
        <v>0</v>
      </c>
      <c r="Y1600" s="35">
        <v>0</v>
      </c>
      <c r="Z1600" s="35">
        <v>0</v>
      </c>
      <c r="AA1600" s="35">
        <v>0</v>
      </c>
    </row>
    <row r="1601" spans="1:27">
      <c r="A1601" s="241" t="s">
        <v>791</v>
      </c>
      <c r="B1601" s="35" t="s">
        <v>339</v>
      </c>
      <c r="C1601" s="35" t="s">
        <v>84</v>
      </c>
      <c r="D1601" s="35">
        <v>0</v>
      </c>
      <c r="E1601" s="35">
        <v>0</v>
      </c>
      <c r="F1601" s="35">
        <v>0</v>
      </c>
      <c r="G1601" s="35">
        <v>0</v>
      </c>
      <c r="H1601" s="35">
        <v>0</v>
      </c>
      <c r="I1601" s="35">
        <v>0</v>
      </c>
      <c r="J1601" s="35">
        <v>29.588919739865737</v>
      </c>
      <c r="K1601" s="35">
        <v>56.944941258783025</v>
      </c>
      <c r="L1601" s="35">
        <v>80.003669765767995</v>
      </c>
      <c r="M1601" s="35">
        <v>97.025001387031381</v>
      </c>
      <c r="N1601" s="35">
        <v>106.72443836363388</v>
      </c>
      <c r="O1601" s="35">
        <v>108.37002238957227</v>
      </c>
      <c r="P1601" s="35">
        <v>101.8375711129309</v>
      </c>
      <c r="Q1601" s="35">
        <v>87.620049432809978</v>
      </c>
      <c r="R1601" s="35">
        <v>66.790368396484524</v>
      </c>
      <c r="S1601" s="35">
        <v>40.920419040796659</v>
      </c>
      <c r="T1601" s="35">
        <v>11.962451207923483</v>
      </c>
      <c r="U1601" s="35">
        <v>0</v>
      </c>
      <c r="V1601" s="35">
        <v>0</v>
      </c>
      <c r="W1601" s="35">
        <v>0</v>
      </c>
      <c r="X1601" s="35">
        <v>0</v>
      </c>
      <c r="Y1601" s="35">
        <v>0</v>
      </c>
      <c r="Z1601" s="35">
        <v>0</v>
      </c>
      <c r="AA1601" s="35">
        <v>0</v>
      </c>
    </row>
    <row r="1602" spans="1:27">
      <c r="A1602" s="241" t="s">
        <v>791</v>
      </c>
      <c r="B1602" s="35" t="s">
        <v>339</v>
      </c>
      <c r="C1602" s="35" t="s">
        <v>85</v>
      </c>
      <c r="D1602" s="35">
        <v>0</v>
      </c>
      <c r="E1602" s="35">
        <v>0</v>
      </c>
      <c r="F1602" s="35">
        <v>0</v>
      </c>
      <c r="G1602" s="35">
        <v>0</v>
      </c>
      <c r="H1602" s="35">
        <v>39.773257452329105</v>
      </c>
      <c r="I1602" s="35">
        <v>78.018050925864955</v>
      </c>
      <c r="J1602" s="35">
        <v>113.26465445534683</v>
      </c>
      <c r="K1602" s="35">
        <v>144.15856083365975</v>
      </c>
      <c r="L1602" s="35">
        <v>169.51253456418743</v>
      </c>
      <c r="M1602" s="35">
        <v>188.35223665513797</v>
      </c>
      <c r="N1602" s="35">
        <v>199.9536679205828</v>
      </c>
      <c r="O1602" s="35">
        <v>203.8709918631485</v>
      </c>
      <c r="P1602" s="35">
        <v>199.9536679205828</v>
      </c>
      <c r="Q1602" s="35">
        <v>188.35223665513797</v>
      </c>
      <c r="R1602" s="35">
        <v>169.51253456418749</v>
      </c>
      <c r="S1602" s="35">
        <v>144.15856083365978</v>
      </c>
      <c r="T1602" s="35">
        <v>113.26465445534683</v>
      </c>
      <c r="U1602" s="35">
        <v>78.018050925864983</v>
      </c>
      <c r="V1602" s="35">
        <v>39.773257452329176</v>
      </c>
      <c r="W1602" s="35">
        <v>0</v>
      </c>
      <c r="X1602" s="35">
        <v>0</v>
      </c>
      <c r="Y1602" s="35">
        <v>0</v>
      </c>
      <c r="Z1602" s="35">
        <v>0</v>
      </c>
      <c r="AA1602" s="35">
        <v>0</v>
      </c>
    </row>
    <row r="1603" spans="1:27">
      <c r="A1603" s="241" t="s">
        <v>791</v>
      </c>
      <c r="B1603" s="35" t="s">
        <v>339</v>
      </c>
      <c r="C1603" s="35" t="s">
        <v>86</v>
      </c>
      <c r="D1603" s="35">
        <v>0</v>
      </c>
      <c r="E1603" s="35">
        <v>42.740101546346374</v>
      </c>
      <c r="F1603" s="35">
        <v>84.633351767888442</v>
      </c>
      <c r="G1603" s="35">
        <v>124.84967883122161</v>
      </c>
      <c r="H1603" s="35">
        <v>162.59223741730952</v>
      </c>
      <c r="I1603" s="35">
        <v>197.11319739511057</v>
      </c>
      <c r="J1603" s="35">
        <v>227.72856130947096</v>
      </c>
      <c r="K1603" s="35">
        <v>253.83171708994135</v>
      </c>
      <c r="L1603" s="35">
        <v>274.90545744747743</v>
      </c>
      <c r="M1603" s="35">
        <v>290.53222780699218</v>
      </c>
      <c r="N1603" s="35">
        <v>300.40239972347547</v>
      </c>
      <c r="O1603" s="35">
        <v>304.32040585241703</v>
      </c>
      <c r="P1603" s="35">
        <v>302.20861491637851</v>
      </c>
      <c r="Q1603" s="35">
        <v>294.10886988922266</v>
      </c>
      <c r="R1603" s="35">
        <v>280.18165892045442</v>
      </c>
      <c r="S1603" s="35">
        <v>260.70293542695885</v>
      </c>
      <c r="T1603" s="35">
        <v>236.05865035876053</v>
      </c>
      <c r="U1603" s="35">
        <v>206.73710497635687</v>
      </c>
      <c r="V1603" s="35">
        <v>173.31927566150648</v>
      </c>
      <c r="W1603" s="35">
        <v>136.46730246543703</v>
      </c>
      <c r="X1603" s="35">
        <v>96.911369482093349</v>
      </c>
      <c r="Y1603" s="35">
        <v>55.435236998392561</v>
      </c>
      <c r="Z1603" s="35">
        <v>12.860712087101994</v>
      </c>
      <c r="AA1603" s="35">
        <v>0</v>
      </c>
    </row>
    <row r="1604" spans="1:27">
      <c r="A1604" s="241" t="s">
        <v>791</v>
      </c>
      <c r="B1604" s="35" t="s">
        <v>339</v>
      </c>
      <c r="C1604" s="35" t="s">
        <v>87</v>
      </c>
      <c r="D1604" s="35">
        <v>44.591237302814662</v>
      </c>
      <c r="E1604" s="35">
        <v>88.419506172351532</v>
      </c>
      <c r="F1604" s="35">
        <v>130.73489277676103</v>
      </c>
      <c r="G1604" s="35">
        <v>170.81336911920005</v>
      </c>
      <c r="H1604" s="35">
        <v>207.96918135759663</v>
      </c>
      <c r="I1604" s="35">
        <v>241.56658324301435</v>
      </c>
      <c r="J1604" s="35">
        <v>271.03071391423418</v>
      </c>
      <c r="K1604" s="35">
        <v>295.85743392647117</v>
      </c>
      <c r="L1604" s="35">
        <v>315.62195121704883</v>
      </c>
      <c r="M1604" s="35">
        <v>329.98608941536594</v>
      </c>
      <c r="N1604" s="35">
        <v>338.70407413435765</v>
      </c>
      <c r="O1604" s="35">
        <v>341.62673823840015</v>
      </c>
      <c r="P1604" s="35">
        <v>338.70407413435765</v>
      </c>
      <c r="Q1604" s="35">
        <v>329.98608941536594</v>
      </c>
      <c r="R1604" s="35">
        <v>315.62195121704889</v>
      </c>
      <c r="S1604" s="35">
        <v>295.85743392647123</v>
      </c>
      <c r="T1604" s="35">
        <v>271.03071391423418</v>
      </c>
      <c r="U1604" s="35">
        <v>241.56658324301438</v>
      </c>
      <c r="V1604" s="35">
        <v>207.96918135759671</v>
      </c>
      <c r="W1604" s="35">
        <v>170.81336911920005</v>
      </c>
      <c r="X1604" s="35">
        <v>130.73489277676109</v>
      </c>
      <c r="Y1604" s="35">
        <v>88.419506172351632</v>
      </c>
      <c r="Z1604" s="35">
        <v>44.591237302814804</v>
      </c>
      <c r="AA1604" s="35">
        <v>0</v>
      </c>
    </row>
    <row r="1605" spans="1:27">
      <c r="A1605" s="241" t="s">
        <v>791</v>
      </c>
      <c r="B1605" s="35" t="s">
        <v>339</v>
      </c>
      <c r="C1605" s="35" t="s">
        <v>88</v>
      </c>
      <c r="D1605" s="35">
        <v>43.00651366002662</v>
      </c>
      <c r="E1605" s="35">
        <v>85.277173947671955</v>
      </c>
      <c r="F1605" s="35">
        <v>126.08871814577327</v>
      </c>
      <c r="G1605" s="35">
        <v>164.74284941800326</v>
      </c>
      <c r="H1605" s="35">
        <v>200.57818486134434</v>
      </c>
      <c r="I1605" s="35">
        <v>232.98157195092878</v>
      </c>
      <c r="J1605" s="35">
        <v>261.39857974973773</v>
      </c>
      <c r="K1605" s="35">
        <v>285.34298537565053</v>
      </c>
      <c r="L1605" s="35">
        <v>304.40509340976439</v>
      </c>
      <c r="M1605" s="35">
        <v>318.25874589860075</v>
      </c>
      <c r="N1605" s="35">
        <v>326.66690300711758</v>
      </c>
      <c r="O1605" s="35">
        <v>329.48569883600658</v>
      </c>
      <c r="P1605" s="35">
        <v>326.66690300711758</v>
      </c>
      <c r="Q1605" s="35">
        <v>318.25874589860075</v>
      </c>
      <c r="R1605" s="35">
        <v>304.40509340976439</v>
      </c>
      <c r="S1605" s="35">
        <v>285.34298537565058</v>
      </c>
      <c r="T1605" s="35">
        <v>261.39857974973773</v>
      </c>
      <c r="U1605" s="35">
        <v>232.98157195092881</v>
      </c>
      <c r="V1605" s="35">
        <v>200.5781848613444</v>
      </c>
      <c r="W1605" s="35">
        <v>164.74284941800326</v>
      </c>
      <c r="X1605" s="35">
        <v>126.0887181457733</v>
      </c>
      <c r="Y1605" s="35">
        <v>85.27717394767204</v>
      </c>
      <c r="Z1605" s="35">
        <v>43.006513660026755</v>
      </c>
      <c r="AA1605" s="35">
        <v>0</v>
      </c>
    </row>
    <row r="1606" spans="1:27">
      <c r="A1606" s="241" t="s">
        <v>791</v>
      </c>
      <c r="B1606" s="35" t="s">
        <v>339</v>
      </c>
      <c r="C1606" s="35" t="s">
        <v>89</v>
      </c>
      <c r="D1606" s="35">
        <v>0</v>
      </c>
      <c r="E1606" s="35">
        <v>0</v>
      </c>
      <c r="F1606" s="35">
        <v>0</v>
      </c>
      <c r="G1606" s="35">
        <v>45.529677683131943</v>
      </c>
      <c r="H1606" s="35">
        <v>89.735308422877253</v>
      </c>
      <c r="I1606" s="35">
        <v>131.3313498380931</v>
      </c>
      <c r="J1606" s="35">
        <v>169.10814892231414</v>
      </c>
      <c r="K1606" s="35">
        <v>201.96711991997012</v>
      </c>
      <c r="L1606" s="35">
        <v>228.95269225981588</v>
      </c>
      <c r="M1606" s="35">
        <v>249.28009946885376</v>
      </c>
      <c r="N1606" s="35">
        <v>262.35820093832712</v>
      </c>
      <c r="O1606" s="35">
        <v>267.80667286281675</v>
      </c>
      <c r="P1606" s="35">
        <v>265.46706842334993</v>
      </c>
      <c r="Q1606" s="35">
        <v>255.40742557372829</v>
      </c>
      <c r="R1606" s="35">
        <v>237.92028843120431</v>
      </c>
      <c r="S1606" s="35">
        <v>213.51419981137363</v>
      </c>
      <c r="T1606" s="35">
        <v>182.89891231257474</v>
      </c>
      <c r="U1606" s="35">
        <v>146.96474802572587</v>
      </c>
      <c r="V1606" s="35">
        <v>106.75670710914758</v>
      </c>
      <c r="W1606" s="35">
        <v>63.444078175987379</v>
      </c>
      <c r="X1606" s="35">
        <v>18.286434253493738</v>
      </c>
      <c r="Y1606" s="35">
        <v>0</v>
      </c>
      <c r="Z1606" s="35">
        <v>0</v>
      </c>
      <c r="AA1606" s="35">
        <v>0</v>
      </c>
    </row>
    <row r="1607" spans="1:27">
      <c r="A1607" s="241" t="s">
        <v>791</v>
      </c>
      <c r="B1607" s="35" t="s">
        <v>339</v>
      </c>
      <c r="C1607" s="35" t="s">
        <v>90</v>
      </c>
      <c r="D1607" s="35">
        <v>0</v>
      </c>
      <c r="E1607" s="35">
        <v>0</v>
      </c>
      <c r="F1607" s="35">
        <v>0</v>
      </c>
      <c r="G1607" s="35">
        <v>0</v>
      </c>
      <c r="H1607" s="35">
        <v>0</v>
      </c>
      <c r="I1607" s="35">
        <v>38.226486776772127</v>
      </c>
      <c r="J1607" s="35">
        <v>74.42223382605161</v>
      </c>
      <c r="K1607" s="35">
        <v>106.66438221684432</v>
      </c>
      <c r="L1607" s="35">
        <v>133.24010356344883</v>
      </c>
      <c r="M1607" s="35">
        <v>152.73759213439737</v>
      </c>
      <c r="N1607" s="35">
        <v>164.12106546664083</v>
      </c>
      <c r="O1607" s="35">
        <v>166.78578916050412</v>
      </c>
      <c r="P1607" s="35">
        <v>160.5902027241869</v>
      </c>
      <c r="Q1607" s="35">
        <v>145.86343981793934</v>
      </c>
      <c r="R1607" s="35">
        <v>123.38784339327884</v>
      </c>
      <c r="S1607" s="35">
        <v>94.357404591091139</v>
      </c>
      <c r="T1607" s="35">
        <v>60.314333286074046</v>
      </c>
      <c r="U1607" s="35">
        <v>23.067129897025421</v>
      </c>
      <c r="V1607" s="35">
        <v>0</v>
      </c>
      <c r="W1607" s="35">
        <v>0</v>
      </c>
      <c r="X1607" s="35">
        <v>0</v>
      </c>
      <c r="Y1607" s="35">
        <v>0</v>
      </c>
      <c r="Z1607" s="35">
        <v>0</v>
      </c>
      <c r="AA1607" s="35">
        <v>0</v>
      </c>
    </row>
    <row r="1608" spans="1:27">
      <c r="A1608" s="241" t="s">
        <v>791</v>
      </c>
      <c r="B1608" s="35" t="s">
        <v>339</v>
      </c>
      <c r="C1608" s="35" t="s">
        <v>91</v>
      </c>
      <c r="D1608" s="35">
        <v>0</v>
      </c>
      <c r="E1608" s="35">
        <v>0</v>
      </c>
      <c r="F1608" s="35">
        <v>0</v>
      </c>
      <c r="G1608" s="35">
        <v>0</v>
      </c>
      <c r="H1608" s="35">
        <v>0</v>
      </c>
      <c r="I1608" s="35">
        <v>0</v>
      </c>
      <c r="J1608" s="35">
        <v>0</v>
      </c>
      <c r="K1608" s="35">
        <v>17.008410020703828</v>
      </c>
      <c r="L1608" s="35">
        <v>32.052720219766748</v>
      </c>
      <c r="M1608" s="35">
        <v>43.395641400684134</v>
      </c>
      <c r="N1608" s="35">
        <v>49.727313944525839</v>
      </c>
      <c r="O1608" s="35">
        <v>50.316567983037864</v>
      </c>
      <c r="P1608" s="35">
        <v>45.095357546577318</v>
      </c>
      <c r="Q1608" s="35">
        <v>34.666618387193843</v>
      </c>
      <c r="R1608" s="35">
        <v>20.234642069939731</v>
      </c>
      <c r="S1608" s="35">
        <v>3.466006603937541</v>
      </c>
      <c r="T1608" s="35">
        <v>0</v>
      </c>
      <c r="U1608" s="35">
        <v>0</v>
      </c>
      <c r="V1608" s="35">
        <v>0</v>
      </c>
      <c r="W1608" s="35">
        <v>0</v>
      </c>
      <c r="X1608" s="35">
        <v>0</v>
      </c>
      <c r="Y1608" s="35">
        <v>0</v>
      </c>
      <c r="Z1608" s="35">
        <v>0</v>
      </c>
      <c r="AA1608" s="35">
        <v>0</v>
      </c>
    </row>
    <row r="1609" spans="1:27">
      <c r="A1609" s="241" t="s">
        <v>791</v>
      </c>
      <c r="B1609" s="35" t="s">
        <v>339</v>
      </c>
      <c r="C1609" s="35" t="s">
        <v>92</v>
      </c>
      <c r="D1609" s="35">
        <v>0</v>
      </c>
      <c r="E1609" s="35">
        <v>0</v>
      </c>
      <c r="F1609" s="35">
        <v>0</v>
      </c>
      <c r="G1609" s="35">
        <v>0</v>
      </c>
      <c r="H1609" s="35">
        <v>0</v>
      </c>
      <c r="I1609" s="35">
        <v>0</v>
      </c>
      <c r="J1609" s="35">
        <v>0</v>
      </c>
      <c r="K1609" s="35">
        <v>0</v>
      </c>
      <c r="L1609" s="35">
        <v>0</v>
      </c>
      <c r="M1609" s="35">
        <v>0</v>
      </c>
      <c r="N1609" s="35">
        <v>0</v>
      </c>
      <c r="O1609" s="35">
        <v>0</v>
      </c>
      <c r="P1609" s="35">
        <v>0</v>
      </c>
      <c r="Q1609" s="35">
        <v>0</v>
      </c>
      <c r="R1609" s="35">
        <v>0</v>
      </c>
      <c r="S1609" s="35">
        <v>0</v>
      </c>
      <c r="T1609" s="35">
        <v>0</v>
      </c>
      <c r="U1609" s="35">
        <v>0</v>
      </c>
      <c r="V1609" s="35">
        <v>0</v>
      </c>
      <c r="W1609" s="35">
        <v>0</v>
      </c>
      <c r="X1609" s="35">
        <v>0</v>
      </c>
      <c r="Y1609" s="35">
        <v>0</v>
      </c>
      <c r="Z1609" s="35">
        <v>0</v>
      </c>
      <c r="AA1609" s="35">
        <v>0</v>
      </c>
    </row>
    <row r="1610" spans="1:27">
      <c r="A1610" s="241" t="s">
        <v>791</v>
      </c>
      <c r="B1610" s="35" t="s">
        <v>339</v>
      </c>
      <c r="C1610" s="35" t="s">
        <v>93</v>
      </c>
      <c r="D1610" s="35">
        <v>0</v>
      </c>
      <c r="E1610" s="35">
        <v>0</v>
      </c>
      <c r="F1610" s="35">
        <v>0</v>
      </c>
      <c r="G1610" s="35">
        <v>0</v>
      </c>
      <c r="H1610" s="35">
        <v>0</v>
      </c>
      <c r="I1610" s="35">
        <v>0</v>
      </c>
      <c r="J1610" s="35">
        <v>0</v>
      </c>
      <c r="K1610" s="35">
        <v>0</v>
      </c>
      <c r="L1610" s="35">
        <v>0</v>
      </c>
      <c r="M1610" s="35">
        <v>0</v>
      </c>
      <c r="N1610" s="35">
        <v>0</v>
      </c>
      <c r="O1610" s="35">
        <v>0</v>
      </c>
      <c r="P1610" s="35">
        <v>0</v>
      </c>
      <c r="Q1610" s="35">
        <v>0</v>
      </c>
      <c r="R1610" s="35">
        <v>0</v>
      </c>
      <c r="S1610" s="35">
        <v>0</v>
      </c>
      <c r="T1610" s="35">
        <v>0</v>
      </c>
      <c r="U1610" s="35">
        <v>0</v>
      </c>
      <c r="V1610" s="35">
        <v>0</v>
      </c>
      <c r="W1610" s="35">
        <v>0</v>
      </c>
      <c r="X1610" s="35">
        <v>0</v>
      </c>
      <c r="Y1610" s="35">
        <v>0</v>
      </c>
      <c r="Z1610" s="35">
        <v>0</v>
      </c>
      <c r="AA1610" s="35">
        <v>0</v>
      </c>
    </row>
    <row r="1611" spans="1:27">
      <c r="A1611" s="241" t="s">
        <v>791</v>
      </c>
      <c r="B1611" s="35" t="s">
        <v>338</v>
      </c>
      <c r="C1611" s="35" t="s">
        <v>82</v>
      </c>
      <c r="D1611" s="35">
        <v>0</v>
      </c>
      <c r="E1611" s="35">
        <v>0</v>
      </c>
      <c r="F1611" s="35">
        <v>0</v>
      </c>
      <c r="G1611" s="35">
        <v>0</v>
      </c>
      <c r="H1611" s="35">
        <v>0</v>
      </c>
      <c r="I1611" s="35">
        <v>0</v>
      </c>
      <c r="J1611" s="35">
        <v>0</v>
      </c>
      <c r="K1611" s="35">
        <v>0</v>
      </c>
      <c r="L1611" s="35">
        <v>0</v>
      </c>
      <c r="M1611" s="35">
        <v>0</v>
      </c>
      <c r="N1611" s="35">
        <v>0</v>
      </c>
      <c r="O1611" s="35">
        <v>0</v>
      </c>
      <c r="P1611" s="35">
        <v>0</v>
      </c>
      <c r="Q1611" s="35">
        <v>0</v>
      </c>
      <c r="R1611" s="35">
        <v>0</v>
      </c>
      <c r="S1611" s="35">
        <v>0</v>
      </c>
      <c r="T1611" s="35">
        <v>0</v>
      </c>
      <c r="U1611" s="35">
        <v>0</v>
      </c>
      <c r="V1611" s="35">
        <v>0</v>
      </c>
      <c r="W1611" s="35">
        <v>0</v>
      </c>
      <c r="X1611" s="35">
        <v>0</v>
      </c>
      <c r="Y1611" s="35">
        <v>0</v>
      </c>
      <c r="Z1611" s="35">
        <v>0</v>
      </c>
      <c r="AA1611" s="35">
        <v>0</v>
      </c>
    </row>
    <row r="1612" spans="1:27">
      <c r="A1612" s="241" t="s">
        <v>791</v>
      </c>
      <c r="B1612" s="35" t="s">
        <v>338</v>
      </c>
      <c r="C1612" s="35" t="s">
        <v>83</v>
      </c>
      <c r="D1612" s="35">
        <v>0</v>
      </c>
      <c r="E1612" s="35">
        <v>0</v>
      </c>
      <c r="F1612" s="35">
        <v>0</v>
      </c>
      <c r="G1612" s="35">
        <v>0</v>
      </c>
      <c r="H1612" s="35">
        <v>0</v>
      </c>
      <c r="I1612" s="35">
        <v>0</v>
      </c>
      <c r="J1612" s="35">
        <v>0</v>
      </c>
      <c r="K1612" s="35">
        <v>0</v>
      </c>
      <c r="L1612" s="35">
        <v>0</v>
      </c>
      <c r="M1612" s="35">
        <v>0</v>
      </c>
      <c r="N1612" s="35">
        <v>0</v>
      </c>
      <c r="O1612" s="35">
        <v>0</v>
      </c>
      <c r="P1612" s="35">
        <v>0</v>
      </c>
      <c r="Q1612" s="35">
        <v>0</v>
      </c>
      <c r="R1612" s="35">
        <v>0</v>
      </c>
      <c r="S1612" s="35">
        <v>0</v>
      </c>
      <c r="T1612" s="35">
        <v>0</v>
      </c>
      <c r="U1612" s="35">
        <v>0</v>
      </c>
      <c r="V1612" s="35">
        <v>0</v>
      </c>
      <c r="W1612" s="35">
        <v>0</v>
      </c>
      <c r="X1612" s="35">
        <v>0</v>
      </c>
      <c r="Y1612" s="35">
        <v>0</v>
      </c>
      <c r="Z1612" s="35">
        <v>0</v>
      </c>
      <c r="AA1612" s="35">
        <v>0</v>
      </c>
    </row>
    <row r="1613" spans="1:27">
      <c r="A1613" s="241" t="s">
        <v>791</v>
      </c>
      <c r="B1613" s="35" t="s">
        <v>338</v>
      </c>
      <c r="C1613" s="35" t="s">
        <v>84</v>
      </c>
      <c r="D1613" s="35">
        <v>0</v>
      </c>
      <c r="E1613" s="35">
        <v>0</v>
      </c>
      <c r="F1613" s="35">
        <v>0</v>
      </c>
      <c r="G1613" s="35">
        <v>0</v>
      </c>
      <c r="H1613" s="35">
        <v>0</v>
      </c>
      <c r="I1613" s="35">
        <v>0</v>
      </c>
      <c r="J1613" s="35">
        <v>18.493074837416085</v>
      </c>
      <c r="K1613" s="35">
        <v>35.59058828673939</v>
      </c>
      <c r="L1613" s="35">
        <v>50.00229360360499</v>
      </c>
      <c r="M1613" s="35">
        <v>60.640625866894609</v>
      </c>
      <c r="N1613" s="35">
        <v>66.702773977271178</v>
      </c>
      <c r="O1613" s="35">
        <v>67.731263993482656</v>
      </c>
      <c r="P1613" s="35">
        <v>63.648481945581814</v>
      </c>
      <c r="Q1613" s="35">
        <v>54.762530895506231</v>
      </c>
      <c r="R1613" s="35">
        <v>41.743980247802824</v>
      </c>
      <c r="S1613" s="35">
        <v>25.57526190049791</v>
      </c>
      <c r="T1613" s="35">
        <v>7.4765320049521753</v>
      </c>
      <c r="U1613" s="35">
        <v>0</v>
      </c>
      <c r="V1613" s="35">
        <v>0</v>
      </c>
      <c r="W1613" s="35">
        <v>0</v>
      </c>
      <c r="X1613" s="35">
        <v>0</v>
      </c>
      <c r="Y1613" s="35">
        <v>0</v>
      </c>
      <c r="Z1613" s="35">
        <v>0</v>
      </c>
      <c r="AA1613" s="35">
        <v>0</v>
      </c>
    </row>
    <row r="1614" spans="1:27">
      <c r="A1614" s="241" t="s">
        <v>791</v>
      </c>
      <c r="B1614" s="35" t="s">
        <v>338</v>
      </c>
      <c r="C1614" s="35" t="s">
        <v>85</v>
      </c>
      <c r="D1614" s="35">
        <v>0</v>
      </c>
      <c r="E1614" s="35">
        <v>0</v>
      </c>
      <c r="F1614" s="35">
        <v>0</v>
      </c>
      <c r="G1614" s="35">
        <v>0</v>
      </c>
      <c r="H1614" s="35">
        <v>24.858285907705689</v>
      </c>
      <c r="I1614" s="35">
        <v>48.761281828665595</v>
      </c>
      <c r="J1614" s="35">
        <v>70.790409034591761</v>
      </c>
      <c r="K1614" s="35">
        <v>90.099100521037343</v>
      </c>
      <c r="L1614" s="35">
        <v>105.94533410261714</v>
      </c>
      <c r="M1614" s="35">
        <v>117.72014790946123</v>
      </c>
      <c r="N1614" s="35">
        <v>124.97104245036425</v>
      </c>
      <c r="O1614" s="35">
        <v>127.41936991446781</v>
      </c>
      <c r="P1614" s="35">
        <v>124.97104245036425</v>
      </c>
      <c r="Q1614" s="35">
        <v>117.72014790946123</v>
      </c>
      <c r="R1614" s="35">
        <v>105.94533410261717</v>
      </c>
      <c r="S1614" s="35">
        <v>90.099100521037357</v>
      </c>
      <c r="T1614" s="35">
        <v>70.790409034591761</v>
      </c>
      <c r="U1614" s="35">
        <v>48.761281828665609</v>
      </c>
      <c r="V1614" s="35">
        <v>24.858285907705735</v>
      </c>
      <c r="W1614" s="35">
        <v>0</v>
      </c>
      <c r="X1614" s="35">
        <v>0</v>
      </c>
      <c r="Y1614" s="35">
        <v>0</v>
      </c>
      <c r="Z1614" s="35">
        <v>0</v>
      </c>
      <c r="AA1614" s="35">
        <v>0</v>
      </c>
    </row>
    <row r="1615" spans="1:27">
      <c r="A1615" s="241" t="s">
        <v>791</v>
      </c>
      <c r="B1615" s="35" t="s">
        <v>338</v>
      </c>
      <c r="C1615" s="35" t="s">
        <v>86</v>
      </c>
      <c r="D1615" s="35">
        <v>0</v>
      </c>
      <c r="E1615" s="35">
        <v>26.712563466466484</v>
      </c>
      <c r="F1615" s="35">
        <v>52.895844854930274</v>
      </c>
      <c r="G1615" s="35">
        <v>78.031049269513503</v>
      </c>
      <c r="H1615" s="35">
        <v>101.62014838581845</v>
      </c>
      <c r="I1615" s="35">
        <v>123.19574837194411</v>
      </c>
      <c r="J1615" s="35">
        <v>142.33035081841936</v>
      </c>
      <c r="K1615" s="35">
        <v>158.64482318121335</v>
      </c>
      <c r="L1615" s="35">
        <v>171.81591090467342</v>
      </c>
      <c r="M1615" s="35">
        <v>181.5826423793701</v>
      </c>
      <c r="N1615" s="35">
        <v>187.75149982717215</v>
      </c>
      <c r="O1615" s="35">
        <v>190.20025365776064</v>
      </c>
      <c r="P1615" s="35">
        <v>188.88038432273655</v>
      </c>
      <c r="Q1615" s="35">
        <v>183.81804368076416</v>
      </c>
      <c r="R1615" s="35">
        <v>175.11353682528403</v>
      </c>
      <c r="S1615" s="35">
        <v>162.93933464184929</v>
      </c>
      <c r="T1615" s="35">
        <v>147.53665647422534</v>
      </c>
      <c r="U1615" s="35">
        <v>129.21069061022305</v>
      </c>
      <c r="V1615" s="35">
        <v>108.32454728844155</v>
      </c>
      <c r="W1615" s="35">
        <v>85.292064040898154</v>
      </c>
      <c r="X1615" s="35">
        <v>60.569605926308348</v>
      </c>
      <c r="Y1615" s="35">
        <v>34.647023123995353</v>
      </c>
      <c r="Z1615" s="35">
        <v>8.0379450544387474</v>
      </c>
      <c r="AA1615" s="35">
        <v>0</v>
      </c>
    </row>
    <row r="1616" spans="1:27">
      <c r="A1616" s="241" t="s">
        <v>791</v>
      </c>
      <c r="B1616" s="35" t="s">
        <v>338</v>
      </c>
      <c r="C1616" s="35" t="s">
        <v>87</v>
      </c>
      <c r="D1616" s="35">
        <v>27.869523314259162</v>
      </c>
      <c r="E1616" s="35">
        <v>55.262191357719708</v>
      </c>
      <c r="F1616" s="35">
        <v>81.709307985475647</v>
      </c>
      <c r="G1616" s="35">
        <v>106.75835569950003</v>
      </c>
      <c r="H1616" s="35">
        <v>129.98073834849788</v>
      </c>
      <c r="I1616" s="35">
        <v>150.97911452688396</v>
      </c>
      <c r="J1616" s="35">
        <v>169.39419619639636</v>
      </c>
      <c r="K1616" s="35">
        <v>184.91089620404449</v>
      </c>
      <c r="L1616" s="35">
        <v>197.26371951065553</v>
      </c>
      <c r="M1616" s="35">
        <v>206.24130588460369</v>
      </c>
      <c r="N1616" s="35">
        <v>211.69004633397353</v>
      </c>
      <c r="O1616" s="35">
        <v>213.51671139900009</v>
      </c>
      <c r="P1616" s="35">
        <v>211.69004633397353</v>
      </c>
      <c r="Q1616" s="35">
        <v>206.24130588460369</v>
      </c>
      <c r="R1616" s="35">
        <v>197.26371951065556</v>
      </c>
      <c r="S1616" s="35">
        <v>184.91089620404452</v>
      </c>
      <c r="T1616" s="35">
        <v>169.39419619639636</v>
      </c>
      <c r="U1616" s="35">
        <v>150.97911452688399</v>
      </c>
      <c r="V1616" s="35">
        <v>129.98073834849794</v>
      </c>
      <c r="W1616" s="35">
        <v>106.75835569950003</v>
      </c>
      <c r="X1616" s="35">
        <v>81.709307985475661</v>
      </c>
      <c r="Y1616" s="35">
        <v>55.262191357719765</v>
      </c>
      <c r="Z1616" s="35">
        <v>27.869523314259251</v>
      </c>
      <c r="AA1616" s="35">
        <v>0</v>
      </c>
    </row>
    <row r="1617" spans="1:27">
      <c r="A1617" s="241" t="s">
        <v>791</v>
      </c>
      <c r="B1617" s="35" t="s">
        <v>338</v>
      </c>
      <c r="C1617" s="35" t="s">
        <v>88</v>
      </c>
      <c r="D1617" s="35">
        <v>26.879071037516635</v>
      </c>
      <c r="E1617" s="35">
        <v>53.29823371729497</v>
      </c>
      <c r="F1617" s="35">
        <v>78.805448841108287</v>
      </c>
      <c r="G1617" s="35">
        <v>102.96428088625204</v>
      </c>
      <c r="H1617" s="35">
        <v>125.36136553834021</v>
      </c>
      <c r="I1617" s="35">
        <v>145.61348246933048</v>
      </c>
      <c r="J1617" s="35">
        <v>163.37411234358609</v>
      </c>
      <c r="K1617" s="35">
        <v>178.33936585978157</v>
      </c>
      <c r="L1617" s="35">
        <v>190.25318338110273</v>
      </c>
      <c r="M1617" s="35">
        <v>198.91171618662548</v>
      </c>
      <c r="N1617" s="35">
        <v>204.16681437944848</v>
      </c>
      <c r="O1617" s="35">
        <v>205.92856177250411</v>
      </c>
      <c r="P1617" s="35">
        <v>204.16681437944848</v>
      </c>
      <c r="Q1617" s="35">
        <v>198.91171618662548</v>
      </c>
      <c r="R1617" s="35">
        <v>190.25318338110276</v>
      </c>
      <c r="S1617" s="35">
        <v>178.33936585978159</v>
      </c>
      <c r="T1617" s="35">
        <v>163.37411234358609</v>
      </c>
      <c r="U1617" s="35">
        <v>145.61348246933051</v>
      </c>
      <c r="V1617" s="35">
        <v>125.36136553834025</v>
      </c>
      <c r="W1617" s="35">
        <v>102.96428088625204</v>
      </c>
      <c r="X1617" s="35">
        <v>78.805448841108316</v>
      </c>
      <c r="Y1617" s="35">
        <v>53.298233717295027</v>
      </c>
      <c r="Z1617" s="35">
        <v>26.87907103751672</v>
      </c>
      <c r="AA1617" s="35">
        <v>0</v>
      </c>
    </row>
    <row r="1618" spans="1:27">
      <c r="A1618" s="241" t="s">
        <v>791</v>
      </c>
      <c r="B1618" s="35" t="s">
        <v>338</v>
      </c>
      <c r="C1618" s="35" t="s">
        <v>89</v>
      </c>
      <c r="D1618" s="35">
        <v>0</v>
      </c>
      <c r="E1618" s="35">
        <v>0</v>
      </c>
      <c r="F1618" s="35">
        <v>0</v>
      </c>
      <c r="G1618" s="35">
        <v>28.456048551957469</v>
      </c>
      <c r="H1618" s="35">
        <v>56.084567764298285</v>
      </c>
      <c r="I1618" s="35">
        <v>82.082093648808197</v>
      </c>
      <c r="J1618" s="35">
        <v>105.69259307644634</v>
      </c>
      <c r="K1618" s="35">
        <v>126.22944994998133</v>
      </c>
      <c r="L1618" s="35">
        <v>143.09543266238492</v>
      </c>
      <c r="M1618" s="35">
        <v>155.80006216803361</v>
      </c>
      <c r="N1618" s="35">
        <v>163.97387558645445</v>
      </c>
      <c r="O1618" s="35">
        <v>167.37917053926049</v>
      </c>
      <c r="P1618" s="35">
        <v>165.91691776459371</v>
      </c>
      <c r="Q1618" s="35">
        <v>159.62964098358017</v>
      </c>
      <c r="R1618" s="35">
        <v>148.70018026950271</v>
      </c>
      <c r="S1618" s="35">
        <v>133.44637488210853</v>
      </c>
      <c r="T1618" s="35">
        <v>114.31182019535922</v>
      </c>
      <c r="U1618" s="35">
        <v>91.852967516078664</v>
      </c>
      <c r="V1618" s="35">
        <v>66.722941943217236</v>
      </c>
      <c r="W1618" s="35">
        <v>39.652548859992109</v>
      </c>
      <c r="X1618" s="35">
        <v>11.429021408433586</v>
      </c>
      <c r="Y1618" s="35">
        <v>0</v>
      </c>
      <c r="Z1618" s="35">
        <v>0</v>
      </c>
      <c r="AA1618" s="35">
        <v>0</v>
      </c>
    </row>
    <row r="1619" spans="1:27">
      <c r="A1619" s="241" t="s">
        <v>791</v>
      </c>
      <c r="B1619" s="35" t="s">
        <v>338</v>
      </c>
      <c r="C1619" s="35" t="s">
        <v>90</v>
      </c>
      <c r="D1619" s="35">
        <v>0</v>
      </c>
      <c r="E1619" s="35">
        <v>0</v>
      </c>
      <c r="F1619" s="35">
        <v>0</v>
      </c>
      <c r="G1619" s="35">
        <v>0</v>
      </c>
      <c r="H1619" s="35">
        <v>0</v>
      </c>
      <c r="I1619" s="35">
        <v>23.891554235482577</v>
      </c>
      <c r="J1619" s="35">
        <v>46.513896141282252</v>
      </c>
      <c r="K1619" s="35">
        <v>66.6652388855277</v>
      </c>
      <c r="L1619" s="35">
        <v>83.27506472715551</v>
      </c>
      <c r="M1619" s="35">
        <v>95.460995083998355</v>
      </c>
      <c r="N1619" s="35">
        <v>102.57566591665051</v>
      </c>
      <c r="O1619" s="35">
        <v>104.24111822531506</v>
      </c>
      <c r="P1619" s="35">
        <v>100.3688767026168</v>
      </c>
      <c r="Q1619" s="35">
        <v>91.164649886212075</v>
      </c>
      <c r="R1619" s="35">
        <v>77.117402120799269</v>
      </c>
      <c r="S1619" s="35">
        <v>58.973377869431957</v>
      </c>
      <c r="T1619" s="35">
        <v>37.696458303796277</v>
      </c>
      <c r="U1619" s="35">
        <v>14.416956185640887</v>
      </c>
      <c r="V1619" s="35">
        <v>0</v>
      </c>
      <c r="W1619" s="35">
        <v>0</v>
      </c>
      <c r="X1619" s="35">
        <v>0</v>
      </c>
      <c r="Y1619" s="35">
        <v>0</v>
      </c>
      <c r="Z1619" s="35">
        <v>0</v>
      </c>
      <c r="AA1619" s="35">
        <v>0</v>
      </c>
    </row>
    <row r="1620" spans="1:27">
      <c r="A1620" s="241" t="s">
        <v>791</v>
      </c>
      <c r="B1620" s="35" t="s">
        <v>338</v>
      </c>
      <c r="C1620" s="35" t="s">
        <v>91</v>
      </c>
      <c r="D1620" s="35">
        <v>0</v>
      </c>
      <c r="E1620" s="35">
        <v>0</v>
      </c>
      <c r="F1620" s="35">
        <v>0</v>
      </c>
      <c r="G1620" s="35">
        <v>0</v>
      </c>
      <c r="H1620" s="35">
        <v>0</v>
      </c>
      <c r="I1620" s="35">
        <v>0</v>
      </c>
      <c r="J1620" s="35">
        <v>0</v>
      </c>
      <c r="K1620" s="35">
        <v>10.630256262939891</v>
      </c>
      <c r="L1620" s="35">
        <v>20.032950137354216</v>
      </c>
      <c r="M1620" s="35">
        <v>27.122275875427583</v>
      </c>
      <c r="N1620" s="35">
        <v>31.079571215328652</v>
      </c>
      <c r="O1620" s="35">
        <v>31.447854989398664</v>
      </c>
      <c r="P1620" s="35">
        <v>28.184598466610822</v>
      </c>
      <c r="Q1620" s="35">
        <v>21.666636491996151</v>
      </c>
      <c r="R1620" s="35">
        <v>12.646651293712333</v>
      </c>
      <c r="S1620" s="35">
        <v>2.166254127460963</v>
      </c>
      <c r="T1620" s="35">
        <v>0</v>
      </c>
      <c r="U1620" s="35">
        <v>0</v>
      </c>
      <c r="V1620" s="35">
        <v>0</v>
      </c>
      <c r="W1620" s="35">
        <v>0</v>
      </c>
      <c r="X1620" s="35">
        <v>0</v>
      </c>
      <c r="Y1620" s="35">
        <v>0</v>
      </c>
      <c r="Z1620" s="35">
        <v>0</v>
      </c>
      <c r="AA1620" s="35">
        <v>0</v>
      </c>
    </row>
    <row r="1621" spans="1:27">
      <c r="A1621" s="241" t="s">
        <v>791</v>
      </c>
      <c r="B1621" s="35" t="s">
        <v>338</v>
      </c>
      <c r="C1621" s="35" t="s">
        <v>92</v>
      </c>
      <c r="D1621" s="35">
        <v>0</v>
      </c>
      <c r="E1621" s="35">
        <v>0</v>
      </c>
      <c r="F1621" s="35">
        <v>0</v>
      </c>
      <c r="G1621" s="35">
        <v>0</v>
      </c>
      <c r="H1621" s="35">
        <v>0</v>
      </c>
      <c r="I1621" s="35">
        <v>0</v>
      </c>
      <c r="J1621" s="35">
        <v>0</v>
      </c>
      <c r="K1621" s="35">
        <v>0</v>
      </c>
      <c r="L1621" s="35">
        <v>0</v>
      </c>
      <c r="M1621" s="35">
        <v>0</v>
      </c>
      <c r="N1621" s="35">
        <v>0</v>
      </c>
      <c r="O1621" s="35">
        <v>0</v>
      </c>
      <c r="P1621" s="35">
        <v>0</v>
      </c>
      <c r="Q1621" s="35">
        <v>0</v>
      </c>
      <c r="R1621" s="35">
        <v>0</v>
      </c>
      <c r="S1621" s="35">
        <v>0</v>
      </c>
      <c r="T1621" s="35">
        <v>0</v>
      </c>
      <c r="U1621" s="35">
        <v>0</v>
      </c>
      <c r="V1621" s="35">
        <v>0</v>
      </c>
      <c r="W1621" s="35">
        <v>0</v>
      </c>
      <c r="X1621" s="35">
        <v>0</v>
      </c>
      <c r="Y1621" s="35">
        <v>0</v>
      </c>
      <c r="Z1621" s="35">
        <v>0</v>
      </c>
      <c r="AA1621" s="35">
        <v>0</v>
      </c>
    </row>
    <row r="1622" spans="1:27">
      <c r="A1622" s="241" t="s">
        <v>791</v>
      </c>
      <c r="B1622" s="35" t="s">
        <v>338</v>
      </c>
      <c r="C1622" s="35" t="s">
        <v>93</v>
      </c>
      <c r="D1622" s="35">
        <v>0</v>
      </c>
      <c r="E1622" s="35">
        <v>0</v>
      </c>
      <c r="F1622" s="35">
        <v>0</v>
      </c>
      <c r="G1622" s="35">
        <v>0</v>
      </c>
      <c r="H1622" s="35">
        <v>0</v>
      </c>
      <c r="I1622" s="35">
        <v>0</v>
      </c>
      <c r="J1622" s="35">
        <v>0</v>
      </c>
      <c r="K1622" s="35">
        <v>0</v>
      </c>
      <c r="L1622" s="35">
        <v>0</v>
      </c>
      <c r="M1622" s="35">
        <v>0</v>
      </c>
      <c r="N1622" s="35">
        <v>0</v>
      </c>
      <c r="O1622" s="35">
        <v>0</v>
      </c>
      <c r="P1622" s="35">
        <v>0</v>
      </c>
      <c r="Q1622" s="35">
        <v>0</v>
      </c>
      <c r="R1622" s="35">
        <v>0</v>
      </c>
      <c r="S1622" s="35">
        <v>0</v>
      </c>
      <c r="T1622" s="35">
        <v>0</v>
      </c>
      <c r="U1622" s="35">
        <v>0</v>
      </c>
      <c r="V1622" s="35">
        <v>0</v>
      </c>
      <c r="W1622" s="35">
        <v>0</v>
      </c>
      <c r="X1622" s="35">
        <v>0</v>
      </c>
      <c r="Y1622" s="35">
        <v>0</v>
      </c>
      <c r="Z1622" s="35">
        <v>0</v>
      </c>
      <c r="AA1622" s="35">
        <v>0</v>
      </c>
    </row>
    <row r="1623" spans="1:27">
      <c r="A1623" s="240" t="s">
        <v>761</v>
      </c>
      <c r="B1623" s="35" t="s">
        <v>79</v>
      </c>
      <c r="C1623" s="35" t="s">
        <v>82</v>
      </c>
      <c r="D1623" s="35">
        <v>0</v>
      </c>
      <c r="E1623" s="35">
        <v>0</v>
      </c>
      <c r="F1623" s="35">
        <v>0</v>
      </c>
      <c r="G1623" s="35">
        <v>0</v>
      </c>
      <c r="H1623" s="35">
        <v>0</v>
      </c>
      <c r="I1623" s="35">
        <v>0</v>
      </c>
      <c r="J1623" s="35">
        <v>0</v>
      </c>
      <c r="K1623" s="35">
        <v>170.91709552121026</v>
      </c>
      <c r="L1623" s="35">
        <v>324.41970353355202</v>
      </c>
      <c r="M1623" s="35">
        <v>444.86767264281957</v>
      </c>
      <c r="N1623" s="35">
        <v>519.98873922830535</v>
      </c>
      <c r="O1623" s="35">
        <v>542.12893004809075</v>
      </c>
      <c r="P1623" s="35">
        <v>509.03241413746531</v>
      </c>
      <c r="Q1623" s="35">
        <v>424.07134605566159</v>
      </c>
      <c r="R1623" s="35">
        <v>295.90228209588622</v>
      </c>
      <c r="S1623" s="35">
        <v>137.58417669768409</v>
      </c>
      <c r="T1623" s="35">
        <v>0</v>
      </c>
      <c r="U1623" s="35">
        <v>0</v>
      </c>
      <c r="V1623" s="35">
        <v>0</v>
      </c>
      <c r="W1623" s="35">
        <v>0</v>
      </c>
      <c r="X1623" s="35">
        <v>0</v>
      </c>
      <c r="Y1623" s="35">
        <v>0</v>
      </c>
      <c r="Z1623" s="35">
        <v>0</v>
      </c>
      <c r="AA1623" s="35">
        <v>0</v>
      </c>
    </row>
    <row r="1624" spans="1:27">
      <c r="A1624" s="240" t="s">
        <v>761</v>
      </c>
      <c r="B1624" s="35" t="s">
        <v>79</v>
      </c>
      <c r="C1624" s="35" t="s">
        <v>83</v>
      </c>
      <c r="D1624" s="35">
        <v>0</v>
      </c>
      <c r="E1624" s="35">
        <v>0</v>
      </c>
      <c r="F1624" s="35">
        <v>0</v>
      </c>
      <c r="G1624" s="35">
        <v>0</v>
      </c>
      <c r="H1624" s="35">
        <v>0</v>
      </c>
      <c r="I1624" s="35">
        <v>0</v>
      </c>
      <c r="J1624" s="35">
        <v>0</v>
      </c>
      <c r="K1624" s="35">
        <v>191.25096205924564</v>
      </c>
      <c r="L1624" s="35">
        <v>366.43283174600964</v>
      </c>
      <c r="M1624" s="35">
        <v>510.82665750224095</v>
      </c>
      <c r="N1624" s="35">
        <v>612.30032925063665</v>
      </c>
      <c r="O1624" s="35">
        <v>662.32793011662045</v>
      </c>
      <c r="P1624" s="35">
        <v>656.70609228006015</v>
      </c>
      <c r="Q1624" s="35">
        <v>595.90716803934993</v>
      </c>
      <c r="R1624" s="35">
        <v>485.03954231058185</v>
      </c>
      <c r="S1624" s="35">
        <v>333.41842114433462</v>
      </c>
      <c r="T1624" s="35">
        <v>153.78315902754071</v>
      </c>
      <c r="U1624" s="35">
        <v>0</v>
      </c>
      <c r="V1624" s="35">
        <v>0</v>
      </c>
      <c r="W1624" s="35">
        <v>0</v>
      </c>
      <c r="X1624" s="35">
        <v>0</v>
      </c>
      <c r="Y1624" s="35">
        <v>0</v>
      </c>
      <c r="Z1624" s="35">
        <v>0</v>
      </c>
      <c r="AA1624" s="35">
        <v>0</v>
      </c>
    </row>
    <row r="1625" spans="1:27">
      <c r="A1625" s="240" t="s">
        <v>761</v>
      </c>
      <c r="B1625" s="35" t="s">
        <v>79</v>
      </c>
      <c r="C1625" s="35" t="s">
        <v>84</v>
      </c>
      <c r="D1625" s="35">
        <v>0</v>
      </c>
      <c r="E1625" s="35">
        <v>0</v>
      </c>
      <c r="F1625" s="35">
        <v>0</v>
      </c>
      <c r="G1625" s="35">
        <v>0</v>
      </c>
      <c r="H1625" s="35">
        <v>0</v>
      </c>
      <c r="I1625" s="35">
        <v>0</v>
      </c>
      <c r="J1625" s="35">
        <v>212.18971611048482</v>
      </c>
      <c r="K1625" s="35">
        <v>409.67642003434378</v>
      </c>
      <c r="L1625" s="35">
        <v>578.7758980984828</v>
      </c>
      <c r="M1625" s="35">
        <v>707.7709392509081</v>
      </c>
      <c r="N1625" s="35">
        <v>787.72324197143303</v>
      </c>
      <c r="O1625" s="35">
        <v>813.0927654758159</v>
      </c>
      <c r="P1625" s="35">
        <v>782.12160923951126</v>
      </c>
      <c r="Q1625" s="35">
        <v>696.95582112913269</v>
      </c>
      <c r="R1625" s="35">
        <v>563.49669383418302</v>
      </c>
      <c r="S1625" s="35">
        <v>390.99185354033648</v>
      </c>
      <c r="T1625" s="35">
        <v>191.39447505542313</v>
      </c>
      <c r="U1625" s="35">
        <v>0</v>
      </c>
      <c r="V1625" s="35">
        <v>0</v>
      </c>
      <c r="W1625" s="35">
        <v>0</v>
      </c>
      <c r="X1625" s="35">
        <v>0</v>
      </c>
      <c r="Y1625" s="35">
        <v>0</v>
      </c>
      <c r="Z1625" s="35">
        <v>0</v>
      </c>
      <c r="AA1625" s="35">
        <v>0</v>
      </c>
    </row>
    <row r="1626" spans="1:27">
      <c r="A1626" s="240" t="s">
        <v>761</v>
      </c>
      <c r="B1626" s="35" t="s">
        <v>79</v>
      </c>
      <c r="C1626" s="35" t="s">
        <v>85</v>
      </c>
      <c r="D1626" s="35">
        <v>0</v>
      </c>
      <c r="E1626" s="35">
        <v>0</v>
      </c>
      <c r="F1626" s="35">
        <v>0</v>
      </c>
      <c r="G1626" s="35">
        <v>0</v>
      </c>
      <c r="H1626" s="35">
        <v>0</v>
      </c>
      <c r="I1626" s="35">
        <v>218.79424959820662</v>
      </c>
      <c r="J1626" s="35">
        <v>425.06543413709761</v>
      </c>
      <c r="K1626" s="35">
        <v>607.00726771754034</v>
      </c>
      <c r="L1626" s="35">
        <v>754.20599667314173</v>
      </c>
      <c r="M1626" s="35">
        <v>858.23644866621578</v>
      </c>
      <c r="N1626" s="35">
        <v>913.14426191233861</v>
      </c>
      <c r="O1626" s="35">
        <v>915.78669331470269</v>
      </c>
      <c r="P1626" s="35">
        <v>866.01249876873317</v>
      </c>
      <c r="Q1626" s="35">
        <v>766.67058987845508</v>
      </c>
      <c r="R1626" s="35">
        <v>623.44697160256396</v>
      </c>
      <c r="S1626" s="35">
        <v>444.53929398439226</v>
      </c>
      <c r="T1626" s="35">
        <v>240.18764555706065</v>
      </c>
      <c r="U1626" s="35">
        <v>22.088444270005393</v>
      </c>
      <c r="V1626" s="35">
        <v>0</v>
      </c>
      <c r="W1626" s="35">
        <v>0</v>
      </c>
      <c r="X1626" s="35">
        <v>0</v>
      </c>
      <c r="Y1626" s="35">
        <v>0</v>
      </c>
      <c r="Z1626" s="35">
        <v>0</v>
      </c>
      <c r="AA1626" s="35">
        <v>0</v>
      </c>
    </row>
    <row r="1627" spans="1:27">
      <c r="A1627" s="240" t="s">
        <v>761</v>
      </c>
      <c r="B1627" s="35" t="s">
        <v>79</v>
      </c>
      <c r="C1627" s="35" t="s">
        <v>86</v>
      </c>
      <c r="D1627" s="35">
        <v>0</v>
      </c>
      <c r="E1627" s="35">
        <v>0</v>
      </c>
      <c r="F1627" s="35">
        <v>0</v>
      </c>
      <c r="G1627" s="35">
        <v>0</v>
      </c>
      <c r="H1627" s="35">
        <v>0</v>
      </c>
      <c r="I1627" s="35">
        <v>222.07625923079388</v>
      </c>
      <c r="J1627" s="35">
        <v>433.32689223648595</v>
      </c>
      <c r="K1627" s="35">
        <v>623.45399324066852</v>
      </c>
      <c r="L1627" s="35">
        <v>783.18937239782372</v>
      </c>
      <c r="M1627" s="35">
        <v>904.74635536612925</v>
      </c>
      <c r="N1627" s="35">
        <v>982.19936294489094</v>
      </c>
      <c r="O1627" s="35">
        <v>1011.772767280137</v>
      </c>
      <c r="P1627" s="35">
        <v>992.02494366760561</v>
      </c>
      <c r="Q1627" s="35">
        <v>923.91854591787956</v>
      </c>
      <c r="R1627" s="35">
        <v>810.77357954676881</v>
      </c>
      <c r="S1627" s="35">
        <v>658.10556034793763</v>
      </c>
      <c r="T1627" s="35">
        <v>473.35664768636144</v>
      </c>
      <c r="U1627" s="35">
        <v>265.53285904853675</v>
      </c>
      <c r="V1627" s="35">
        <v>44.765050673984547</v>
      </c>
      <c r="W1627" s="35">
        <v>0</v>
      </c>
      <c r="X1627" s="35">
        <v>0</v>
      </c>
      <c r="Y1627" s="35">
        <v>0</v>
      </c>
      <c r="Z1627" s="35">
        <v>0</v>
      </c>
      <c r="AA1627" s="35">
        <v>0</v>
      </c>
    </row>
    <row r="1628" spans="1:27">
      <c r="A1628" s="240" t="s">
        <v>761</v>
      </c>
      <c r="B1628" s="35" t="s">
        <v>79</v>
      </c>
      <c r="C1628" s="35" t="s">
        <v>87</v>
      </c>
      <c r="D1628" s="35">
        <v>0</v>
      </c>
      <c r="E1628" s="35">
        <v>0</v>
      </c>
      <c r="F1628" s="35">
        <v>0</v>
      </c>
      <c r="G1628" s="35">
        <v>0</v>
      </c>
      <c r="H1628" s="35">
        <v>0</v>
      </c>
      <c r="I1628" s="35">
        <v>218.86357422201488</v>
      </c>
      <c r="J1628" s="35">
        <v>427.9024671910928</v>
      </c>
      <c r="K1628" s="35">
        <v>617.73302290057154</v>
      </c>
      <c r="L1628" s="35">
        <v>779.83383842379669</v>
      </c>
      <c r="M1628" s="35">
        <v>906.92828561916008</v>
      </c>
      <c r="N1628" s="35">
        <v>993.31115548991033</v>
      </c>
      <c r="O1628" s="35">
        <v>1035.104762289523</v>
      </c>
      <c r="P1628" s="35">
        <v>1030.4330109817347</v>
      </c>
      <c r="Q1628" s="35">
        <v>979.50561425014394</v>
      </c>
      <c r="R1628" s="35">
        <v>884.60867859606446</v>
      </c>
      <c r="S1628" s="35">
        <v>750.00208211020185</v>
      </c>
      <c r="T1628" s="35">
        <v>581.72825058093599</v>
      </c>
      <c r="U1628" s="35">
        <v>387.34091588833115</v>
      </c>
      <c r="V1628" s="35">
        <v>175.56603258993039</v>
      </c>
      <c r="W1628" s="35">
        <v>0</v>
      </c>
      <c r="X1628" s="35">
        <v>0</v>
      </c>
      <c r="Y1628" s="35">
        <v>0</v>
      </c>
      <c r="Z1628" s="35">
        <v>0</v>
      </c>
      <c r="AA1628" s="35">
        <v>0</v>
      </c>
    </row>
    <row r="1629" spans="1:27">
      <c r="A1629" s="240" t="s">
        <v>761</v>
      </c>
      <c r="B1629" s="35" t="s">
        <v>79</v>
      </c>
      <c r="C1629" s="35" t="s">
        <v>88</v>
      </c>
      <c r="D1629" s="35">
        <v>0</v>
      </c>
      <c r="E1629" s="35">
        <v>0</v>
      </c>
      <c r="F1629" s="35">
        <v>0</v>
      </c>
      <c r="G1629" s="35">
        <v>0</v>
      </c>
      <c r="H1629" s="35">
        <v>0</v>
      </c>
      <c r="I1629" s="35">
        <v>220.04386300768277</v>
      </c>
      <c r="J1629" s="35">
        <v>429.9386397431885</v>
      </c>
      <c r="K1629" s="35">
        <v>620.00335038708181</v>
      </c>
      <c r="L1629" s="35">
        <v>781.47163754472854</v>
      </c>
      <c r="M1629" s="35">
        <v>906.89609707504462</v>
      </c>
      <c r="N1629" s="35">
        <v>990.49177481927677</v>
      </c>
      <c r="O1629" s="35">
        <v>1028.4029861252352</v>
      </c>
      <c r="P1629" s="35">
        <v>1018.8811516462036</v>
      </c>
      <c r="Q1629" s="35">
        <v>962.36544709140719</v>
      </c>
      <c r="R1629" s="35">
        <v>861.46254711843221</v>
      </c>
      <c r="S1629" s="35">
        <v>720.82639764033922</v>
      </c>
      <c r="T1629" s="35">
        <v>546.94356181108412</v>
      </c>
      <c r="U1629" s="35">
        <v>347.83404017946822</v>
      </c>
      <c r="V1629" s="35">
        <v>132.68136408797145</v>
      </c>
      <c r="W1629" s="35">
        <v>0</v>
      </c>
      <c r="X1629" s="35">
        <v>0</v>
      </c>
      <c r="Y1629" s="35">
        <v>0</v>
      </c>
      <c r="Z1629" s="35">
        <v>0</v>
      </c>
      <c r="AA1629" s="35">
        <v>0</v>
      </c>
    </row>
    <row r="1630" spans="1:27">
      <c r="A1630" s="240" t="s">
        <v>761</v>
      </c>
      <c r="B1630" s="35" t="s">
        <v>79</v>
      </c>
      <c r="C1630" s="35" t="s">
        <v>89</v>
      </c>
      <c r="D1630" s="35">
        <v>0</v>
      </c>
      <c r="E1630" s="35">
        <v>0</v>
      </c>
      <c r="F1630" s="35">
        <v>0</v>
      </c>
      <c r="G1630" s="35">
        <v>0</v>
      </c>
      <c r="H1630" s="35">
        <v>0</v>
      </c>
      <c r="I1630" s="35">
        <v>223.22628218016899</v>
      </c>
      <c r="J1630" s="35">
        <v>434.76564621404947</v>
      </c>
      <c r="K1630" s="35">
        <v>623.54303764104463</v>
      </c>
      <c r="L1630" s="35">
        <v>779.67509550594002</v>
      </c>
      <c r="M1630" s="35">
        <v>894.98759156617632</v>
      </c>
      <c r="N1630" s="35">
        <v>963.44338857457035</v>
      </c>
      <c r="O1630" s="35">
        <v>981.45851206152793</v>
      </c>
      <c r="P1630" s="35">
        <v>948.08978781149062</v>
      </c>
      <c r="Q1630" s="35">
        <v>865.0842213524254</v>
      </c>
      <c r="R1630" s="35">
        <v>736.78753421595047</v>
      </c>
      <c r="S1630" s="35">
        <v>569.91664551374004</v>
      </c>
      <c r="T1630" s="35">
        <v>373.20801046161415</v>
      </c>
      <c r="U1630" s="35">
        <v>156.96022694002735</v>
      </c>
      <c r="V1630" s="35">
        <v>0</v>
      </c>
      <c r="W1630" s="35">
        <v>0</v>
      </c>
      <c r="X1630" s="35">
        <v>0</v>
      </c>
      <c r="Y1630" s="35">
        <v>0</v>
      </c>
      <c r="Z1630" s="35">
        <v>0</v>
      </c>
      <c r="AA1630" s="35">
        <v>0</v>
      </c>
    </row>
    <row r="1631" spans="1:27">
      <c r="A1631" s="240" t="s">
        <v>761</v>
      </c>
      <c r="B1631" s="35" t="s">
        <v>79</v>
      </c>
      <c r="C1631" s="35" t="s">
        <v>90</v>
      </c>
      <c r="D1631" s="35">
        <v>0</v>
      </c>
      <c r="E1631" s="35">
        <v>0</v>
      </c>
      <c r="F1631" s="35">
        <v>0</v>
      </c>
      <c r="G1631" s="35">
        <v>0</v>
      </c>
      <c r="H1631" s="35">
        <v>0</v>
      </c>
      <c r="I1631" s="35">
        <v>0</v>
      </c>
      <c r="J1631" s="35">
        <v>219.26392182879908</v>
      </c>
      <c r="K1631" s="35">
        <v>424.75068505279859</v>
      </c>
      <c r="L1631" s="35">
        <v>603.54880061118331</v>
      </c>
      <c r="M1631" s="35">
        <v>744.42372532994921</v>
      </c>
      <c r="N1631" s="35">
        <v>838.52376958728473</v>
      </c>
      <c r="O1631" s="35">
        <v>879.93628152674705</v>
      </c>
      <c r="P1631" s="35">
        <v>866.05916071861486</v>
      </c>
      <c r="Q1631" s="35">
        <v>797.76435769974319</v>
      </c>
      <c r="R1631" s="35">
        <v>679.34308611452377</v>
      </c>
      <c r="S1631" s="35">
        <v>518.23618997962751</v>
      </c>
      <c r="T1631" s="35">
        <v>324.56660808892701</v>
      </c>
      <c r="U1631" s="35">
        <v>110.50331253951347</v>
      </c>
      <c r="V1631" s="35">
        <v>0</v>
      </c>
      <c r="W1631" s="35">
        <v>0</v>
      </c>
      <c r="X1631" s="35">
        <v>0</v>
      </c>
      <c r="Y1631" s="35">
        <v>0</v>
      </c>
      <c r="Z1631" s="35">
        <v>0</v>
      </c>
      <c r="AA1631" s="35">
        <v>0</v>
      </c>
    </row>
    <row r="1632" spans="1:27">
      <c r="A1632" s="240" t="s">
        <v>761</v>
      </c>
      <c r="B1632" s="35" t="s">
        <v>79</v>
      </c>
      <c r="C1632" s="35" t="s">
        <v>91</v>
      </c>
      <c r="D1632" s="35">
        <v>0</v>
      </c>
      <c r="E1632" s="35">
        <v>0</v>
      </c>
      <c r="F1632" s="35">
        <v>0</v>
      </c>
      <c r="G1632" s="35">
        <v>0</v>
      </c>
      <c r="H1632" s="35">
        <v>0</v>
      </c>
      <c r="I1632" s="35">
        <v>0</v>
      </c>
      <c r="J1632" s="35">
        <v>202.4058891416133</v>
      </c>
      <c r="K1632" s="35">
        <v>389.2676327203211</v>
      </c>
      <c r="L1632" s="35">
        <v>546.23482742204999</v>
      </c>
      <c r="M1632" s="35">
        <v>661.25287872194667</v>
      </c>
      <c r="N1632" s="35">
        <v>725.48875641842199</v>
      </c>
      <c r="O1632" s="35">
        <v>734.00934400231949</v>
      </c>
      <c r="P1632" s="35">
        <v>686.16028673007281</v>
      </c>
      <c r="Q1632" s="35">
        <v>585.61624404188831</v>
      </c>
      <c r="R1632" s="35">
        <v>440.09868709483624</v>
      </c>
      <c r="S1632" s="35">
        <v>260.78291368650588</v>
      </c>
      <c r="T1632" s="35">
        <v>61.43981998698807</v>
      </c>
      <c r="U1632" s="35">
        <v>0</v>
      </c>
      <c r="V1632" s="35">
        <v>0</v>
      </c>
      <c r="W1632" s="35">
        <v>0</v>
      </c>
      <c r="X1632" s="35">
        <v>0</v>
      </c>
      <c r="Y1632" s="35">
        <v>0</v>
      </c>
      <c r="Z1632" s="35">
        <v>0</v>
      </c>
      <c r="AA1632" s="35">
        <v>0</v>
      </c>
    </row>
    <row r="1633" spans="1:27">
      <c r="A1633" s="240" t="s">
        <v>761</v>
      </c>
      <c r="B1633" s="35" t="s">
        <v>79</v>
      </c>
      <c r="C1633" s="35" t="s">
        <v>92</v>
      </c>
      <c r="D1633" s="35">
        <v>0</v>
      </c>
      <c r="E1633" s="35">
        <v>0</v>
      </c>
      <c r="F1633" s="35">
        <v>0</v>
      </c>
      <c r="G1633" s="35">
        <v>0</v>
      </c>
      <c r="H1633" s="35">
        <v>0</v>
      </c>
      <c r="I1633" s="35">
        <v>0</v>
      </c>
      <c r="J1633" s="35">
        <v>0</v>
      </c>
      <c r="K1633" s="35">
        <v>180.14372417217217</v>
      </c>
      <c r="L1633" s="35">
        <v>343.33304175405533</v>
      </c>
      <c r="M1633" s="35">
        <v>474.20922707152772</v>
      </c>
      <c r="N1633" s="35">
        <v>560.45473717905941</v>
      </c>
      <c r="O1633" s="35">
        <v>593.95248972105048</v>
      </c>
      <c r="P1633" s="35">
        <v>571.54981024787662</v>
      </c>
      <c r="Q1633" s="35">
        <v>495.35514932169616</v>
      </c>
      <c r="R1633" s="35">
        <v>372.53964358514327</v>
      </c>
      <c r="S1633" s="35">
        <v>214.66219707119654</v>
      </c>
      <c r="T1633" s="35">
        <v>36.581603401085808</v>
      </c>
      <c r="U1633" s="35">
        <v>0</v>
      </c>
      <c r="V1633" s="35">
        <v>0</v>
      </c>
      <c r="W1633" s="35">
        <v>0</v>
      </c>
      <c r="X1633" s="35">
        <v>0</v>
      </c>
      <c r="Y1633" s="35">
        <v>0</v>
      </c>
      <c r="Z1633" s="35">
        <v>0</v>
      </c>
      <c r="AA1633" s="35">
        <v>0</v>
      </c>
    </row>
    <row r="1634" spans="1:27">
      <c r="A1634" s="240" t="s">
        <v>761</v>
      </c>
      <c r="B1634" s="35" t="s">
        <v>79</v>
      </c>
      <c r="C1634" s="35" t="s">
        <v>93</v>
      </c>
      <c r="D1634" s="35">
        <v>0</v>
      </c>
      <c r="E1634" s="35">
        <v>0</v>
      </c>
      <c r="F1634" s="35">
        <v>0</v>
      </c>
      <c r="G1634" s="35">
        <v>0</v>
      </c>
      <c r="H1634" s="35">
        <v>0</v>
      </c>
      <c r="I1634" s="35">
        <v>0</v>
      </c>
      <c r="J1634" s="35">
        <v>0</v>
      </c>
      <c r="K1634" s="35">
        <v>164.7275269128755</v>
      </c>
      <c r="L1634" s="35">
        <v>311.97091678203543</v>
      </c>
      <c r="M1634" s="35">
        <v>426.10179434136376</v>
      </c>
      <c r="N1634" s="35">
        <v>495.0063378054935</v>
      </c>
      <c r="O1634" s="35">
        <v>511.37103677674418</v>
      </c>
      <c r="P1634" s="35">
        <v>473.45894634460416</v>
      </c>
      <c r="Q1634" s="35">
        <v>385.29404596868039</v>
      </c>
      <c r="R1634" s="35">
        <v>256.23413534102724</v>
      </c>
      <c r="S1634" s="35">
        <v>99.977599950410365</v>
      </c>
      <c r="T1634" s="35">
        <v>0</v>
      </c>
      <c r="U1634" s="35">
        <v>0</v>
      </c>
      <c r="V1634" s="35">
        <v>0</v>
      </c>
      <c r="W1634" s="35">
        <v>0</v>
      </c>
      <c r="X1634" s="35">
        <v>0</v>
      </c>
      <c r="Y1634" s="35">
        <v>0</v>
      </c>
      <c r="Z1634" s="35">
        <v>0</v>
      </c>
      <c r="AA1634" s="35">
        <v>0</v>
      </c>
    </row>
    <row r="1635" spans="1:27">
      <c r="A1635" s="240" t="s">
        <v>761</v>
      </c>
      <c r="B1635" s="35" t="s">
        <v>339</v>
      </c>
      <c r="C1635" s="35" t="s">
        <v>82</v>
      </c>
      <c r="D1635" s="35">
        <v>0</v>
      </c>
      <c r="E1635" s="35">
        <v>0</v>
      </c>
      <c r="F1635" s="35">
        <v>0</v>
      </c>
      <c r="G1635" s="35">
        <v>0</v>
      </c>
      <c r="H1635" s="35">
        <v>0</v>
      </c>
      <c r="I1635" s="35">
        <v>0</v>
      </c>
      <c r="J1635" s="35">
        <v>0</v>
      </c>
      <c r="K1635" s="35">
        <v>91.155784277978796</v>
      </c>
      <c r="L1635" s="35">
        <v>173.02384188456105</v>
      </c>
      <c r="M1635" s="35">
        <v>237.26275874283709</v>
      </c>
      <c r="N1635" s="35">
        <v>277.32732758842951</v>
      </c>
      <c r="O1635" s="35">
        <v>289.13542935898175</v>
      </c>
      <c r="P1635" s="35">
        <v>271.48395420664815</v>
      </c>
      <c r="Q1635" s="35">
        <v>226.1713845630195</v>
      </c>
      <c r="R1635" s="35">
        <v>157.8145504511393</v>
      </c>
      <c r="S1635" s="35">
        <v>73.378227572098169</v>
      </c>
      <c r="T1635" s="35">
        <v>0</v>
      </c>
      <c r="U1635" s="35">
        <v>0</v>
      </c>
      <c r="V1635" s="35">
        <v>0</v>
      </c>
      <c r="W1635" s="35">
        <v>0</v>
      </c>
      <c r="X1635" s="35">
        <v>0</v>
      </c>
      <c r="Y1635" s="35">
        <v>0</v>
      </c>
      <c r="Z1635" s="35">
        <v>0</v>
      </c>
      <c r="AA1635" s="35">
        <v>0</v>
      </c>
    </row>
    <row r="1636" spans="1:27">
      <c r="A1636" s="240" t="s">
        <v>761</v>
      </c>
      <c r="B1636" s="35" t="s">
        <v>339</v>
      </c>
      <c r="C1636" s="35" t="s">
        <v>83</v>
      </c>
      <c r="D1636" s="35">
        <v>0</v>
      </c>
      <c r="E1636" s="35">
        <v>0</v>
      </c>
      <c r="F1636" s="35">
        <v>0</v>
      </c>
      <c r="G1636" s="35">
        <v>0</v>
      </c>
      <c r="H1636" s="35">
        <v>0</v>
      </c>
      <c r="I1636" s="35">
        <v>0</v>
      </c>
      <c r="J1636" s="35">
        <v>0</v>
      </c>
      <c r="K1636" s="35">
        <v>102.00051309826434</v>
      </c>
      <c r="L1636" s="35">
        <v>195.43084359787181</v>
      </c>
      <c r="M1636" s="35">
        <v>272.44088400119517</v>
      </c>
      <c r="N1636" s="35">
        <v>326.56017560033956</v>
      </c>
      <c r="O1636" s="35">
        <v>353.24156272886427</v>
      </c>
      <c r="P1636" s="35">
        <v>350.2432492160321</v>
      </c>
      <c r="Q1636" s="35">
        <v>317.81715628765329</v>
      </c>
      <c r="R1636" s="35">
        <v>258.687755898977</v>
      </c>
      <c r="S1636" s="35">
        <v>177.82315794364513</v>
      </c>
      <c r="T1636" s="35">
        <v>82.01768481468838</v>
      </c>
      <c r="U1636" s="35">
        <v>0</v>
      </c>
      <c r="V1636" s="35">
        <v>0</v>
      </c>
      <c r="W1636" s="35">
        <v>0</v>
      </c>
      <c r="X1636" s="35">
        <v>0</v>
      </c>
      <c r="Y1636" s="35">
        <v>0</v>
      </c>
      <c r="Z1636" s="35">
        <v>0</v>
      </c>
      <c r="AA1636" s="35">
        <v>0</v>
      </c>
    </row>
    <row r="1637" spans="1:27">
      <c r="A1637" s="240" t="s">
        <v>761</v>
      </c>
      <c r="B1637" s="35" t="s">
        <v>339</v>
      </c>
      <c r="C1637" s="35" t="s">
        <v>84</v>
      </c>
      <c r="D1637" s="35">
        <v>0</v>
      </c>
      <c r="E1637" s="35">
        <v>0</v>
      </c>
      <c r="F1637" s="35">
        <v>0</v>
      </c>
      <c r="G1637" s="35">
        <v>0</v>
      </c>
      <c r="H1637" s="35">
        <v>0</v>
      </c>
      <c r="I1637" s="35">
        <v>0</v>
      </c>
      <c r="J1637" s="35">
        <v>113.16784859225859</v>
      </c>
      <c r="K1637" s="35">
        <v>218.49409068498338</v>
      </c>
      <c r="L1637" s="35">
        <v>308.68047898585752</v>
      </c>
      <c r="M1637" s="35">
        <v>377.47783426715102</v>
      </c>
      <c r="N1637" s="35">
        <v>420.11906238476428</v>
      </c>
      <c r="O1637" s="35">
        <v>433.64947492043518</v>
      </c>
      <c r="P1637" s="35">
        <v>417.13152492773941</v>
      </c>
      <c r="Q1637" s="35">
        <v>371.70977126887078</v>
      </c>
      <c r="R1637" s="35">
        <v>300.53157004489765</v>
      </c>
      <c r="S1637" s="35">
        <v>208.52898855484614</v>
      </c>
      <c r="T1637" s="35">
        <v>102.07705336289234</v>
      </c>
      <c r="U1637" s="35">
        <v>0</v>
      </c>
      <c r="V1637" s="35">
        <v>0</v>
      </c>
      <c r="W1637" s="35">
        <v>0</v>
      </c>
      <c r="X1637" s="35">
        <v>0</v>
      </c>
      <c r="Y1637" s="35">
        <v>0</v>
      </c>
      <c r="Z1637" s="35">
        <v>0</v>
      </c>
      <c r="AA1637" s="35">
        <v>0</v>
      </c>
    </row>
    <row r="1638" spans="1:27">
      <c r="A1638" s="240" t="s">
        <v>761</v>
      </c>
      <c r="B1638" s="35" t="s">
        <v>339</v>
      </c>
      <c r="C1638" s="35" t="s">
        <v>85</v>
      </c>
      <c r="D1638" s="35">
        <v>0</v>
      </c>
      <c r="E1638" s="35">
        <v>0</v>
      </c>
      <c r="F1638" s="35">
        <v>0</v>
      </c>
      <c r="G1638" s="35">
        <v>0</v>
      </c>
      <c r="H1638" s="35">
        <v>0</v>
      </c>
      <c r="I1638" s="35">
        <v>116.69026645237685</v>
      </c>
      <c r="J1638" s="35">
        <v>226.70156487311871</v>
      </c>
      <c r="K1638" s="35">
        <v>323.73720944935479</v>
      </c>
      <c r="L1638" s="35">
        <v>402.24319822567554</v>
      </c>
      <c r="M1638" s="35">
        <v>457.72610595531501</v>
      </c>
      <c r="N1638" s="35">
        <v>487.01027301991388</v>
      </c>
      <c r="O1638" s="35">
        <v>488.41956976784144</v>
      </c>
      <c r="P1638" s="35">
        <v>461.8733326766577</v>
      </c>
      <c r="Q1638" s="35">
        <v>408.89098126850934</v>
      </c>
      <c r="R1638" s="35">
        <v>332.50505152136742</v>
      </c>
      <c r="S1638" s="35">
        <v>237.08762345834251</v>
      </c>
      <c r="T1638" s="35">
        <v>128.10007763043234</v>
      </c>
      <c r="U1638" s="35">
        <v>11.780503610669541</v>
      </c>
      <c r="V1638" s="35">
        <v>0</v>
      </c>
      <c r="W1638" s="35">
        <v>0</v>
      </c>
      <c r="X1638" s="35">
        <v>0</v>
      </c>
      <c r="Y1638" s="35">
        <v>0</v>
      </c>
      <c r="Z1638" s="35">
        <v>0</v>
      </c>
      <c r="AA1638" s="35">
        <v>0</v>
      </c>
    </row>
    <row r="1639" spans="1:27">
      <c r="A1639" s="240" t="s">
        <v>761</v>
      </c>
      <c r="B1639" s="35" t="s">
        <v>339</v>
      </c>
      <c r="C1639" s="35" t="s">
        <v>86</v>
      </c>
      <c r="D1639" s="35">
        <v>0</v>
      </c>
      <c r="E1639" s="35">
        <v>0</v>
      </c>
      <c r="F1639" s="35">
        <v>0</v>
      </c>
      <c r="G1639" s="35">
        <v>0</v>
      </c>
      <c r="H1639" s="35">
        <v>0</v>
      </c>
      <c r="I1639" s="35">
        <v>118.44067158975676</v>
      </c>
      <c r="J1639" s="35">
        <v>231.10767585945919</v>
      </c>
      <c r="K1639" s="35">
        <v>332.50879639502324</v>
      </c>
      <c r="L1639" s="35">
        <v>417.70099861217267</v>
      </c>
      <c r="M1639" s="35">
        <v>482.53138952860229</v>
      </c>
      <c r="N1639" s="35">
        <v>523.83966023727521</v>
      </c>
      <c r="O1639" s="35">
        <v>539.61214254940649</v>
      </c>
      <c r="P1639" s="35">
        <v>529.0799699560564</v>
      </c>
      <c r="Q1639" s="35">
        <v>492.75655782286913</v>
      </c>
      <c r="R1639" s="35">
        <v>432.41257575827672</v>
      </c>
      <c r="S1639" s="35">
        <v>350.98963218556673</v>
      </c>
      <c r="T1639" s="35">
        <v>252.45687876605945</v>
      </c>
      <c r="U1639" s="35">
        <v>141.61752482588628</v>
      </c>
      <c r="V1639" s="35">
        <v>23.874693692791759</v>
      </c>
      <c r="W1639" s="35">
        <v>0</v>
      </c>
      <c r="X1639" s="35">
        <v>0</v>
      </c>
      <c r="Y1639" s="35">
        <v>0</v>
      </c>
      <c r="Z1639" s="35">
        <v>0</v>
      </c>
      <c r="AA1639" s="35">
        <v>0</v>
      </c>
    </row>
    <row r="1640" spans="1:27">
      <c r="A1640" s="240" t="s">
        <v>761</v>
      </c>
      <c r="B1640" s="35" t="s">
        <v>339</v>
      </c>
      <c r="C1640" s="35" t="s">
        <v>87</v>
      </c>
      <c r="D1640" s="35">
        <v>0</v>
      </c>
      <c r="E1640" s="35">
        <v>0</v>
      </c>
      <c r="F1640" s="35">
        <v>0</v>
      </c>
      <c r="G1640" s="35">
        <v>0</v>
      </c>
      <c r="H1640" s="35">
        <v>0</v>
      </c>
      <c r="I1640" s="35">
        <v>116.72723958507463</v>
      </c>
      <c r="J1640" s="35">
        <v>228.21464916858287</v>
      </c>
      <c r="K1640" s="35">
        <v>329.45761221363824</v>
      </c>
      <c r="L1640" s="35">
        <v>415.91138049269165</v>
      </c>
      <c r="M1640" s="35">
        <v>483.69508566355216</v>
      </c>
      <c r="N1640" s="35">
        <v>529.76594959461897</v>
      </c>
      <c r="O1640" s="35">
        <v>552.05587322107897</v>
      </c>
      <c r="P1640" s="35">
        <v>549.56427252359197</v>
      </c>
      <c r="Q1640" s="35">
        <v>522.40299426674358</v>
      </c>
      <c r="R1640" s="35">
        <v>471.79129525123449</v>
      </c>
      <c r="S1640" s="35">
        <v>400.00111045877441</v>
      </c>
      <c r="T1640" s="35">
        <v>310.25506697649922</v>
      </c>
      <c r="U1640" s="35">
        <v>206.58182180711</v>
      </c>
      <c r="V1640" s="35">
        <v>93.635217381296229</v>
      </c>
      <c r="W1640" s="35">
        <v>0</v>
      </c>
      <c r="X1640" s="35">
        <v>0</v>
      </c>
      <c r="Y1640" s="35">
        <v>0</v>
      </c>
      <c r="Z1640" s="35">
        <v>0</v>
      </c>
      <c r="AA1640" s="35">
        <v>0</v>
      </c>
    </row>
    <row r="1641" spans="1:27">
      <c r="A1641" s="240" t="s">
        <v>761</v>
      </c>
      <c r="B1641" s="35" t="s">
        <v>339</v>
      </c>
      <c r="C1641" s="35" t="s">
        <v>88</v>
      </c>
      <c r="D1641" s="35">
        <v>0</v>
      </c>
      <c r="E1641" s="35">
        <v>0</v>
      </c>
      <c r="F1641" s="35">
        <v>0</v>
      </c>
      <c r="G1641" s="35">
        <v>0</v>
      </c>
      <c r="H1641" s="35">
        <v>0</v>
      </c>
      <c r="I1641" s="35">
        <v>117.35672693743082</v>
      </c>
      <c r="J1641" s="35">
        <v>229.30060786303389</v>
      </c>
      <c r="K1641" s="35">
        <v>330.66845353977703</v>
      </c>
      <c r="L1641" s="35">
        <v>416.78487335718859</v>
      </c>
      <c r="M1641" s="35">
        <v>483.67791844002386</v>
      </c>
      <c r="N1641" s="35">
        <v>528.26227990361429</v>
      </c>
      <c r="O1641" s="35">
        <v>548.48159260012551</v>
      </c>
      <c r="P1641" s="35">
        <v>543.40328087797536</v>
      </c>
      <c r="Q1641" s="35">
        <v>513.26157178208382</v>
      </c>
      <c r="R1641" s="35">
        <v>459.44669179649719</v>
      </c>
      <c r="S1641" s="35">
        <v>384.44074540818093</v>
      </c>
      <c r="T1641" s="35">
        <v>291.70323296591152</v>
      </c>
      <c r="U1641" s="35">
        <v>185.5114880957164</v>
      </c>
      <c r="V1641" s="35">
        <v>70.763394180251439</v>
      </c>
      <c r="W1641" s="35">
        <v>0</v>
      </c>
      <c r="X1641" s="35">
        <v>0</v>
      </c>
      <c r="Y1641" s="35">
        <v>0</v>
      </c>
      <c r="Z1641" s="35">
        <v>0</v>
      </c>
      <c r="AA1641" s="35">
        <v>0</v>
      </c>
    </row>
    <row r="1642" spans="1:27">
      <c r="A1642" s="240" t="s">
        <v>761</v>
      </c>
      <c r="B1642" s="35" t="s">
        <v>339</v>
      </c>
      <c r="C1642" s="35" t="s">
        <v>89</v>
      </c>
      <c r="D1642" s="35">
        <v>0</v>
      </c>
      <c r="E1642" s="35">
        <v>0</v>
      </c>
      <c r="F1642" s="35">
        <v>0</v>
      </c>
      <c r="G1642" s="35">
        <v>0</v>
      </c>
      <c r="H1642" s="35">
        <v>0</v>
      </c>
      <c r="I1642" s="35">
        <v>119.05401716275681</v>
      </c>
      <c r="J1642" s="35">
        <v>231.87501131415974</v>
      </c>
      <c r="K1642" s="35">
        <v>332.55628674189046</v>
      </c>
      <c r="L1642" s="35">
        <v>415.82671760316799</v>
      </c>
      <c r="M1642" s="35">
        <v>477.32671550196073</v>
      </c>
      <c r="N1642" s="35">
        <v>513.8364739064375</v>
      </c>
      <c r="O1642" s="35">
        <v>523.4445397661483</v>
      </c>
      <c r="P1642" s="35">
        <v>505.64788683279505</v>
      </c>
      <c r="Q1642" s="35">
        <v>461.37825138796023</v>
      </c>
      <c r="R1642" s="35">
        <v>392.95335158184025</v>
      </c>
      <c r="S1642" s="35">
        <v>303.95554427399469</v>
      </c>
      <c r="T1642" s="35">
        <v>199.04427224619423</v>
      </c>
      <c r="U1642" s="35">
        <v>83.71212103468126</v>
      </c>
      <c r="V1642" s="35">
        <v>0</v>
      </c>
      <c r="W1642" s="35">
        <v>0</v>
      </c>
      <c r="X1642" s="35">
        <v>0</v>
      </c>
      <c r="Y1642" s="35">
        <v>0</v>
      </c>
      <c r="Z1642" s="35">
        <v>0</v>
      </c>
      <c r="AA1642" s="35">
        <v>0</v>
      </c>
    </row>
    <row r="1643" spans="1:27">
      <c r="A1643" s="240" t="s">
        <v>761</v>
      </c>
      <c r="B1643" s="35" t="s">
        <v>339</v>
      </c>
      <c r="C1643" s="35" t="s">
        <v>90</v>
      </c>
      <c r="D1643" s="35">
        <v>0</v>
      </c>
      <c r="E1643" s="35">
        <v>0</v>
      </c>
      <c r="F1643" s="35">
        <v>0</v>
      </c>
      <c r="G1643" s="35">
        <v>0</v>
      </c>
      <c r="H1643" s="35">
        <v>0</v>
      </c>
      <c r="I1643" s="35">
        <v>0</v>
      </c>
      <c r="J1643" s="35">
        <v>116.94075830869286</v>
      </c>
      <c r="K1643" s="35">
        <v>226.53369869482594</v>
      </c>
      <c r="L1643" s="35">
        <v>321.89269365929783</v>
      </c>
      <c r="M1643" s="35">
        <v>397.02598684263961</v>
      </c>
      <c r="N1643" s="35">
        <v>447.21267711321855</v>
      </c>
      <c r="O1643" s="35">
        <v>469.29935014759849</v>
      </c>
      <c r="P1643" s="35">
        <v>461.898219049928</v>
      </c>
      <c r="Q1643" s="35">
        <v>425.47432410652971</v>
      </c>
      <c r="R1643" s="35">
        <v>362.31631259441269</v>
      </c>
      <c r="S1643" s="35">
        <v>276.39263465580132</v>
      </c>
      <c r="T1643" s="35">
        <v>173.10219098076107</v>
      </c>
      <c r="U1643" s="35">
        <v>58.935100021073858</v>
      </c>
      <c r="V1643" s="35">
        <v>0</v>
      </c>
      <c r="W1643" s="35">
        <v>0</v>
      </c>
      <c r="X1643" s="35">
        <v>0</v>
      </c>
      <c r="Y1643" s="35">
        <v>0</v>
      </c>
      <c r="Z1643" s="35">
        <v>0</v>
      </c>
      <c r="AA1643" s="35">
        <v>0</v>
      </c>
    </row>
    <row r="1644" spans="1:27">
      <c r="A1644" s="240" t="s">
        <v>761</v>
      </c>
      <c r="B1644" s="35" t="s">
        <v>339</v>
      </c>
      <c r="C1644" s="35" t="s">
        <v>91</v>
      </c>
      <c r="D1644" s="35">
        <v>0</v>
      </c>
      <c r="E1644" s="35">
        <v>0</v>
      </c>
      <c r="F1644" s="35">
        <v>0</v>
      </c>
      <c r="G1644" s="35">
        <v>0</v>
      </c>
      <c r="H1644" s="35">
        <v>0</v>
      </c>
      <c r="I1644" s="35">
        <v>0</v>
      </c>
      <c r="J1644" s="35">
        <v>107.94980754219378</v>
      </c>
      <c r="K1644" s="35">
        <v>207.60940411750462</v>
      </c>
      <c r="L1644" s="35">
        <v>291.32524129176005</v>
      </c>
      <c r="M1644" s="35">
        <v>352.66820198503831</v>
      </c>
      <c r="N1644" s="35">
        <v>386.9273367564918</v>
      </c>
      <c r="O1644" s="35">
        <v>391.4716501345705</v>
      </c>
      <c r="P1644" s="35">
        <v>365.95215292270558</v>
      </c>
      <c r="Q1644" s="35">
        <v>312.32866348900717</v>
      </c>
      <c r="R1644" s="35">
        <v>234.71929978391273</v>
      </c>
      <c r="S1644" s="35">
        <v>139.08422063280318</v>
      </c>
      <c r="T1644" s="35">
        <v>32.767903993060308</v>
      </c>
      <c r="U1644" s="35">
        <v>0</v>
      </c>
      <c r="V1644" s="35">
        <v>0</v>
      </c>
      <c r="W1644" s="35">
        <v>0</v>
      </c>
      <c r="X1644" s="35">
        <v>0</v>
      </c>
      <c r="Y1644" s="35">
        <v>0</v>
      </c>
      <c r="Z1644" s="35">
        <v>0</v>
      </c>
      <c r="AA1644" s="35">
        <v>0</v>
      </c>
    </row>
    <row r="1645" spans="1:27">
      <c r="A1645" s="240" t="s">
        <v>761</v>
      </c>
      <c r="B1645" s="35" t="s">
        <v>339</v>
      </c>
      <c r="C1645" s="35" t="s">
        <v>92</v>
      </c>
      <c r="D1645" s="35">
        <v>0</v>
      </c>
      <c r="E1645" s="35">
        <v>0</v>
      </c>
      <c r="F1645" s="35">
        <v>0</v>
      </c>
      <c r="G1645" s="35">
        <v>0</v>
      </c>
      <c r="H1645" s="35">
        <v>0</v>
      </c>
      <c r="I1645" s="35">
        <v>0</v>
      </c>
      <c r="J1645" s="35">
        <v>0</v>
      </c>
      <c r="K1645" s="35">
        <v>96.076652891825177</v>
      </c>
      <c r="L1645" s="35">
        <v>183.11095560216285</v>
      </c>
      <c r="M1645" s="35">
        <v>252.91158777148146</v>
      </c>
      <c r="N1645" s="35">
        <v>298.90919316216502</v>
      </c>
      <c r="O1645" s="35">
        <v>316.77466118456033</v>
      </c>
      <c r="P1645" s="35">
        <v>304.82656546553426</v>
      </c>
      <c r="Q1645" s="35">
        <v>264.1894129715713</v>
      </c>
      <c r="R1645" s="35">
        <v>198.68780991207643</v>
      </c>
      <c r="S1645" s="35">
        <v>114.48650510463817</v>
      </c>
      <c r="T1645" s="35">
        <v>19.510188480579099</v>
      </c>
      <c r="U1645" s="35">
        <v>0</v>
      </c>
      <c r="V1645" s="35">
        <v>0</v>
      </c>
      <c r="W1645" s="35">
        <v>0</v>
      </c>
      <c r="X1645" s="35">
        <v>0</v>
      </c>
      <c r="Y1645" s="35">
        <v>0</v>
      </c>
      <c r="Z1645" s="35">
        <v>0</v>
      </c>
      <c r="AA1645" s="35">
        <v>0</v>
      </c>
    </row>
    <row r="1646" spans="1:27">
      <c r="A1646" s="240" t="s">
        <v>761</v>
      </c>
      <c r="B1646" s="35" t="s">
        <v>339</v>
      </c>
      <c r="C1646" s="35" t="s">
        <v>93</v>
      </c>
      <c r="D1646" s="35">
        <v>0</v>
      </c>
      <c r="E1646" s="35">
        <v>0</v>
      </c>
      <c r="F1646" s="35">
        <v>0</v>
      </c>
      <c r="G1646" s="35">
        <v>0</v>
      </c>
      <c r="H1646" s="35">
        <v>0</v>
      </c>
      <c r="I1646" s="35">
        <v>0</v>
      </c>
      <c r="J1646" s="35">
        <v>0</v>
      </c>
      <c r="K1646" s="35">
        <v>87.854681020200289</v>
      </c>
      <c r="L1646" s="35">
        <v>166.3844889504189</v>
      </c>
      <c r="M1646" s="35">
        <v>227.25429031539403</v>
      </c>
      <c r="N1646" s="35">
        <v>264.00338016292989</v>
      </c>
      <c r="O1646" s="35">
        <v>272.73121961426358</v>
      </c>
      <c r="P1646" s="35">
        <v>252.51143805045558</v>
      </c>
      <c r="Q1646" s="35">
        <v>205.49015784996291</v>
      </c>
      <c r="R1646" s="35">
        <v>136.65820551521455</v>
      </c>
      <c r="S1646" s="35">
        <v>53.321386640218869</v>
      </c>
      <c r="T1646" s="35">
        <v>0</v>
      </c>
      <c r="U1646" s="35">
        <v>0</v>
      </c>
      <c r="V1646" s="35">
        <v>0</v>
      </c>
      <c r="W1646" s="35">
        <v>0</v>
      </c>
      <c r="X1646" s="35">
        <v>0</v>
      </c>
      <c r="Y1646" s="35">
        <v>0</v>
      </c>
      <c r="Z1646" s="35">
        <v>0</v>
      </c>
      <c r="AA1646" s="35">
        <v>0</v>
      </c>
    </row>
    <row r="1647" spans="1:27">
      <c r="A1647" s="240" t="s">
        <v>761</v>
      </c>
      <c r="B1647" s="35" t="s">
        <v>338</v>
      </c>
      <c r="C1647" s="35" t="s">
        <v>82</v>
      </c>
      <c r="D1647" s="35">
        <v>0</v>
      </c>
      <c r="E1647" s="35">
        <v>0</v>
      </c>
      <c r="F1647" s="35">
        <v>0</v>
      </c>
      <c r="G1647" s="35">
        <v>0</v>
      </c>
      <c r="H1647" s="35">
        <v>0</v>
      </c>
      <c r="I1647" s="35">
        <v>0</v>
      </c>
      <c r="J1647" s="35">
        <v>0</v>
      </c>
      <c r="K1647" s="35">
        <v>56.972365173736755</v>
      </c>
      <c r="L1647" s="35">
        <v>108.13990117785067</v>
      </c>
      <c r="M1647" s="35">
        <v>148.28922421427319</v>
      </c>
      <c r="N1647" s="35">
        <v>173.32957974276846</v>
      </c>
      <c r="O1647" s="35">
        <v>180.7096433493636</v>
      </c>
      <c r="P1647" s="35">
        <v>169.67747137915509</v>
      </c>
      <c r="Q1647" s="35">
        <v>141.35711535188719</v>
      </c>
      <c r="R1647" s="35">
        <v>98.634094031962064</v>
      </c>
      <c r="S1647" s="35">
        <v>45.861392232561364</v>
      </c>
      <c r="T1647" s="35">
        <v>0</v>
      </c>
      <c r="U1647" s="35">
        <v>0</v>
      </c>
      <c r="V1647" s="35">
        <v>0</v>
      </c>
      <c r="W1647" s="35">
        <v>0</v>
      </c>
      <c r="X1647" s="35">
        <v>0</v>
      </c>
      <c r="Y1647" s="35">
        <v>0</v>
      </c>
      <c r="Z1647" s="35">
        <v>0</v>
      </c>
      <c r="AA1647" s="35">
        <v>0</v>
      </c>
    </row>
    <row r="1648" spans="1:27">
      <c r="A1648" s="240" t="s">
        <v>761</v>
      </c>
      <c r="B1648" s="35" t="s">
        <v>338</v>
      </c>
      <c r="C1648" s="35" t="s">
        <v>83</v>
      </c>
      <c r="D1648" s="35">
        <v>0</v>
      </c>
      <c r="E1648" s="35">
        <v>0</v>
      </c>
      <c r="F1648" s="35">
        <v>0</v>
      </c>
      <c r="G1648" s="35">
        <v>0</v>
      </c>
      <c r="H1648" s="35">
        <v>0</v>
      </c>
      <c r="I1648" s="35">
        <v>0</v>
      </c>
      <c r="J1648" s="35">
        <v>0</v>
      </c>
      <c r="K1648" s="35">
        <v>63.750320686415208</v>
      </c>
      <c r="L1648" s="35">
        <v>122.14427724866987</v>
      </c>
      <c r="M1648" s="35">
        <v>170.27555250074698</v>
      </c>
      <c r="N1648" s="35">
        <v>204.10010975021223</v>
      </c>
      <c r="O1648" s="35">
        <v>220.77597670554013</v>
      </c>
      <c r="P1648" s="35">
        <v>218.90203076002001</v>
      </c>
      <c r="Q1648" s="35">
        <v>198.6357226797833</v>
      </c>
      <c r="R1648" s="35">
        <v>161.6798474368606</v>
      </c>
      <c r="S1648" s="35">
        <v>111.13947371477819</v>
      </c>
      <c r="T1648" s="35">
        <v>51.26105300918023</v>
      </c>
      <c r="U1648" s="35">
        <v>0</v>
      </c>
      <c r="V1648" s="35">
        <v>0</v>
      </c>
      <c r="W1648" s="35">
        <v>0</v>
      </c>
      <c r="X1648" s="35">
        <v>0</v>
      </c>
      <c r="Y1648" s="35">
        <v>0</v>
      </c>
      <c r="Z1648" s="35">
        <v>0</v>
      </c>
      <c r="AA1648" s="35">
        <v>0</v>
      </c>
    </row>
    <row r="1649" spans="1:27">
      <c r="A1649" s="240" t="s">
        <v>761</v>
      </c>
      <c r="B1649" s="35" t="s">
        <v>338</v>
      </c>
      <c r="C1649" s="35" t="s">
        <v>84</v>
      </c>
      <c r="D1649" s="35">
        <v>0</v>
      </c>
      <c r="E1649" s="35">
        <v>0</v>
      </c>
      <c r="F1649" s="35">
        <v>0</v>
      </c>
      <c r="G1649" s="35">
        <v>0</v>
      </c>
      <c r="H1649" s="35">
        <v>0</v>
      </c>
      <c r="I1649" s="35">
        <v>0</v>
      </c>
      <c r="J1649" s="35">
        <v>70.729905370161617</v>
      </c>
      <c r="K1649" s="35">
        <v>136.55880667811459</v>
      </c>
      <c r="L1649" s="35">
        <v>192.92529936616094</v>
      </c>
      <c r="M1649" s="35">
        <v>235.92364641696938</v>
      </c>
      <c r="N1649" s="35">
        <v>262.57441399047769</v>
      </c>
      <c r="O1649" s="35">
        <v>271.030921825272</v>
      </c>
      <c r="P1649" s="35">
        <v>260.70720307983709</v>
      </c>
      <c r="Q1649" s="35">
        <v>232.31860704304424</v>
      </c>
      <c r="R1649" s="35">
        <v>187.83223127806102</v>
      </c>
      <c r="S1649" s="35">
        <v>130.33061784677884</v>
      </c>
      <c r="T1649" s="35">
        <v>63.798158351807714</v>
      </c>
      <c r="U1649" s="35">
        <v>0</v>
      </c>
      <c r="V1649" s="35">
        <v>0</v>
      </c>
      <c r="W1649" s="35">
        <v>0</v>
      </c>
      <c r="X1649" s="35">
        <v>0</v>
      </c>
      <c r="Y1649" s="35">
        <v>0</v>
      </c>
      <c r="Z1649" s="35">
        <v>0</v>
      </c>
      <c r="AA1649" s="35">
        <v>0</v>
      </c>
    </row>
    <row r="1650" spans="1:27">
      <c r="A1650" s="240" t="s">
        <v>761</v>
      </c>
      <c r="B1650" s="35" t="s">
        <v>338</v>
      </c>
      <c r="C1650" s="35" t="s">
        <v>85</v>
      </c>
      <c r="D1650" s="35">
        <v>0</v>
      </c>
      <c r="E1650" s="35">
        <v>0</v>
      </c>
      <c r="F1650" s="35">
        <v>0</v>
      </c>
      <c r="G1650" s="35">
        <v>0</v>
      </c>
      <c r="H1650" s="35">
        <v>0</v>
      </c>
      <c r="I1650" s="35">
        <v>72.931416532735525</v>
      </c>
      <c r="J1650" s="35">
        <v>141.68847804569918</v>
      </c>
      <c r="K1650" s="35">
        <v>202.33575590584675</v>
      </c>
      <c r="L1650" s="35">
        <v>251.40199889104721</v>
      </c>
      <c r="M1650" s="35">
        <v>286.07881622207191</v>
      </c>
      <c r="N1650" s="35">
        <v>304.38142063744618</v>
      </c>
      <c r="O1650" s="35">
        <v>305.26223110490088</v>
      </c>
      <c r="P1650" s="35">
        <v>288.67083292291102</v>
      </c>
      <c r="Q1650" s="35">
        <v>255.55686329281835</v>
      </c>
      <c r="R1650" s="35">
        <v>207.81565720085462</v>
      </c>
      <c r="S1650" s="35">
        <v>148.17976466146408</v>
      </c>
      <c r="T1650" s="35">
        <v>80.062548519020211</v>
      </c>
      <c r="U1650" s="35">
        <v>7.3628147566684632</v>
      </c>
      <c r="V1650" s="35">
        <v>0</v>
      </c>
      <c r="W1650" s="35">
        <v>0</v>
      </c>
      <c r="X1650" s="35">
        <v>0</v>
      </c>
      <c r="Y1650" s="35">
        <v>0</v>
      </c>
      <c r="Z1650" s="35">
        <v>0</v>
      </c>
      <c r="AA1650" s="35">
        <v>0</v>
      </c>
    </row>
    <row r="1651" spans="1:27">
      <c r="A1651" s="240" t="s">
        <v>761</v>
      </c>
      <c r="B1651" s="35" t="s">
        <v>338</v>
      </c>
      <c r="C1651" s="35" t="s">
        <v>86</v>
      </c>
      <c r="D1651" s="35">
        <v>0</v>
      </c>
      <c r="E1651" s="35">
        <v>0</v>
      </c>
      <c r="F1651" s="35">
        <v>0</v>
      </c>
      <c r="G1651" s="35">
        <v>0</v>
      </c>
      <c r="H1651" s="35">
        <v>0</v>
      </c>
      <c r="I1651" s="35">
        <v>74.025419743597965</v>
      </c>
      <c r="J1651" s="35">
        <v>144.44229741216199</v>
      </c>
      <c r="K1651" s="35">
        <v>207.81799774688949</v>
      </c>
      <c r="L1651" s="35">
        <v>261.06312413260787</v>
      </c>
      <c r="M1651" s="35">
        <v>301.58211845537642</v>
      </c>
      <c r="N1651" s="35">
        <v>327.39978764829698</v>
      </c>
      <c r="O1651" s="35">
        <v>337.25758909337901</v>
      </c>
      <c r="P1651" s="35">
        <v>330.67498122253522</v>
      </c>
      <c r="Q1651" s="35">
        <v>307.9728486392932</v>
      </c>
      <c r="R1651" s="35">
        <v>270.25785984892292</v>
      </c>
      <c r="S1651" s="35">
        <v>219.36852011597921</v>
      </c>
      <c r="T1651" s="35">
        <v>157.78554922878715</v>
      </c>
      <c r="U1651" s="35">
        <v>88.510953016178917</v>
      </c>
      <c r="V1651" s="35">
        <v>14.921683557994848</v>
      </c>
      <c r="W1651" s="35">
        <v>0</v>
      </c>
      <c r="X1651" s="35">
        <v>0</v>
      </c>
      <c r="Y1651" s="35">
        <v>0</v>
      </c>
      <c r="Z1651" s="35">
        <v>0</v>
      </c>
      <c r="AA1651" s="35">
        <v>0</v>
      </c>
    </row>
    <row r="1652" spans="1:27">
      <c r="A1652" s="240" t="s">
        <v>761</v>
      </c>
      <c r="B1652" s="35" t="s">
        <v>338</v>
      </c>
      <c r="C1652" s="35" t="s">
        <v>87</v>
      </c>
      <c r="D1652" s="35">
        <v>0</v>
      </c>
      <c r="E1652" s="35">
        <v>0</v>
      </c>
      <c r="F1652" s="35">
        <v>0</v>
      </c>
      <c r="G1652" s="35">
        <v>0</v>
      </c>
      <c r="H1652" s="35">
        <v>0</v>
      </c>
      <c r="I1652" s="35">
        <v>72.95452474067163</v>
      </c>
      <c r="J1652" s="35">
        <v>142.63415573036428</v>
      </c>
      <c r="K1652" s="35">
        <v>205.91100763352387</v>
      </c>
      <c r="L1652" s="35">
        <v>259.94461280793223</v>
      </c>
      <c r="M1652" s="35">
        <v>302.3094285397201</v>
      </c>
      <c r="N1652" s="35">
        <v>331.10371849663682</v>
      </c>
      <c r="O1652" s="35">
        <v>345.03492076317434</v>
      </c>
      <c r="P1652" s="35">
        <v>343.47767032724494</v>
      </c>
      <c r="Q1652" s="35">
        <v>326.50187141671466</v>
      </c>
      <c r="R1652" s="35">
        <v>294.86955953202153</v>
      </c>
      <c r="S1652" s="35">
        <v>250.00069403673399</v>
      </c>
      <c r="T1652" s="35">
        <v>193.90941686031201</v>
      </c>
      <c r="U1652" s="35">
        <v>129.11363862944373</v>
      </c>
      <c r="V1652" s="35">
        <v>58.522010863310143</v>
      </c>
      <c r="W1652" s="35">
        <v>0</v>
      </c>
      <c r="X1652" s="35">
        <v>0</v>
      </c>
      <c r="Y1652" s="35">
        <v>0</v>
      </c>
      <c r="Z1652" s="35">
        <v>0</v>
      </c>
      <c r="AA1652" s="35">
        <v>0</v>
      </c>
    </row>
    <row r="1653" spans="1:27">
      <c r="A1653" s="240" t="s">
        <v>761</v>
      </c>
      <c r="B1653" s="35" t="s">
        <v>338</v>
      </c>
      <c r="C1653" s="35" t="s">
        <v>88</v>
      </c>
      <c r="D1653" s="35">
        <v>0</v>
      </c>
      <c r="E1653" s="35">
        <v>0</v>
      </c>
      <c r="F1653" s="35">
        <v>0</v>
      </c>
      <c r="G1653" s="35">
        <v>0</v>
      </c>
      <c r="H1653" s="35">
        <v>0</v>
      </c>
      <c r="I1653" s="35">
        <v>73.347954335894258</v>
      </c>
      <c r="J1653" s="35">
        <v>143.31287991439618</v>
      </c>
      <c r="K1653" s="35">
        <v>206.66778346236063</v>
      </c>
      <c r="L1653" s="35">
        <v>260.49054584824285</v>
      </c>
      <c r="M1653" s="35">
        <v>302.29869902501486</v>
      </c>
      <c r="N1653" s="35">
        <v>330.16392493975894</v>
      </c>
      <c r="O1653" s="35">
        <v>342.8009953750784</v>
      </c>
      <c r="P1653" s="35">
        <v>339.62705054873453</v>
      </c>
      <c r="Q1653" s="35">
        <v>320.78848236380242</v>
      </c>
      <c r="R1653" s="35">
        <v>287.15418237281074</v>
      </c>
      <c r="S1653" s="35">
        <v>240.27546588011307</v>
      </c>
      <c r="T1653" s="35">
        <v>182.31452060369469</v>
      </c>
      <c r="U1653" s="35">
        <v>115.94468005982273</v>
      </c>
      <c r="V1653" s="35">
        <v>44.227121362657144</v>
      </c>
      <c r="W1653" s="35">
        <v>0</v>
      </c>
      <c r="X1653" s="35">
        <v>0</v>
      </c>
      <c r="Y1653" s="35">
        <v>0</v>
      </c>
      <c r="Z1653" s="35">
        <v>0</v>
      </c>
      <c r="AA1653" s="35">
        <v>0</v>
      </c>
    </row>
    <row r="1654" spans="1:27">
      <c r="A1654" s="240" t="s">
        <v>761</v>
      </c>
      <c r="B1654" s="35" t="s">
        <v>338</v>
      </c>
      <c r="C1654" s="35" t="s">
        <v>89</v>
      </c>
      <c r="D1654" s="35">
        <v>0</v>
      </c>
      <c r="E1654" s="35">
        <v>0</v>
      </c>
      <c r="F1654" s="35">
        <v>0</v>
      </c>
      <c r="G1654" s="35">
        <v>0</v>
      </c>
      <c r="H1654" s="35">
        <v>0</v>
      </c>
      <c r="I1654" s="35">
        <v>74.408760726723003</v>
      </c>
      <c r="J1654" s="35">
        <v>144.92188207134981</v>
      </c>
      <c r="K1654" s="35">
        <v>207.84767921368154</v>
      </c>
      <c r="L1654" s="35">
        <v>259.89169850197999</v>
      </c>
      <c r="M1654" s="35">
        <v>298.32919718872546</v>
      </c>
      <c r="N1654" s="35">
        <v>321.14779619152341</v>
      </c>
      <c r="O1654" s="35">
        <v>327.15283735384264</v>
      </c>
      <c r="P1654" s="35">
        <v>316.02992927049689</v>
      </c>
      <c r="Q1654" s="35">
        <v>288.36140711747515</v>
      </c>
      <c r="R1654" s="35">
        <v>245.59584473865016</v>
      </c>
      <c r="S1654" s="35">
        <v>189.97221517124669</v>
      </c>
      <c r="T1654" s="35">
        <v>124.40267015387138</v>
      </c>
      <c r="U1654" s="35">
        <v>52.320075646675789</v>
      </c>
      <c r="V1654" s="35">
        <v>0</v>
      </c>
      <c r="W1654" s="35">
        <v>0</v>
      </c>
      <c r="X1654" s="35">
        <v>0</v>
      </c>
      <c r="Y1654" s="35">
        <v>0</v>
      </c>
      <c r="Z1654" s="35">
        <v>0</v>
      </c>
      <c r="AA1654" s="35">
        <v>0</v>
      </c>
    </row>
    <row r="1655" spans="1:27">
      <c r="A1655" s="240" t="s">
        <v>761</v>
      </c>
      <c r="B1655" s="35" t="s">
        <v>338</v>
      </c>
      <c r="C1655" s="35" t="s">
        <v>90</v>
      </c>
      <c r="D1655" s="35">
        <v>0</v>
      </c>
      <c r="E1655" s="35">
        <v>0</v>
      </c>
      <c r="F1655" s="35">
        <v>0</v>
      </c>
      <c r="G1655" s="35">
        <v>0</v>
      </c>
      <c r="H1655" s="35">
        <v>0</v>
      </c>
      <c r="I1655" s="35">
        <v>0</v>
      </c>
      <c r="J1655" s="35">
        <v>73.087973942933033</v>
      </c>
      <c r="K1655" s="35">
        <v>141.58356168426621</v>
      </c>
      <c r="L1655" s="35">
        <v>201.1829335370611</v>
      </c>
      <c r="M1655" s="35">
        <v>248.14124177664976</v>
      </c>
      <c r="N1655" s="35">
        <v>279.50792319576158</v>
      </c>
      <c r="O1655" s="35">
        <v>293.31209384224906</v>
      </c>
      <c r="P1655" s="35">
        <v>288.68638690620497</v>
      </c>
      <c r="Q1655" s="35">
        <v>265.92145256658108</v>
      </c>
      <c r="R1655" s="35">
        <v>226.44769537150793</v>
      </c>
      <c r="S1655" s="35">
        <v>172.74539665987581</v>
      </c>
      <c r="T1655" s="35">
        <v>108.18886936297567</v>
      </c>
      <c r="U1655" s="35">
        <v>36.834437513171153</v>
      </c>
      <c r="V1655" s="35">
        <v>0</v>
      </c>
      <c r="W1655" s="35">
        <v>0</v>
      </c>
      <c r="X1655" s="35">
        <v>0</v>
      </c>
      <c r="Y1655" s="35">
        <v>0</v>
      </c>
      <c r="Z1655" s="35">
        <v>0</v>
      </c>
      <c r="AA1655" s="35">
        <v>0</v>
      </c>
    </row>
    <row r="1656" spans="1:27">
      <c r="A1656" s="240" t="s">
        <v>761</v>
      </c>
      <c r="B1656" s="35" t="s">
        <v>338</v>
      </c>
      <c r="C1656" s="35" t="s">
        <v>91</v>
      </c>
      <c r="D1656" s="35">
        <v>0</v>
      </c>
      <c r="E1656" s="35">
        <v>0</v>
      </c>
      <c r="F1656" s="35">
        <v>0</v>
      </c>
      <c r="G1656" s="35">
        <v>0</v>
      </c>
      <c r="H1656" s="35">
        <v>0</v>
      </c>
      <c r="I1656" s="35">
        <v>0</v>
      </c>
      <c r="J1656" s="35">
        <v>67.46862971387111</v>
      </c>
      <c r="K1656" s="35">
        <v>129.75587757344036</v>
      </c>
      <c r="L1656" s="35">
        <v>182.07827580735002</v>
      </c>
      <c r="M1656" s="35">
        <v>220.4176262406489</v>
      </c>
      <c r="N1656" s="35">
        <v>241.82958547280737</v>
      </c>
      <c r="O1656" s="35">
        <v>244.66978133410655</v>
      </c>
      <c r="P1656" s="35">
        <v>228.72009557669097</v>
      </c>
      <c r="Q1656" s="35">
        <v>195.20541468062947</v>
      </c>
      <c r="R1656" s="35">
        <v>146.69956236494542</v>
      </c>
      <c r="S1656" s="35">
        <v>86.927637895501974</v>
      </c>
      <c r="T1656" s="35">
        <v>20.47993999566269</v>
      </c>
      <c r="U1656" s="35">
        <v>0</v>
      </c>
      <c r="V1656" s="35">
        <v>0</v>
      </c>
      <c r="W1656" s="35">
        <v>0</v>
      </c>
      <c r="X1656" s="35">
        <v>0</v>
      </c>
      <c r="Y1656" s="35">
        <v>0</v>
      </c>
      <c r="Z1656" s="35">
        <v>0</v>
      </c>
      <c r="AA1656" s="35">
        <v>0</v>
      </c>
    </row>
    <row r="1657" spans="1:27">
      <c r="A1657" s="240" t="s">
        <v>761</v>
      </c>
      <c r="B1657" s="35" t="s">
        <v>338</v>
      </c>
      <c r="C1657" s="35" t="s">
        <v>92</v>
      </c>
      <c r="D1657" s="35">
        <v>0</v>
      </c>
      <c r="E1657" s="35">
        <v>0</v>
      </c>
      <c r="F1657" s="35">
        <v>0</v>
      </c>
      <c r="G1657" s="35">
        <v>0</v>
      </c>
      <c r="H1657" s="35">
        <v>0</v>
      </c>
      <c r="I1657" s="35">
        <v>0</v>
      </c>
      <c r="J1657" s="35">
        <v>0</v>
      </c>
      <c r="K1657" s="35">
        <v>60.047908057390728</v>
      </c>
      <c r="L1657" s="35">
        <v>114.44434725135177</v>
      </c>
      <c r="M1657" s="35">
        <v>158.0697423571759</v>
      </c>
      <c r="N1657" s="35">
        <v>186.81824572635313</v>
      </c>
      <c r="O1657" s="35">
        <v>197.98416324035017</v>
      </c>
      <c r="P1657" s="35">
        <v>190.51660341595888</v>
      </c>
      <c r="Q1657" s="35">
        <v>165.11838310723206</v>
      </c>
      <c r="R1657" s="35">
        <v>124.17988119504776</v>
      </c>
      <c r="S1657" s="35">
        <v>71.554065690398843</v>
      </c>
      <c r="T1657" s="35">
        <v>12.193867800361936</v>
      </c>
      <c r="U1657" s="35">
        <v>0</v>
      </c>
      <c r="V1657" s="35">
        <v>0</v>
      </c>
      <c r="W1657" s="35">
        <v>0</v>
      </c>
      <c r="X1657" s="35">
        <v>0</v>
      </c>
      <c r="Y1657" s="35">
        <v>0</v>
      </c>
      <c r="Z1657" s="35">
        <v>0</v>
      </c>
      <c r="AA1657" s="35">
        <v>0</v>
      </c>
    </row>
    <row r="1658" spans="1:27">
      <c r="A1658" s="240" t="s">
        <v>761</v>
      </c>
      <c r="B1658" s="35" t="s">
        <v>338</v>
      </c>
      <c r="C1658" s="35" t="s">
        <v>93</v>
      </c>
      <c r="D1658" s="35">
        <v>0</v>
      </c>
      <c r="E1658" s="35">
        <v>0</v>
      </c>
      <c r="F1658" s="35">
        <v>0</v>
      </c>
      <c r="G1658" s="35">
        <v>0</v>
      </c>
      <c r="H1658" s="35">
        <v>0</v>
      </c>
      <c r="I1658" s="35">
        <v>0</v>
      </c>
      <c r="J1658" s="35">
        <v>0</v>
      </c>
      <c r="K1658" s="35">
        <v>54.909175637625168</v>
      </c>
      <c r="L1658" s="35">
        <v>103.9903055940118</v>
      </c>
      <c r="M1658" s="35">
        <v>142.03393144712126</v>
      </c>
      <c r="N1658" s="35">
        <v>165.00211260183116</v>
      </c>
      <c r="O1658" s="35">
        <v>170.45701225891472</v>
      </c>
      <c r="P1658" s="35">
        <v>157.81964878153471</v>
      </c>
      <c r="Q1658" s="35">
        <v>128.43134865622679</v>
      </c>
      <c r="R1658" s="35">
        <v>85.411378447009085</v>
      </c>
      <c r="S1658" s="35">
        <v>33.325866650136788</v>
      </c>
      <c r="T1658" s="35">
        <v>0</v>
      </c>
      <c r="U1658" s="35">
        <v>0</v>
      </c>
      <c r="V1658" s="35">
        <v>0</v>
      </c>
      <c r="W1658" s="35">
        <v>0</v>
      </c>
      <c r="X1658" s="35">
        <v>0</v>
      </c>
      <c r="Y1658" s="35">
        <v>0</v>
      </c>
      <c r="Z1658" s="35">
        <v>0</v>
      </c>
      <c r="AA1658" s="35">
        <v>0</v>
      </c>
    </row>
    <row r="1659" spans="1:27">
      <c r="A1659" s="240" t="s">
        <v>790</v>
      </c>
      <c r="B1659" s="35" t="s">
        <v>79</v>
      </c>
      <c r="C1659" s="35" t="s">
        <v>82</v>
      </c>
      <c r="D1659" s="35">
        <v>0</v>
      </c>
      <c r="E1659" s="35">
        <v>0</v>
      </c>
      <c r="F1659" s="35">
        <v>0</v>
      </c>
      <c r="G1659" s="35">
        <v>0</v>
      </c>
      <c r="H1659" s="35">
        <v>0</v>
      </c>
      <c r="I1659" s="35">
        <v>0</v>
      </c>
      <c r="J1659" s="35">
        <v>0</v>
      </c>
      <c r="K1659" s="35">
        <v>0</v>
      </c>
      <c r="L1659" s="35">
        <v>137.84941835988209</v>
      </c>
      <c r="M1659" s="35">
        <v>258.70033918636722</v>
      </c>
      <c r="N1659" s="35">
        <v>347.65038491399724</v>
      </c>
      <c r="O1659" s="35">
        <v>393.73094101478586</v>
      </c>
      <c r="P1659" s="35">
        <v>391.25971859309283</v>
      </c>
      <c r="Q1659" s="35">
        <v>340.54144920846642</v>
      </c>
      <c r="R1659" s="35">
        <v>247.83030779534104</v>
      </c>
      <c r="S1659" s="35">
        <v>124.55869738725806</v>
      </c>
      <c r="T1659" s="35">
        <v>0</v>
      </c>
      <c r="U1659" s="35">
        <v>0</v>
      </c>
      <c r="V1659" s="35">
        <v>0</v>
      </c>
      <c r="W1659" s="35">
        <v>0</v>
      </c>
      <c r="X1659" s="35">
        <v>0</v>
      </c>
      <c r="Y1659" s="35">
        <v>0</v>
      </c>
      <c r="Z1659" s="35">
        <v>0</v>
      </c>
      <c r="AA1659" s="35">
        <v>0</v>
      </c>
    </row>
    <row r="1660" spans="1:27">
      <c r="A1660" s="240" t="s">
        <v>790</v>
      </c>
      <c r="B1660" s="35" t="s">
        <v>79</v>
      </c>
      <c r="C1660" s="35" t="s">
        <v>83</v>
      </c>
      <c r="D1660" s="35">
        <v>0</v>
      </c>
      <c r="E1660" s="35">
        <v>0</v>
      </c>
      <c r="F1660" s="35">
        <v>0</v>
      </c>
      <c r="G1660" s="35">
        <v>0</v>
      </c>
      <c r="H1660" s="35">
        <v>0</v>
      </c>
      <c r="I1660" s="35">
        <v>0</v>
      </c>
      <c r="J1660" s="35">
        <v>0</v>
      </c>
      <c r="K1660" s="35">
        <v>119.74560554171956</v>
      </c>
      <c r="L1660" s="35">
        <v>228.43731491531375</v>
      </c>
      <c r="M1660" s="35">
        <v>316.04163366128716</v>
      </c>
      <c r="N1660" s="35">
        <v>374.47167592761616</v>
      </c>
      <c r="O1660" s="35">
        <v>398.33367701296334</v>
      </c>
      <c r="P1660" s="35">
        <v>385.42489986349</v>
      </c>
      <c r="Q1660" s="35">
        <v>336.93697302892207</v>
      </c>
      <c r="R1660" s="35">
        <v>257.34588964664647</v>
      </c>
      <c r="S1660" s="35">
        <v>153.99882181234202</v>
      </c>
      <c r="T1660" s="35">
        <v>36.435892121343493</v>
      </c>
      <c r="U1660" s="35">
        <v>0</v>
      </c>
      <c r="V1660" s="35">
        <v>0</v>
      </c>
      <c r="W1660" s="35">
        <v>0</v>
      </c>
      <c r="X1660" s="35">
        <v>0</v>
      </c>
      <c r="Y1660" s="35">
        <v>0</v>
      </c>
      <c r="Z1660" s="35">
        <v>0</v>
      </c>
      <c r="AA1660" s="35">
        <v>0</v>
      </c>
    </row>
    <row r="1661" spans="1:27">
      <c r="A1661" s="240" t="s">
        <v>790</v>
      </c>
      <c r="B1661" s="35" t="s">
        <v>79</v>
      </c>
      <c r="C1661" s="35" t="s">
        <v>84</v>
      </c>
      <c r="D1661" s="35">
        <v>0</v>
      </c>
      <c r="E1661" s="35">
        <v>0</v>
      </c>
      <c r="F1661" s="35">
        <v>0</v>
      </c>
      <c r="G1661" s="35">
        <v>0</v>
      </c>
      <c r="H1661" s="35">
        <v>0</v>
      </c>
      <c r="I1661" s="35">
        <v>0</v>
      </c>
      <c r="J1661" s="35">
        <v>109.43694690480626</v>
      </c>
      <c r="K1661" s="35">
        <v>210.46947514441206</v>
      </c>
      <c r="L1661" s="35">
        <v>295.33859938392919</v>
      </c>
      <c r="M1661" s="35">
        <v>357.52663366782497</v>
      </c>
      <c r="N1661" s="35">
        <v>392.25772952015177</v>
      </c>
      <c r="O1661" s="35">
        <v>396.86464631971359</v>
      </c>
      <c r="P1661" s="35">
        <v>370.99358712101503</v>
      </c>
      <c r="Q1661" s="35">
        <v>316.63136916418961</v>
      </c>
      <c r="R1661" s="35">
        <v>237.95284246287545</v>
      </c>
      <c r="S1661" s="35">
        <v>141.00027425004072</v>
      </c>
      <c r="T1661" s="35">
        <v>33.219321563576493</v>
      </c>
      <c r="U1661" s="35">
        <v>-77.112772159717593</v>
      </c>
      <c r="V1661" s="35">
        <v>0</v>
      </c>
      <c r="W1661" s="35">
        <v>0</v>
      </c>
      <c r="X1661" s="35">
        <v>0</v>
      </c>
      <c r="Y1661" s="35">
        <v>0</v>
      </c>
      <c r="Z1661" s="35">
        <v>0</v>
      </c>
      <c r="AA1661" s="35">
        <v>0</v>
      </c>
    </row>
    <row r="1662" spans="1:27">
      <c r="A1662" s="240" t="s">
        <v>790</v>
      </c>
      <c r="B1662" s="35" t="s">
        <v>79</v>
      </c>
      <c r="C1662" s="35" t="s">
        <v>85</v>
      </c>
      <c r="D1662" s="35">
        <v>0</v>
      </c>
      <c r="E1662" s="35">
        <v>0</v>
      </c>
      <c r="F1662" s="35">
        <v>0</v>
      </c>
      <c r="G1662" s="35">
        <v>0</v>
      </c>
      <c r="H1662" s="35">
        <v>0</v>
      </c>
      <c r="I1662" s="35">
        <v>91.958293888761219</v>
      </c>
      <c r="J1662" s="35">
        <v>178.95909235146215</v>
      </c>
      <c r="K1662" s="35">
        <v>256.3121598236612</v>
      </c>
      <c r="L1662" s="35">
        <v>319.84737241583696</v>
      </c>
      <c r="M1662" s="35">
        <v>366.1395303716684</v>
      </c>
      <c r="N1662" s="35">
        <v>392.69301147347812</v>
      </c>
      <c r="O1662" s="35">
        <v>398.07631068195519</v>
      </c>
      <c r="P1662" s="35">
        <v>381.99921294335559</v>
      </c>
      <c r="Q1662" s="35">
        <v>345.32843875816883</v>
      </c>
      <c r="R1662" s="35">
        <v>290.04091905459444</v>
      </c>
      <c r="S1662" s="35">
        <v>219.11721833049313</v>
      </c>
      <c r="T1662" s="35">
        <v>136.38085164981695</v>
      </c>
      <c r="U1662" s="35">
        <v>46.292157955831293</v>
      </c>
      <c r="V1662" s="35">
        <v>-46.292157955831371</v>
      </c>
      <c r="W1662" s="35">
        <v>0</v>
      </c>
      <c r="X1662" s="35">
        <v>0</v>
      </c>
      <c r="Y1662" s="35">
        <v>0</v>
      </c>
      <c r="Z1662" s="35">
        <v>0</v>
      </c>
      <c r="AA1662" s="35">
        <v>0</v>
      </c>
    </row>
    <row r="1663" spans="1:27">
      <c r="A1663" s="240" t="s">
        <v>790</v>
      </c>
      <c r="B1663" s="35" t="s">
        <v>79</v>
      </c>
      <c r="C1663" s="35" t="s">
        <v>86</v>
      </c>
      <c r="D1663" s="35">
        <v>0</v>
      </c>
      <c r="E1663" s="35">
        <v>0</v>
      </c>
      <c r="F1663" s="35">
        <v>0</v>
      </c>
      <c r="G1663" s="35">
        <v>0</v>
      </c>
      <c r="H1663" s="35">
        <v>0</v>
      </c>
      <c r="I1663" s="35">
        <v>82.90498093464592</v>
      </c>
      <c r="J1663" s="35">
        <v>162.1866163802116</v>
      </c>
      <c r="K1663" s="35">
        <v>234.37991843223037</v>
      </c>
      <c r="L1663" s="35">
        <v>296.32969336913072</v>
      </c>
      <c r="M1663" s="35">
        <v>345.32843875816877</v>
      </c>
      <c r="N1663" s="35">
        <v>379.23467430377667</v>
      </c>
      <c r="O1663" s="35">
        <v>396.56653481244194</v>
      </c>
      <c r="P1663" s="35">
        <v>396.566534812442</v>
      </c>
      <c r="Q1663" s="35">
        <v>379.23467430377673</v>
      </c>
      <c r="R1663" s="35">
        <v>345.32843875816883</v>
      </c>
      <c r="S1663" s="35">
        <v>296.32969336913084</v>
      </c>
      <c r="T1663" s="35">
        <v>234.3799184322304</v>
      </c>
      <c r="U1663" s="35">
        <v>162.18661638021155</v>
      </c>
      <c r="V1663" s="35">
        <v>82.904980934645906</v>
      </c>
      <c r="W1663" s="35">
        <v>2.2591389279100598E-13</v>
      </c>
      <c r="X1663" s="35">
        <v>0</v>
      </c>
      <c r="Y1663" s="35">
        <v>0</v>
      </c>
      <c r="Z1663" s="35">
        <v>0</v>
      </c>
      <c r="AA1663" s="35">
        <v>0</v>
      </c>
    </row>
    <row r="1664" spans="1:27">
      <c r="A1664" s="240" t="s">
        <v>790</v>
      </c>
      <c r="B1664" s="35" t="s">
        <v>79</v>
      </c>
      <c r="C1664" s="35" t="s">
        <v>87</v>
      </c>
      <c r="D1664" s="35">
        <v>0</v>
      </c>
      <c r="E1664" s="35">
        <v>0</v>
      </c>
      <c r="F1664" s="35">
        <v>0</v>
      </c>
      <c r="G1664" s="35">
        <v>0</v>
      </c>
      <c r="H1664" s="35">
        <v>78.275345657192076</v>
      </c>
      <c r="I1664" s="35">
        <v>153.50478079898642</v>
      </c>
      <c r="J1664" s="35">
        <v>222.76091972504574</v>
      </c>
      <c r="K1664" s="35">
        <v>283.34881423629611</v>
      </c>
      <c r="L1664" s="35">
        <v>332.91082153412469</v>
      </c>
      <c r="M1664" s="35">
        <v>369.51834663213782</v>
      </c>
      <c r="N1664" s="35">
        <v>391.74688932912215</v>
      </c>
      <c r="O1664" s="35">
        <v>398.73147545761458</v>
      </c>
      <c r="P1664" s="35">
        <v>390.20031542466143</v>
      </c>
      <c r="Q1664" s="35">
        <v>366.48538029771368</v>
      </c>
      <c r="R1664" s="35">
        <v>328.50948389086165</v>
      </c>
      <c r="S1664" s="35">
        <v>277.75037352321465</v>
      </c>
      <c r="T1664" s="35">
        <v>216.1832267774839</v>
      </c>
      <c r="U1664" s="35">
        <v>146.20379186916961</v>
      </c>
      <c r="V1664" s="35">
        <v>70.535162447481483</v>
      </c>
      <c r="W1664" s="35">
        <v>-7.878185521282524</v>
      </c>
      <c r="X1664" s="35">
        <v>0</v>
      </c>
      <c r="Y1664" s="35">
        <v>0</v>
      </c>
      <c r="Z1664" s="35">
        <v>0</v>
      </c>
      <c r="AA1664" s="35">
        <v>0</v>
      </c>
    </row>
    <row r="1665" spans="1:27">
      <c r="A1665" s="240" t="s">
        <v>790</v>
      </c>
      <c r="B1665" s="35" t="s">
        <v>79</v>
      </c>
      <c r="C1665" s="35" t="s">
        <v>88</v>
      </c>
      <c r="D1665" s="35">
        <v>0</v>
      </c>
      <c r="E1665" s="35">
        <v>0</v>
      </c>
      <c r="F1665" s="35">
        <v>0</v>
      </c>
      <c r="G1665" s="35">
        <v>0</v>
      </c>
      <c r="H1665" s="35">
        <v>79.760432247544372</v>
      </c>
      <c r="I1665" s="35">
        <v>156.29705183798924</v>
      </c>
      <c r="J1665" s="35">
        <v>226.51634841771082</v>
      </c>
      <c r="K1665" s="35">
        <v>287.58014959085546</v>
      </c>
      <c r="L1665" s="35">
        <v>337.0203361463636</v>
      </c>
      <c r="M1665" s="35">
        <v>372.83860021784409</v>
      </c>
      <c r="N1665" s="35">
        <v>393.58721428157213</v>
      </c>
      <c r="O1665" s="35">
        <v>398.42754641503848</v>
      </c>
      <c r="P1665" s="35">
        <v>387.16395670561076</v>
      </c>
      <c r="Q1665" s="35">
        <v>360.2517047606708</v>
      </c>
      <c r="R1665" s="35">
        <v>318.77854870798177</v>
      </c>
      <c r="S1665" s="35">
        <v>264.42077943069143</v>
      </c>
      <c r="T1665" s="35">
        <v>199.37546707586191</v>
      </c>
      <c r="U1665" s="35">
        <v>126.27165834428945</v>
      </c>
      <c r="V1665" s="35">
        <v>48.064113851357895</v>
      </c>
      <c r="W1665" s="35">
        <v>-32.086119443778308</v>
      </c>
      <c r="X1665" s="35">
        <v>0</v>
      </c>
      <c r="Y1665" s="35">
        <v>0</v>
      </c>
      <c r="Z1665" s="35">
        <v>0</v>
      </c>
      <c r="AA1665" s="35">
        <v>0</v>
      </c>
    </row>
    <row r="1666" spans="1:27">
      <c r="A1666" s="240" t="s">
        <v>790</v>
      </c>
      <c r="B1666" s="35" t="s">
        <v>79</v>
      </c>
      <c r="C1666" s="35" t="s">
        <v>89</v>
      </c>
      <c r="D1666" s="35">
        <v>0</v>
      </c>
      <c r="E1666" s="35">
        <v>0</v>
      </c>
      <c r="F1666" s="35">
        <v>0</v>
      </c>
      <c r="G1666" s="35">
        <v>0</v>
      </c>
      <c r="H1666" s="35">
        <v>0</v>
      </c>
      <c r="I1666" s="35">
        <v>86.899326626479194</v>
      </c>
      <c r="J1666" s="35">
        <v>169.62134399406233</v>
      </c>
      <c r="K1666" s="35">
        <v>244.18954891821403</v>
      </c>
      <c r="L1666" s="35">
        <v>307.01939747964917</v>
      </c>
      <c r="M1666" s="35">
        <v>355.09061646890029</v>
      </c>
      <c r="N1666" s="35">
        <v>386.0923899571701</v>
      </c>
      <c r="O1666" s="35">
        <v>398.53444177705637</v>
      </c>
      <c r="P1666" s="35">
        <v>391.81867410335633</v>
      </c>
      <c r="Q1666" s="35">
        <v>366.26791841904031</v>
      </c>
      <c r="R1666" s="35">
        <v>323.11041678806191</v>
      </c>
      <c r="S1666" s="35">
        <v>264.42077943069148</v>
      </c>
      <c r="T1666" s="35">
        <v>193.02025681056026</v>
      </c>
      <c r="U1666" s="35">
        <v>112.3411202214737</v>
      </c>
      <c r="V1666" s="35">
        <v>26.261670190684274</v>
      </c>
      <c r="W1666" s="35">
        <v>0</v>
      </c>
      <c r="X1666" s="35">
        <v>0</v>
      </c>
      <c r="Y1666" s="35">
        <v>0</v>
      </c>
      <c r="Z1666" s="35">
        <v>0</v>
      </c>
      <c r="AA1666" s="35">
        <v>0</v>
      </c>
    </row>
    <row r="1667" spans="1:27">
      <c r="A1667" s="240" t="s">
        <v>790</v>
      </c>
      <c r="B1667" s="35" t="s">
        <v>79</v>
      </c>
      <c r="C1667" s="35" t="s">
        <v>90</v>
      </c>
      <c r="D1667" s="35">
        <v>0</v>
      </c>
      <c r="E1667" s="35">
        <v>0</v>
      </c>
      <c r="F1667" s="35">
        <v>0</v>
      </c>
      <c r="G1667" s="35">
        <v>0</v>
      </c>
      <c r="H1667" s="35">
        <v>0</v>
      </c>
      <c r="I1667" s="35">
        <v>0</v>
      </c>
      <c r="J1667" s="35">
        <v>98.394742837853016</v>
      </c>
      <c r="K1667" s="35">
        <v>190.70422073702923</v>
      </c>
      <c r="L1667" s="35">
        <v>271.21951457068968</v>
      </c>
      <c r="M1667" s="35">
        <v>334.96112156803429</v>
      </c>
      <c r="N1667" s="35">
        <v>377.98691479210834</v>
      </c>
      <c r="O1667" s="35">
        <v>397.63594566564177</v>
      </c>
      <c r="P1667" s="35">
        <v>392.69301147347812</v>
      </c>
      <c r="Q1667" s="35">
        <v>363.46381009404291</v>
      </c>
      <c r="R1667" s="35">
        <v>311.75603398335403</v>
      </c>
      <c r="S1667" s="35">
        <v>240.76757266221489</v>
      </c>
      <c r="T1667" s="35">
        <v>154.88873787156919</v>
      </c>
      <c r="U1667" s="35">
        <v>59.430742865839356</v>
      </c>
      <c r="V1667" s="35">
        <v>0</v>
      </c>
      <c r="W1667" s="35">
        <v>0</v>
      </c>
      <c r="X1667" s="35">
        <v>0</v>
      </c>
      <c r="Y1667" s="35">
        <v>0</v>
      </c>
      <c r="Z1667" s="35">
        <v>0</v>
      </c>
      <c r="AA1667" s="35">
        <v>0</v>
      </c>
    </row>
    <row r="1668" spans="1:27">
      <c r="A1668" s="240" t="s">
        <v>790</v>
      </c>
      <c r="B1668" s="35" t="s">
        <v>79</v>
      </c>
      <c r="C1668" s="35" t="s">
        <v>91</v>
      </c>
      <c r="D1668" s="35">
        <v>0</v>
      </c>
      <c r="E1668" s="35">
        <v>0</v>
      </c>
      <c r="F1668" s="35">
        <v>0</v>
      </c>
      <c r="G1668" s="35">
        <v>0</v>
      </c>
      <c r="H1668" s="35">
        <v>0</v>
      </c>
      <c r="I1668" s="35">
        <v>0</v>
      </c>
      <c r="J1668" s="35">
        <v>0</v>
      </c>
      <c r="K1668" s="35">
        <v>112.34112022147373</v>
      </c>
      <c r="L1668" s="35">
        <v>215.58103100097114</v>
      </c>
      <c r="M1668" s="35">
        <v>301.35584875852811</v>
      </c>
      <c r="N1668" s="35">
        <v>362.7166078819107</v>
      </c>
      <c r="O1668" s="35">
        <v>394.69222459342814</v>
      </c>
      <c r="P1668" s="35">
        <v>394.69222459342819</v>
      </c>
      <c r="Q1668" s="35">
        <v>362.71660788191076</v>
      </c>
      <c r="R1668" s="35">
        <v>301.35584875852823</v>
      </c>
      <c r="S1668" s="35">
        <v>215.58103100097122</v>
      </c>
      <c r="T1668" s="35">
        <v>112.3411202214737</v>
      </c>
      <c r="U1668" s="35">
        <v>2.2591389279100598E-13</v>
      </c>
      <c r="V1668" s="35">
        <v>0</v>
      </c>
      <c r="W1668" s="35">
        <v>0</v>
      </c>
      <c r="X1668" s="35">
        <v>0</v>
      </c>
      <c r="Y1668" s="35">
        <v>0</v>
      </c>
      <c r="Z1668" s="35">
        <v>0</v>
      </c>
      <c r="AA1668" s="35">
        <v>0</v>
      </c>
    </row>
    <row r="1669" spans="1:27">
      <c r="A1669" s="240" t="s">
        <v>790</v>
      </c>
      <c r="B1669" s="35" t="s">
        <v>79</v>
      </c>
      <c r="C1669" s="35" t="s">
        <v>92</v>
      </c>
      <c r="D1669" s="35">
        <v>0</v>
      </c>
      <c r="E1669" s="35">
        <v>0</v>
      </c>
      <c r="F1669" s="35">
        <v>0</v>
      </c>
      <c r="G1669" s="35">
        <v>0</v>
      </c>
      <c r="H1669" s="35">
        <v>0</v>
      </c>
      <c r="I1669" s="35">
        <v>0</v>
      </c>
      <c r="J1669" s="35">
        <v>0</v>
      </c>
      <c r="K1669" s="35">
        <v>130.80021848851459</v>
      </c>
      <c r="L1669" s="35">
        <v>247.12584716332478</v>
      </c>
      <c r="M1669" s="35">
        <v>336.1040806167162</v>
      </c>
      <c r="N1669" s="35">
        <v>387.88842588049124</v>
      </c>
      <c r="O1669" s="35">
        <v>396.74833322678217</v>
      </c>
      <c r="P1669" s="35">
        <v>361.70334921210917</v>
      </c>
      <c r="Q1669" s="35">
        <v>286.63161543670782</v>
      </c>
      <c r="R1669" s="35">
        <v>179.84070634930106</v>
      </c>
      <c r="S1669" s="35">
        <v>53.148297965533501</v>
      </c>
      <c r="T1669" s="35">
        <v>-79.425597630085988</v>
      </c>
      <c r="U1669" s="35">
        <v>0</v>
      </c>
      <c r="V1669" s="35">
        <v>0</v>
      </c>
      <c r="W1669" s="35">
        <v>0</v>
      </c>
      <c r="X1669" s="35">
        <v>0</v>
      </c>
      <c r="Y1669" s="35">
        <v>0</v>
      </c>
      <c r="Z1669" s="35">
        <v>0</v>
      </c>
      <c r="AA1669" s="35">
        <v>0</v>
      </c>
    </row>
    <row r="1670" spans="1:27">
      <c r="A1670" s="240" t="s">
        <v>790</v>
      </c>
      <c r="B1670" s="35" t="s">
        <v>79</v>
      </c>
      <c r="C1670" s="35" t="s">
        <v>93</v>
      </c>
      <c r="D1670" s="35">
        <v>0</v>
      </c>
      <c r="E1670" s="35">
        <v>0</v>
      </c>
      <c r="F1670" s="35">
        <v>0</v>
      </c>
      <c r="G1670" s="35">
        <v>0</v>
      </c>
      <c r="H1670" s="35">
        <v>0</v>
      </c>
      <c r="I1670" s="35">
        <v>0</v>
      </c>
      <c r="J1670" s="35">
        <v>0</v>
      </c>
      <c r="K1670" s="35">
        <v>0</v>
      </c>
      <c r="L1670" s="35">
        <v>144.04545184665244</v>
      </c>
      <c r="M1670" s="35">
        <v>268.63676723801154</v>
      </c>
      <c r="N1670" s="35">
        <v>356.94719864616286</v>
      </c>
      <c r="O1670" s="35">
        <v>397.04993296444229</v>
      </c>
      <c r="P1670" s="35">
        <v>383.52887370624421</v>
      </c>
      <c r="Q1670" s="35">
        <v>318.21011484716411</v>
      </c>
      <c r="R1670" s="35">
        <v>209.91531671485819</v>
      </c>
      <c r="S1670" s="35">
        <v>73.270291879286262</v>
      </c>
      <c r="T1670" s="35">
        <v>0</v>
      </c>
      <c r="U1670" s="35">
        <v>0</v>
      </c>
      <c r="V1670" s="35">
        <v>0</v>
      </c>
      <c r="W1670" s="35">
        <v>0</v>
      </c>
      <c r="X1670" s="35">
        <v>0</v>
      </c>
      <c r="Y1670" s="35">
        <v>0</v>
      </c>
      <c r="Z1670" s="35">
        <v>0</v>
      </c>
      <c r="AA1670" s="35">
        <v>0</v>
      </c>
    </row>
    <row r="1671" spans="1:27">
      <c r="A1671" s="240" t="s">
        <v>790</v>
      </c>
      <c r="B1671" s="35" t="s">
        <v>339</v>
      </c>
      <c r="C1671" s="35" t="s">
        <v>82</v>
      </c>
      <c r="D1671" s="35">
        <v>0</v>
      </c>
      <c r="E1671" s="35">
        <v>0</v>
      </c>
      <c r="F1671" s="35">
        <v>0</v>
      </c>
      <c r="G1671" s="35">
        <v>0</v>
      </c>
      <c r="H1671" s="35">
        <v>0</v>
      </c>
      <c r="I1671" s="35">
        <v>0</v>
      </c>
      <c r="J1671" s="35">
        <v>0</v>
      </c>
      <c r="K1671" s="35">
        <v>0</v>
      </c>
      <c r="L1671" s="35">
        <v>45.949806119960698</v>
      </c>
      <c r="M1671" s="35">
        <v>86.233446395455729</v>
      </c>
      <c r="N1671" s="35">
        <v>115.88346163799906</v>
      </c>
      <c r="O1671" s="35">
        <v>131.24364700492862</v>
      </c>
      <c r="P1671" s="35">
        <v>130.4199061976976</v>
      </c>
      <c r="Q1671" s="35">
        <v>113.51381640282213</v>
      </c>
      <c r="R1671" s="35">
        <v>82.610102598447014</v>
      </c>
      <c r="S1671" s="35">
        <v>41.519565795752683</v>
      </c>
      <c r="T1671" s="35">
        <v>0</v>
      </c>
      <c r="U1671" s="35">
        <v>0</v>
      </c>
      <c r="V1671" s="35">
        <v>0</v>
      </c>
      <c r="W1671" s="35">
        <v>0</v>
      </c>
      <c r="X1671" s="35">
        <v>0</v>
      </c>
      <c r="Y1671" s="35">
        <v>0</v>
      </c>
      <c r="Z1671" s="35">
        <v>0</v>
      </c>
      <c r="AA1671" s="35">
        <v>0</v>
      </c>
    </row>
    <row r="1672" spans="1:27">
      <c r="A1672" s="240" t="s">
        <v>790</v>
      </c>
      <c r="B1672" s="35" t="s">
        <v>339</v>
      </c>
      <c r="C1672" s="35" t="s">
        <v>83</v>
      </c>
      <c r="D1672" s="35">
        <v>0</v>
      </c>
      <c r="E1672" s="35">
        <v>0</v>
      </c>
      <c r="F1672" s="35">
        <v>0</v>
      </c>
      <c r="G1672" s="35">
        <v>0</v>
      </c>
      <c r="H1672" s="35">
        <v>0</v>
      </c>
      <c r="I1672" s="35">
        <v>0</v>
      </c>
      <c r="J1672" s="35">
        <v>0</v>
      </c>
      <c r="K1672" s="35">
        <v>39.91520184723985</v>
      </c>
      <c r="L1672" s="35">
        <v>76.145771638437907</v>
      </c>
      <c r="M1672" s="35">
        <v>105.34721122042905</v>
      </c>
      <c r="N1672" s="35">
        <v>124.82389197587204</v>
      </c>
      <c r="O1672" s="35">
        <v>132.77789233765444</v>
      </c>
      <c r="P1672" s="35">
        <v>128.47496662116333</v>
      </c>
      <c r="Q1672" s="35">
        <v>112.31232434297401</v>
      </c>
      <c r="R1672" s="35">
        <v>85.781963215548828</v>
      </c>
      <c r="S1672" s="35">
        <v>51.332940604114</v>
      </c>
      <c r="T1672" s="35">
        <v>12.145297373781164</v>
      </c>
      <c r="U1672" s="35">
        <v>0</v>
      </c>
      <c r="V1672" s="35">
        <v>0</v>
      </c>
      <c r="W1672" s="35">
        <v>0</v>
      </c>
      <c r="X1672" s="35">
        <v>0</v>
      </c>
      <c r="Y1672" s="35">
        <v>0</v>
      </c>
      <c r="Z1672" s="35">
        <v>0</v>
      </c>
      <c r="AA1672" s="35">
        <v>0</v>
      </c>
    </row>
    <row r="1673" spans="1:27">
      <c r="A1673" s="240" t="s">
        <v>790</v>
      </c>
      <c r="B1673" s="35" t="s">
        <v>339</v>
      </c>
      <c r="C1673" s="35" t="s">
        <v>84</v>
      </c>
      <c r="D1673" s="35">
        <v>0</v>
      </c>
      <c r="E1673" s="35">
        <v>0</v>
      </c>
      <c r="F1673" s="35">
        <v>0</v>
      </c>
      <c r="G1673" s="35">
        <v>0</v>
      </c>
      <c r="H1673" s="35">
        <v>0</v>
      </c>
      <c r="I1673" s="35">
        <v>0</v>
      </c>
      <c r="J1673" s="35">
        <v>36.478982301602088</v>
      </c>
      <c r="K1673" s="35">
        <v>70.156491714804019</v>
      </c>
      <c r="L1673" s="35">
        <v>98.44619979464305</v>
      </c>
      <c r="M1673" s="35">
        <v>119.17554455594166</v>
      </c>
      <c r="N1673" s="35">
        <v>130.75257650671725</v>
      </c>
      <c r="O1673" s="35">
        <v>132.28821543990452</v>
      </c>
      <c r="P1673" s="35">
        <v>123.66452904033834</v>
      </c>
      <c r="Q1673" s="35">
        <v>105.54378972139654</v>
      </c>
      <c r="R1673" s="35">
        <v>79.317614154291803</v>
      </c>
      <c r="S1673" s="35">
        <v>47.000091416680242</v>
      </c>
      <c r="T1673" s="35">
        <v>11.073107187858831</v>
      </c>
      <c r="U1673" s="35">
        <v>-25.704257386572529</v>
      </c>
      <c r="V1673" s="35">
        <v>0</v>
      </c>
      <c r="W1673" s="35">
        <v>0</v>
      </c>
      <c r="X1673" s="35">
        <v>0</v>
      </c>
      <c r="Y1673" s="35">
        <v>0</v>
      </c>
      <c r="Z1673" s="35">
        <v>0</v>
      </c>
      <c r="AA1673" s="35">
        <v>0</v>
      </c>
    </row>
    <row r="1674" spans="1:27">
      <c r="A1674" s="240" t="s">
        <v>790</v>
      </c>
      <c r="B1674" s="35" t="s">
        <v>339</v>
      </c>
      <c r="C1674" s="35" t="s">
        <v>85</v>
      </c>
      <c r="D1674" s="35">
        <v>0</v>
      </c>
      <c r="E1674" s="35">
        <v>0</v>
      </c>
      <c r="F1674" s="35">
        <v>0</v>
      </c>
      <c r="G1674" s="35">
        <v>0</v>
      </c>
      <c r="H1674" s="35">
        <v>0</v>
      </c>
      <c r="I1674" s="35">
        <v>30.652764629587072</v>
      </c>
      <c r="J1674" s="35">
        <v>59.653030783820711</v>
      </c>
      <c r="K1674" s="35">
        <v>85.437386607887063</v>
      </c>
      <c r="L1674" s="35">
        <v>106.61579080527898</v>
      </c>
      <c r="M1674" s="35">
        <v>122.04651012388945</v>
      </c>
      <c r="N1674" s="35">
        <v>130.89767049115935</v>
      </c>
      <c r="O1674" s="35">
        <v>132.69210356065173</v>
      </c>
      <c r="P1674" s="35">
        <v>127.33307098111851</v>
      </c>
      <c r="Q1674" s="35">
        <v>115.10947958605627</v>
      </c>
      <c r="R1674" s="35">
        <v>96.68030635153147</v>
      </c>
      <c r="S1674" s="35">
        <v>73.039072776831034</v>
      </c>
      <c r="T1674" s="35">
        <v>45.460283883272311</v>
      </c>
      <c r="U1674" s="35">
        <v>15.43071931861043</v>
      </c>
      <c r="V1674" s="35">
        <v>-15.430719318610455</v>
      </c>
      <c r="W1674" s="35">
        <v>0</v>
      </c>
      <c r="X1674" s="35">
        <v>0</v>
      </c>
      <c r="Y1674" s="35">
        <v>0</v>
      </c>
      <c r="Z1674" s="35">
        <v>0</v>
      </c>
      <c r="AA1674" s="35">
        <v>0</v>
      </c>
    </row>
    <row r="1675" spans="1:27">
      <c r="A1675" s="240" t="s">
        <v>790</v>
      </c>
      <c r="B1675" s="35" t="s">
        <v>339</v>
      </c>
      <c r="C1675" s="35" t="s">
        <v>86</v>
      </c>
      <c r="D1675" s="35">
        <v>0</v>
      </c>
      <c r="E1675" s="35">
        <v>0</v>
      </c>
      <c r="F1675" s="35">
        <v>0</v>
      </c>
      <c r="G1675" s="35">
        <v>0</v>
      </c>
      <c r="H1675" s="35">
        <v>0</v>
      </c>
      <c r="I1675" s="35">
        <v>27.63499364488197</v>
      </c>
      <c r="J1675" s="35">
        <v>54.06220546007053</v>
      </c>
      <c r="K1675" s="35">
        <v>78.126639477410109</v>
      </c>
      <c r="L1675" s="35">
        <v>98.776564456376903</v>
      </c>
      <c r="M1675" s="35">
        <v>115.10947958605624</v>
      </c>
      <c r="N1675" s="35">
        <v>126.41155810125888</v>
      </c>
      <c r="O1675" s="35">
        <v>132.18884493748064</v>
      </c>
      <c r="P1675" s="35">
        <v>132.18884493748067</v>
      </c>
      <c r="Q1675" s="35">
        <v>126.41155810125889</v>
      </c>
      <c r="R1675" s="35">
        <v>115.10947958605627</v>
      </c>
      <c r="S1675" s="35">
        <v>98.776564456376946</v>
      </c>
      <c r="T1675" s="35">
        <v>78.126639477410123</v>
      </c>
      <c r="U1675" s="35">
        <v>54.062205460070516</v>
      </c>
      <c r="V1675" s="35">
        <v>27.634993644881966</v>
      </c>
      <c r="W1675" s="35">
        <v>7.5304630930335325E-14</v>
      </c>
      <c r="X1675" s="35">
        <v>0</v>
      </c>
      <c r="Y1675" s="35">
        <v>0</v>
      </c>
      <c r="Z1675" s="35">
        <v>0</v>
      </c>
      <c r="AA1675" s="35">
        <v>0</v>
      </c>
    </row>
    <row r="1676" spans="1:27">
      <c r="A1676" s="240" t="s">
        <v>790</v>
      </c>
      <c r="B1676" s="35" t="s">
        <v>339</v>
      </c>
      <c r="C1676" s="35" t="s">
        <v>87</v>
      </c>
      <c r="D1676" s="35">
        <v>0</v>
      </c>
      <c r="E1676" s="35">
        <v>0</v>
      </c>
      <c r="F1676" s="35">
        <v>0</v>
      </c>
      <c r="G1676" s="35">
        <v>0</v>
      </c>
      <c r="H1676" s="35">
        <v>26.09178188573069</v>
      </c>
      <c r="I1676" s="35">
        <v>51.168260266328801</v>
      </c>
      <c r="J1676" s="35">
        <v>74.253639908348575</v>
      </c>
      <c r="K1676" s="35">
        <v>94.449604745432026</v>
      </c>
      <c r="L1676" s="35">
        <v>110.97027384470823</v>
      </c>
      <c r="M1676" s="35">
        <v>123.1727822107126</v>
      </c>
      <c r="N1676" s="35">
        <v>130.58229644304072</v>
      </c>
      <c r="O1676" s="35">
        <v>132.91049181920485</v>
      </c>
      <c r="P1676" s="35">
        <v>130.06677180822047</v>
      </c>
      <c r="Q1676" s="35">
        <v>122.16179343257122</v>
      </c>
      <c r="R1676" s="35">
        <v>109.50316129695386</v>
      </c>
      <c r="S1676" s="35">
        <v>92.583457841071549</v>
      </c>
      <c r="T1676" s="35">
        <v>72.061075592494632</v>
      </c>
      <c r="U1676" s="35">
        <v>48.734597289723197</v>
      </c>
      <c r="V1676" s="35">
        <v>23.511720815827161</v>
      </c>
      <c r="W1676" s="35">
        <v>-2.626061840427508</v>
      </c>
      <c r="X1676" s="35">
        <v>0</v>
      </c>
      <c r="Y1676" s="35">
        <v>0</v>
      </c>
      <c r="Z1676" s="35">
        <v>0</v>
      </c>
      <c r="AA1676" s="35">
        <v>0</v>
      </c>
    </row>
    <row r="1677" spans="1:27">
      <c r="A1677" s="240" t="s">
        <v>790</v>
      </c>
      <c r="B1677" s="35" t="s">
        <v>339</v>
      </c>
      <c r="C1677" s="35" t="s">
        <v>88</v>
      </c>
      <c r="D1677" s="35">
        <v>0</v>
      </c>
      <c r="E1677" s="35">
        <v>0</v>
      </c>
      <c r="F1677" s="35">
        <v>0</v>
      </c>
      <c r="G1677" s="35">
        <v>0</v>
      </c>
      <c r="H1677" s="35">
        <v>26.586810749181456</v>
      </c>
      <c r="I1677" s="35">
        <v>52.099017279329743</v>
      </c>
      <c r="J1677" s="35">
        <v>75.505449472570263</v>
      </c>
      <c r="K1677" s="35">
        <v>95.860049863618471</v>
      </c>
      <c r="L1677" s="35">
        <v>112.34011204878786</v>
      </c>
      <c r="M1677" s="35">
        <v>124.27953340594803</v>
      </c>
      <c r="N1677" s="35">
        <v>131.19573809385736</v>
      </c>
      <c r="O1677" s="35">
        <v>132.80918213834616</v>
      </c>
      <c r="P1677" s="35">
        <v>129.05465223520358</v>
      </c>
      <c r="Q1677" s="35">
        <v>120.08390158689026</v>
      </c>
      <c r="R1677" s="35">
        <v>106.25951623599391</v>
      </c>
      <c r="S1677" s="35">
        <v>88.140259810230461</v>
      </c>
      <c r="T1677" s="35">
        <v>66.458489025287292</v>
      </c>
      <c r="U1677" s="35">
        <v>42.090552781429814</v>
      </c>
      <c r="V1677" s="35">
        <v>16.021371283785964</v>
      </c>
      <c r="W1677" s="35">
        <v>-10.695373147926102</v>
      </c>
      <c r="X1677" s="35">
        <v>0</v>
      </c>
      <c r="Y1677" s="35">
        <v>0</v>
      </c>
      <c r="Z1677" s="35">
        <v>0</v>
      </c>
      <c r="AA1677" s="35">
        <v>0</v>
      </c>
    </row>
    <row r="1678" spans="1:27">
      <c r="A1678" s="240" t="s">
        <v>790</v>
      </c>
      <c r="B1678" s="35" t="s">
        <v>339</v>
      </c>
      <c r="C1678" s="35" t="s">
        <v>89</v>
      </c>
      <c r="D1678" s="35">
        <v>0</v>
      </c>
      <c r="E1678" s="35">
        <v>0</v>
      </c>
      <c r="F1678" s="35">
        <v>0</v>
      </c>
      <c r="G1678" s="35">
        <v>0</v>
      </c>
      <c r="H1678" s="35">
        <v>0</v>
      </c>
      <c r="I1678" s="35">
        <v>28.966442208826397</v>
      </c>
      <c r="J1678" s="35">
        <v>56.540447998020767</v>
      </c>
      <c r="K1678" s="35">
        <v>81.396516306071334</v>
      </c>
      <c r="L1678" s="35">
        <v>102.33979915988306</v>
      </c>
      <c r="M1678" s="35">
        <v>118.36353882296676</v>
      </c>
      <c r="N1678" s="35">
        <v>128.69746331905668</v>
      </c>
      <c r="O1678" s="35">
        <v>132.84481392568546</v>
      </c>
      <c r="P1678" s="35">
        <v>130.60622470111878</v>
      </c>
      <c r="Q1678" s="35">
        <v>122.0893061396801</v>
      </c>
      <c r="R1678" s="35">
        <v>107.7034722626873</v>
      </c>
      <c r="S1678" s="35">
        <v>88.140259810230489</v>
      </c>
      <c r="T1678" s="35">
        <v>64.34008560352008</v>
      </c>
      <c r="U1678" s="35">
        <v>37.447040073824567</v>
      </c>
      <c r="V1678" s="35">
        <v>8.753890063561423</v>
      </c>
      <c r="W1678" s="35">
        <v>0</v>
      </c>
      <c r="X1678" s="35">
        <v>0</v>
      </c>
      <c r="Y1678" s="35">
        <v>0</v>
      </c>
      <c r="Z1678" s="35">
        <v>0</v>
      </c>
      <c r="AA1678" s="35">
        <v>0</v>
      </c>
    </row>
    <row r="1679" spans="1:27">
      <c r="A1679" s="240" t="s">
        <v>790</v>
      </c>
      <c r="B1679" s="35" t="s">
        <v>339</v>
      </c>
      <c r="C1679" s="35" t="s">
        <v>90</v>
      </c>
      <c r="D1679" s="35">
        <v>0</v>
      </c>
      <c r="E1679" s="35">
        <v>0</v>
      </c>
      <c r="F1679" s="35">
        <v>0</v>
      </c>
      <c r="G1679" s="35">
        <v>0</v>
      </c>
      <c r="H1679" s="35">
        <v>0</v>
      </c>
      <c r="I1679" s="35">
        <v>0</v>
      </c>
      <c r="J1679" s="35">
        <v>32.798247612617672</v>
      </c>
      <c r="K1679" s="35">
        <v>63.568073579009734</v>
      </c>
      <c r="L1679" s="35">
        <v>90.406504856896547</v>
      </c>
      <c r="M1679" s="35">
        <v>111.65370718934476</v>
      </c>
      <c r="N1679" s="35">
        <v>125.9956382640361</v>
      </c>
      <c r="O1679" s="35">
        <v>132.54531522188057</v>
      </c>
      <c r="P1679" s="35">
        <v>130.89767049115935</v>
      </c>
      <c r="Q1679" s="35">
        <v>121.15460336468097</v>
      </c>
      <c r="R1679" s="35">
        <v>103.91867799445134</v>
      </c>
      <c r="S1679" s="35">
        <v>80.255857554071625</v>
      </c>
      <c r="T1679" s="35">
        <v>51.629579290523061</v>
      </c>
      <c r="U1679" s="35">
        <v>19.810247621946452</v>
      </c>
      <c r="V1679" s="35">
        <v>0</v>
      </c>
      <c r="W1679" s="35">
        <v>0</v>
      </c>
      <c r="X1679" s="35">
        <v>0</v>
      </c>
      <c r="Y1679" s="35">
        <v>0</v>
      </c>
      <c r="Z1679" s="35">
        <v>0</v>
      </c>
      <c r="AA1679" s="35">
        <v>0</v>
      </c>
    </row>
    <row r="1680" spans="1:27">
      <c r="A1680" s="240" t="s">
        <v>790</v>
      </c>
      <c r="B1680" s="35" t="s">
        <v>339</v>
      </c>
      <c r="C1680" s="35" t="s">
        <v>91</v>
      </c>
      <c r="D1680" s="35">
        <v>0</v>
      </c>
      <c r="E1680" s="35">
        <v>0</v>
      </c>
      <c r="F1680" s="35">
        <v>0</v>
      </c>
      <c r="G1680" s="35">
        <v>0</v>
      </c>
      <c r="H1680" s="35">
        <v>0</v>
      </c>
      <c r="I1680" s="35">
        <v>0</v>
      </c>
      <c r="J1680" s="35">
        <v>0</v>
      </c>
      <c r="K1680" s="35">
        <v>37.447040073824574</v>
      </c>
      <c r="L1680" s="35">
        <v>71.860343666990374</v>
      </c>
      <c r="M1680" s="35">
        <v>100.45194958617604</v>
      </c>
      <c r="N1680" s="35">
        <v>120.9055359606369</v>
      </c>
      <c r="O1680" s="35">
        <v>131.56407486447605</v>
      </c>
      <c r="P1680" s="35">
        <v>131.56407486447605</v>
      </c>
      <c r="Q1680" s="35">
        <v>120.90553596063691</v>
      </c>
      <c r="R1680" s="35">
        <v>100.45194958617607</v>
      </c>
      <c r="S1680" s="35">
        <v>71.860343666990403</v>
      </c>
      <c r="T1680" s="35">
        <v>37.447040073824567</v>
      </c>
      <c r="U1680" s="35">
        <v>7.5304630930335325E-14</v>
      </c>
      <c r="V1680" s="35">
        <v>0</v>
      </c>
      <c r="W1680" s="35">
        <v>0</v>
      </c>
      <c r="X1680" s="35">
        <v>0</v>
      </c>
      <c r="Y1680" s="35">
        <v>0</v>
      </c>
      <c r="Z1680" s="35">
        <v>0</v>
      </c>
      <c r="AA1680" s="35">
        <v>0</v>
      </c>
    </row>
    <row r="1681" spans="1:27">
      <c r="A1681" s="240" t="s">
        <v>790</v>
      </c>
      <c r="B1681" s="35" t="s">
        <v>339</v>
      </c>
      <c r="C1681" s="35" t="s">
        <v>92</v>
      </c>
      <c r="D1681" s="35">
        <v>0</v>
      </c>
      <c r="E1681" s="35">
        <v>0</v>
      </c>
      <c r="F1681" s="35">
        <v>0</v>
      </c>
      <c r="G1681" s="35">
        <v>0</v>
      </c>
      <c r="H1681" s="35">
        <v>0</v>
      </c>
      <c r="I1681" s="35">
        <v>0</v>
      </c>
      <c r="J1681" s="35">
        <v>0</v>
      </c>
      <c r="K1681" s="35">
        <v>43.60007282950486</v>
      </c>
      <c r="L1681" s="35">
        <v>82.375282387774917</v>
      </c>
      <c r="M1681" s="35">
        <v>112.03469353890539</v>
      </c>
      <c r="N1681" s="35">
        <v>129.29614196016374</v>
      </c>
      <c r="O1681" s="35">
        <v>132.24944440892739</v>
      </c>
      <c r="P1681" s="35">
        <v>120.56778307070304</v>
      </c>
      <c r="Q1681" s="35">
        <v>95.543871812235921</v>
      </c>
      <c r="R1681" s="35">
        <v>59.946902116433684</v>
      </c>
      <c r="S1681" s="35">
        <v>17.716099321844499</v>
      </c>
      <c r="T1681" s="35">
        <v>-26.475199210028659</v>
      </c>
      <c r="U1681" s="35">
        <v>0</v>
      </c>
      <c r="V1681" s="35">
        <v>0</v>
      </c>
      <c r="W1681" s="35">
        <v>0</v>
      </c>
      <c r="X1681" s="35">
        <v>0</v>
      </c>
      <c r="Y1681" s="35">
        <v>0</v>
      </c>
      <c r="Z1681" s="35">
        <v>0</v>
      </c>
      <c r="AA1681" s="35">
        <v>0</v>
      </c>
    </row>
    <row r="1682" spans="1:27">
      <c r="A1682" s="240" t="s">
        <v>790</v>
      </c>
      <c r="B1682" s="35" t="s">
        <v>339</v>
      </c>
      <c r="C1682" s="35" t="s">
        <v>93</v>
      </c>
      <c r="D1682" s="35">
        <v>0</v>
      </c>
      <c r="E1682" s="35">
        <v>0</v>
      </c>
      <c r="F1682" s="35">
        <v>0</v>
      </c>
      <c r="G1682" s="35">
        <v>0</v>
      </c>
      <c r="H1682" s="35">
        <v>0</v>
      </c>
      <c r="I1682" s="35">
        <v>0</v>
      </c>
      <c r="J1682" s="35">
        <v>0</v>
      </c>
      <c r="K1682" s="35">
        <v>0</v>
      </c>
      <c r="L1682" s="35">
        <v>48.015150615550809</v>
      </c>
      <c r="M1682" s="35">
        <v>89.545589079337176</v>
      </c>
      <c r="N1682" s="35">
        <v>118.98239954872095</v>
      </c>
      <c r="O1682" s="35">
        <v>132.3499776548141</v>
      </c>
      <c r="P1682" s="35">
        <v>127.84295790208139</v>
      </c>
      <c r="Q1682" s="35">
        <v>106.07003828238803</v>
      </c>
      <c r="R1682" s="35">
        <v>69.97177223828605</v>
      </c>
      <c r="S1682" s="35">
        <v>24.423430626428754</v>
      </c>
      <c r="T1682" s="35">
        <v>0</v>
      </c>
      <c r="U1682" s="35">
        <v>0</v>
      </c>
      <c r="V1682" s="35">
        <v>0</v>
      </c>
      <c r="W1682" s="35">
        <v>0</v>
      </c>
      <c r="X1682" s="35">
        <v>0</v>
      </c>
      <c r="Y1682" s="35">
        <v>0</v>
      </c>
      <c r="Z1682" s="35">
        <v>0</v>
      </c>
      <c r="AA1682" s="35">
        <v>0</v>
      </c>
    </row>
    <row r="1683" spans="1:27">
      <c r="A1683" s="240" t="s">
        <v>790</v>
      </c>
      <c r="B1683" s="35" t="s">
        <v>338</v>
      </c>
      <c r="C1683" s="35" t="s">
        <v>82</v>
      </c>
      <c r="D1683" s="35">
        <v>0</v>
      </c>
      <c r="E1683" s="35">
        <v>0</v>
      </c>
      <c r="F1683" s="35">
        <v>0</v>
      </c>
      <c r="G1683" s="35">
        <v>0</v>
      </c>
      <c r="H1683" s="35">
        <v>0</v>
      </c>
      <c r="I1683" s="35">
        <v>0</v>
      </c>
      <c r="J1683" s="35">
        <v>0</v>
      </c>
      <c r="K1683" s="35">
        <v>0</v>
      </c>
      <c r="L1683" s="35">
        <v>73.519689791937111</v>
      </c>
      <c r="M1683" s="35">
        <v>137.97351423272917</v>
      </c>
      <c r="N1683" s="35">
        <v>185.41353862079851</v>
      </c>
      <c r="O1683" s="35">
        <v>209.98983520788579</v>
      </c>
      <c r="P1683" s="35">
        <v>208.67184991631615</v>
      </c>
      <c r="Q1683" s="35">
        <v>181.62210624451541</v>
      </c>
      <c r="R1683" s="35">
        <v>132.17616415751522</v>
      </c>
      <c r="S1683" s="35">
        <v>66.431305273204302</v>
      </c>
      <c r="T1683" s="35">
        <v>0</v>
      </c>
      <c r="U1683" s="35">
        <v>0</v>
      </c>
      <c r="V1683" s="35">
        <v>0</v>
      </c>
      <c r="W1683" s="35">
        <v>0</v>
      </c>
      <c r="X1683" s="35">
        <v>0</v>
      </c>
      <c r="Y1683" s="35">
        <v>0</v>
      </c>
      <c r="Z1683" s="35">
        <v>0</v>
      </c>
      <c r="AA1683" s="35">
        <v>0</v>
      </c>
    </row>
    <row r="1684" spans="1:27">
      <c r="A1684" s="240" t="s">
        <v>790</v>
      </c>
      <c r="B1684" s="35" t="s">
        <v>338</v>
      </c>
      <c r="C1684" s="35" t="s">
        <v>83</v>
      </c>
      <c r="D1684" s="35">
        <v>0</v>
      </c>
      <c r="E1684" s="35">
        <v>0</v>
      </c>
      <c r="F1684" s="35">
        <v>0</v>
      </c>
      <c r="G1684" s="35">
        <v>0</v>
      </c>
      <c r="H1684" s="35">
        <v>0</v>
      </c>
      <c r="I1684" s="35">
        <v>0</v>
      </c>
      <c r="J1684" s="35">
        <v>0</v>
      </c>
      <c r="K1684" s="35">
        <v>63.864322955583759</v>
      </c>
      <c r="L1684" s="35">
        <v>121.83323462150065</v>
      </c>
      <c r="M1684" s="35">
        <v>168.55553795268648</v>
      </c>
      <c r="N1684" s="35">
        <v>199.71822716139528</v>
      </c>
      <c r="O1684" s="35">
        <v>212.44462774024711</v>
      </c>
      <c r="P1684" s="35">
        <v>205.55994659386133</v>
      </c>
      <c r="Q1684" s="35">
        <v>179.69971894875843</v>
      </c>
      <c r="R1684" s="35">
        <v>137.25114114487812</v>
      </c>
      <c r="S1684" s="35">
        <v>82.132704966582395</v>
      </c>
      <c r="T1684" s="35">
        <v>19.432475798049861</v>
      </c>
      <c r="U1684" s="35">
        <v>0</v>
      </c>
      <c r="V1684" s="35">
        <v>0</v>
      </c>
      <c r="W1684" s="35">
        <v>0</v>
      </c>
      <c r="X1684" s="35">
        <v>0</v>
      </c>
      <c r="Y1684" s="35">
        <v>0</v>
      </c>
      <c r="Z1684" s="35">
        <v>0</v>
      </c>
      <c r="AA1684" s="35">
        <v>0</v>
      </c>
    </row>
    <row r="1685" spans="1:27">
      <c r="A1685" s="240" t="s">
        <v>790</v>
      </c>
      <c r="B1685" s="35" t="s">
        <v>338</v>
      </c>
      <c r="C1685" s="35" t="s">
        <v>84</v>
      </c>
      <c r="D1685" s="35">
        <v>0</v>
      </c>
      <c r="E1685" s="35">
        <v>0</v>
      </c>
      <c r="F1685" s="35">
        <v>0</v>
      </c>
      <c r="G1685" s="35">
        <v>0</v>
      </c>
      <c r="H1685" s="35">
        <v>0</v>
      </c>
      <c r="I1685" s="35">
        <v>0</v>
      </c>
      <c r="J1685" s="35">
        <v>58.36637168256334</v>
      </c>
      <c r="K1685" s="35">
        <v>112.25038674368643</v>
      </c>
      <c r="L1685" s="35">
        <v>157.51391967142888</v>
      </c>
      <c r="M1685" s="35">
        <v>190.68087128950665</v>
      </c>
      <c r="N1685" s="35">
        <v>209.2041224107476</v>
      </c>
      <c r="O1685" s="35">
        <v>211.66114470384724</v>
      </c>
      <c r="P1685" s="35">
        <v>197.86324646454133</v>
      </c>
      <c r="Q1685" s="35">
        <v>168.87006355423446</v>
      </c>
      <c r="R1685" s="35">
        <v>126.9081826468669</v>
      </c>
      <c r="S1685" s="35">
        <v>75.200146266688378</v>
      </c>
      <c r="T1685" s="35">
        <v>17.716971500574129</v>
      </c>
      <c r="U1685" s="35">
        <v>-41.126811818516046</v>
      </c>
      <c r="V1685" s="35">
        <v>0</v>
      </c>
      <c r="W1685" s="35">
        <v>0</v>
      </c>
      <c r="X1685" s="35">
        <v>0</v>
      </c>
      <c r="Y1685" s="35">
        <v>0</v>
      </c>
      <c r="Z1685" s="35">
        <v>0</v>
      </c>
      <c r="AA1685" s="35">
        <v>0</v>
      </c>
    </row>
    <row r="1686" spans="1:27">
      <c r="A1686" s="240" t="s">
        <v>790</v>
      </c>
      <c r="B1686" s="35" t="s">
        <v>338</v>
      </c>
      <c r="C1686" s="35" t="s">
        <v>85</v>
      </c>
      <c r="D1686" s="35">
        <v>0</v>
      </c>
      <c r="E1686" s="35">
        <v>0</v>
      </c>
      <c r="F1686" s="35">
        <v>0</v>
      </c>
      <c r="G1686" s="35">
        <v>0</v>
      </c>
      <c r="H1686" s="35">
        <v>0</v>
      </c>
      <c r="I1686" s="35">
        <v>49.044423407339316</v>
      </c>
      <c r="J1686" s="35">
        <v>95.444849254113137</v>
      </c>
      <c r="K1686" s="35">
        <v>136.69981857261931</v>
      </c>
      <c r="L1686" s="35">
        <v>170.58526528844638</v>
      </c>
      <c r="M1686" s="35">
        <v>195.27441619822312</v>
      </c>
      <c r="N1686" s="35">
        <v>209.43627278585498</v>
      </c>
      <c r="O1686" s="35">
        <v>212.30736569704277</v>
      </c>
      <c r="P1686" s="35">
        <v>203.73291356978964</v>
      </c>
      <c r="Q1686" s="35">
        <v>184.17516733769003</v>
      </c>
      <c r="R1686" s="35">
        <v>154.68849016245036</v>
      </c>
      <c r="S1686" s="35">
        <v>116.86251644292966</v>
      </c>
      <c r="T1686" s="35">
        <v>72.736454213235703</v>
      </c>
      <c r="U1686" s="35">
        <v>24.689150909776689</v>
      </c>
      <c r="V1686" s="35">
        <v>-24.689150909776728</v>
      </c>
      <c r="W1686" s="35">
        <v>0</v>
      </c>
      <c r="X1686" s="35">
        <v>0</v>
      </c>
      <c r="Y1686" s="35">
        <v>0</v>
      </c>
      <c r="Z1686" s="35">
        <v>0</v>
      </c>
      <c r="AA1686" s="35">
        <v>0</v>
      </c>
    </row>
    <row r="1687" spans="1:27">
      <c r="A1687" s="240" t="s">
        <v>790</v>
      </c>
      <c r="B1687" s="35" t="s">
        <v>338</v>
      </c>
      <c r="C1687" s="35" t="s">
        <v>86</v>
      </c>
      <c r="D1687" s="35">
        <v>0</v>
      </c>
      <c r="E1687" s="35">
        <v>0</v>
      </c>
      <c r="F1687" s="35">
        <v>0</v>
      </c>
      <c r="G1687" s="35">
        <v>0</v>
      </c>
      <c r="H1687" s="35">
        <v>0</v>
      </c>
      <c r="I1687" s="35">
        <v>44.21598983181115</v>
      </c>
      <c r="J1687" s="35">
        <v>86.49952873611285</v>
      </c>
      <c r="K1687" s="35">
        <v>125.00262316385619</v>
      </c>
      <c r="L1687" s="35">
        <v>158.04250313020304</v>
      </c>
      <c r="M1687" s="35">
        <v>184.17516733769</v>
      </c>
      <c r="N1687" s="35">
        <v>202.2584929620142</v>
      </c>
      <c r="O1687" s="35">
        <v>211.50215189996902</v>
      </c>
      <c r="P1687" s="35">
        <v>211.50215189996905</v>
      </c>
      <c r="Q1687" s="35">
        <v>202.25849296201423</v>
      </c>
      <c r="R1687" s="35">
        <v>184.17516733769003</v>
      </c>
      <c r="S1687" s="35">
        <v>158.0425031302031</v>
      </c>
      <c r="T1687" s="35">
        <v>125.00262316385621</v>
      </c>
      <c r="U1687" s="35">
        <v>86.499528736112822</v>
      </c>
      <c r="V1687" s="35">
        <v>44.21598983181115</v>
      </c>
      <c r="W1687" s="35">
        <v>1.2048740948853652E-13</v>
      </c>
      <c r="X1687" s="35">
        <v>0</v>
      </c>
      <c r="Y1687" s="35">
        <v>0</v>
      </c>
      <c r="Z1687" s="35">
        <v>0</v>
      </c>
      <c r="AA1687" s="35">
        <v>0</v>
      </c>
    </row>
    <row r="1688" spans="1:27">
      <c r="A1688" s="240" t="s">
        <v>790</v>
      </c>
      <c r="B1688" s="35" t="s">
        <v>338</v>
      </c>
      <c r="C1688" s="35" t="s">
        <v>87</v>
      </c>
      <c r="D1688" s="35">
        <v>0</v>
      </c>
      <c r="E1688" s="35">
        <v>0</v>
      </c>
      <c r="F1688" s="35">
        <v>0</v>
      </c>
      <c r="G1688" s="35">
        <v>0</v>
      </c>
      <c r="H1688" s="35">
        <v>41.746851017169107</v>
      </c>
      <c r="I1688" s="35">
        <v>81.869216426126087</v>
      </c>
      <c r="J1688" s="35">
        <v>118.80582385335772</v>
      </c>
      <c r="K1688" s="35">
        <v>151.11936759269125</v>
      </c>
      <c r="L1688" s="35">
        <v>177.55243815153315</v>
      </c>
      <c r="M1688" s="35">
        <v>197.07645153714017</v>
      </c>
      <c r="N1688" s="35">
        <v>208.93167430886515</v>
      </c>
      <c r="O1688" s="35">
        <v>212.65678691072776</v>
      </c>
      <c r="P1688" s="35">
        <v>208.10683489315275</v>
      </c>
      <c r="Q1688" s="35">
        <v>195.45886949211396</v>
      </c>
      <c r="R1688" s="35">
        <v>175.2050580751262</v>
      </c>
      <c r="S1688" s="35">
        <v>148.13353254571447</v>
      </c>
      <c r="T1688" s="35">
        <v>115.29772094799141</v>
      </c>
      <c r="U1688" s="35">
        <v>77.97535566355711</v>
      </c>
      <c r="V1688" s="35">
        <v>37.618753305323459</v>
      </c>
      <c r="W1688" s="35">
        <v>-4.2016989446840123</v>
      </c>
      <c r="X1688" s="35">
        <v>0</v>
      </c>
      <c r="Y1688" s="35">
        <v>0</v>
      </c>
      <c r="Z1688" s="35">
        <v>0</v>
      </c>
      <c r="AA1688" s="35">
        <v>0</v>
      </c>
    </row>
    <row r="1689" spans="1:27">
      <c r="A1689" s="240" t="s">
        <v>790</v>
      </c>
      <c r="B1689" s="35" t="s">
        <v>338</v>
      </c>
      <c r="C1689" s="35" t="s">
        <v>88</v>
      </c>
      <c r="D1689" s="35">
        <v>0</v>
      </c>
      <c r="E1689" s="35">
        <v>0</v>
      </c>
      <c r="F1689" s="35">
        <v>0</v>
      </c>
      <c r="G1689" s="35">
        <v>0</v>
      </c>
      <c r="H1689" s="35">
        <v>42.538897198690329</v>
      </c>
      <c r="I1689" s="35">
        <v>83.358427646927595</v>
      </c>
      <c r="J1689" s="35">
        <v>120.80871915611243</v>
      </c>
      <c r="K1689" s="35">
        <v>153.37607978178957</v>
      </c>
      <c r="L1689" s="35">
        <v>179.74417927806059</v>
      </c>
      <c r="M1689" s="35">
        <v>198.84725344951684</v>
      </c>
      <c r="N1689" s="35">
        <v>209.91318095017181</v>
      </c>
      <c r="O1689" s="35">
        <v>212.49469142135385</v>
      </c>
      <c r="P1689" s="35">
        <v>206.48744357632575</v>
      </c>
      <c r="Q1689" s="35">
        <v>192.13424253902443</v>
      </c>
      <c r="R1689" s="35">
        <v>170.01522597759026</v>
      </c>
      <c r="S1689" s="35">
        <v>141.02441569636875</v>
      </c>
      <c r="T1689" s="35">
        <v>106.33358244045968</v>
      </c>
      <c r="U1689" s="35">
        <v>67.344884450287708</v>
      </c>
      <c r="V1689" s="35">
        <v>25.634194054057545</v>
      </c>
      <c r="W1689" s="35">
        <v>-17.112597036681763</v>
      </c>
      <c r="X1689" s="35">
        <v>0</v>
      </c>
      <c r="Y1689" s="35">
        <v>0</v>
      </c>
      <c r="Z1689" s="35">
        <v>0</v>
      </c>
      <c r="AA1689" s="35">
        <v>0</v>
      </c>
    </row>
    <row r="1690" spans="1:27">
      <c r="A1690" s="240" t="s">
        <v>790</v>
      </c>
      <c r="B1690" s="35" t="s">
        <v>338</v>
      </c>
      <c r="C1690" s="35" t="s">
        <v>89</v>
      </c>
      <c r="D1690" s="35">
        <v>0</v>
      </c>
      <c r="E1690" s="35">
        <v>0</v>
      </c>
      <c r="F1690" s="35">
        <v>0</v>
      </c>
      <c r="G1690" s="35">
        <v>0</v>
      </c>
      <c r="H1690" s="35">
        <v>0</v>
      </c>
      <c r="I1690" s="35">
        <v>46.346307534122239</v>
      </c>
      <c r="J1690" s="35">
        <v>90.46471679683323</v>
      </c>
      <c r="K1690" s="35">
        <v>130.23442608971413</v>
      </c>
      <c r="L1690" s="35">
        <v>163.74367865581289</v>
      </c>
      <c r="M1690" s="35">
        <v>189.38166211674681</v>
      </c>
      <c r="N1690" s="35">
        <v>205.91594131049072</v>
      </c>
      <c r="O1690" s="35">
        <v>212.55170228109671</v>
      </c>
      <c r="P1690" s="35">
        <v>208.96995952179006</v>
      </c>
      <c r="Q1690" s="35">
        <v>195.34288982348818</v>
      </c>
      <c r="R1690" s="35">
        <v>172.32555562029967</v>
      </c>
      <c r="S1690" s="35">
        <v>141.02441569636881</v>
      </c>
      <c r="T1690" s="35">
        <v>102.94413696563214</v>
      </c>
      <c r="U1690" s="35">
        <v>59.915264118119303</v>
      </c>
      <c r="V1690" s="35">
        <v>14.006224101698278</v>
      </c>
      <c r="W1690" s="35">
        <v>0</v>
      </c>
      <c r="X1690" s="35">
        <v>0</v>
      </c>
      <c r="Y1690" s="35">
        <v>0</v>
      </c>
      <c r="Z1690" s="35">
        <v>0</v>
      </c>
      <c r="AA1690" s="35">
        <v>0</v>
      </c>
    </row>
    <row r="1691" spans="1:27">
      <c r="A1691" s="240" t="s">
        <v>790</v>
      </c>
      <c r="B1691" s="35" t="s">
        <v>338</v>
      </c>
      <c r="C1691" s="35" t="s">
        <v>90</v>
      </c>
      <c r="D1691" s="35">
        <v>0</v>
      </c>
      <c r="E1691" s="35">
        <v>0</v>
      </c>
      <c r="F1691" s="35">
        <v>0</v>
      </c>
      <c r="G1691" s="35">
        <v>0</v>
      </c>
      <c r="H1691" s="35">
        <v>0</v>
      </c>
      <c r="I1691" s="35">
        <v>0</v>
      </c>
      <c r="J1691" s="35">
        <v>52.477196180188272</v>
      </c>
      <c r="K1691" s="35">
        <v>101.70891772641558</v>
      </c>
      <c r="L1691" s="35">
        <v>144.65040777103448</v>
      </c>
      <c r="M1691" s="35">
        <v>178.64593150295161</v>
      </c>
      <c r="N1691" s="35">
        <v>201.59302122245776</v>
      </c>
      <c r="O1691" s="35">
        <v>212.07250435500893</v>
      </c>
      <c r="P1691" s="35">
        <v>209.43627278585498</v>
      </c>
      <c r="Q1691" s="35">
        <v>193.84736538348955</v>
      </c>
      <c r="R1691" s="35">
        <v>166.26988479112217</v>
      </c>
      <c r="S1691" s="35">
        <v>128.40937208651459</v>
      </c>
      <c r="T1691" s="35">
        <v>82.607326864836892</v>
      </c>
      <c r="U1691" s="35">
        <v>31.696396195114325</v>
      </c>
      <c r="V1691" s="35">
        <v>0</v>
      </c>
      <c r="W1691" s="35">
        <v>0</v>
      </c>
      <c r="X1691" s="35">
        <v>0</v>
      </c>
      <c r="Y1691" s="35">
        <v>0</v>
      </c>
      <c r="Z1691" s="35">
        <v>0</v>
      </c>
      <c r="AA1691" s="35">
        <v>0</v>
      </c>
    </row>
    <row r="1692" spans="1:27">
      <c r="A1692" s="240" t="s">
        <v>790</v>
      </c>
      <c r="B1692" s="35" t="s">
        <v>338</v>
      </c>
      <c r="C1692" s="35" t="s">
        <v>91</v>
      </c>
      <c r="D1692" s="35">
        <v>0</v>
      </c>
      <c r="E1692" s="35">
        <v>0</v>
      </c>
      <c r="F1692" s="35">
        <v>0</v>
      </c>
      <c r="G1692" s="35">
        <v>0</v>
      </c>
      <c r="H1692" s="35">
        <v>0</v>
      </c>
      <c r="I1692" s="35">
        <v>0</v>
      </c>
      <c r="J1692" s="35">
        <v>0</v>
      </c>
      <c r="K1692" s="35">
        <v>59.915264118119318</v>
      </c>
      <c r="L1692" s="35">
        <v>114.9765498671846</v>
      </c>
      <c r="M1692" s="35">
        <v>160.72311933788166</v>
      </c>
      <c r="N1692" s="35">
        <v>193.44885753701905</v>
      </c>
      <c r="O1692" s="35">
        <v>210.50251978316169</v>
      </c>
      <c r="P1692" s="35">
        <v>210.50251978316169</v>
      </c>
      <c r="Q1692" s="35">
        <v>193.44885753701908</v>
      </c>
      <c r="R1692" s="35">
        <v>160.72311933788171</v>
      </c>
      <c r="S1692" s="35">
        <v>114.97654986718466</v>
      </c>
      <c r="T1692" s="35">
        <v>59.915264118119303</v>
      </c>
      <c r="U1692" s="35">
        <v>1.2048740948853652E-13</v>
      </c>
      <c r="V1692" s="35">
        <v>0</v>
      </c>
      <c r="W1692" s="35">
        <v>0</v>
      </c>
      <c r="X1692" s="35">
        <v>0</v>
      </c>
      <c r="Y1692" s="35">
        <v>0</v>
      </c>
      <c r="Z1692" s="35">
        <v>0</v>
      </c>
      <c r="AA1692" s="35">
        <v>0</v>
      </c>
    </row>
    <row r="1693" spans="1:27">
      <c r="A1693" s="240" t="s">
        <v>790</v>
      </c>
      <c r="B1693" s="35" t="s">
        <v>338</v>
      </c>
      <c r="C1693" s="35" t="s">
        <v>92</v>
      </c>
      <c r="D1693" s="35">
        <v>0</v>
      </c>
      <c r="E1693" s="35">
        <v>0</v>
      </c>
      <c r="F1693" s="35">
        <v>0</v>
      </c>
      <c r="G1693" s="35">
        <v>0</v>
      </c>
      <c r="H1693" s="35">
        <v>0</v>
      </c>
      <c r="I1693" s="35">
        <v>0</v>
      </c>
      <c r="J1693" s="35">
        <v>0</v>
      </c>
      <c r="K1693" s="35">
        <v>69.760116527207785</v>
      </c>
      <c r="L1693" s="35">
        <v>131.80045182043986</v>
      </c>
      <c r="M1693" s="35">
        <v>179.25550966224861</v>
      </c>
      <c r="N1693" s="35">
        <v>206.87382713626198</v>
      </c>
      <c r="O1693" s="35">
        <v>211.59911105428381</v>
      </c>
      <c r="P1693" s="35">
        <v>192.90845291312488</v>
      </c>
      <c r="Q1693" s="35">
        <v>152.87019489957748</v>
      </c>
      <c r="R1693" s="35">
        <v>95.915043386293902</v>
      </c>
      <c r="S1693" s="35">
        <v>28.345758914951201</v>
      </c>
      <c r="T1693" s="35">
        <v>-42.360318736045855</v>
      </c>
      <c r="U1693" s="35">
        <v>0</v>
      </c>
      <c r="V1693" s="35">
        <v>0</v>
      </c>
      <c r="W1693" s="35">
        <v>0</v>
      </c>
      <c r="X1693" s="35">
        <v>0</v>
      </c>
      <c r="Y1693" s="35">
        <v>0</v>
      </c>
      <c r="Z1693" s="35">
        <v>0</v>
      </c>
      <c r="AA1693" s="35">
        <v>0</v>
      </c>
    </row>
    <row r="1694" spans="1:27">
      <c r="A1694" s="240" t="s">
        <v>790</v>
      </c>
      <c r="B1694" s="35" t="s">
        <v>338</v>
      </c>
      <c r="C1694" s="35" t="s">
        <v>93</v>
      </c>
      <c r="D1694" s="35">
        <v>0</v>
      </c>
      <c r="E1694" s="35">
        <v>0</v>
      </c>
      <c r="F1694" s="35">
        <v>0</v>
      </c>
      <c r="G1694" s="35">
        <v>0</v>
      </c>
      <c r="H1694" s="35">
        <v>0</v>
      </c>
      <c r="I1694" s="35">
        <v>0</v>
      </c>
      <c r="J1694" s="35">
        <v>0</v>
      </c>
      <c r="K1694" s="35">
        <v>0</v>
      </c>
      <c r="L1694" s="35">
        <v>76.824240984881285</v>
      </c>
      <c r="M1694" s="35">
        <v>143.27294252693949</v>
      </c>
      <c r="N1694" s="35">
        <v>190.37183927795351</v>
      </c>
      <c r="O1694" s="35">
        <v>211.75996424770256</v>
      </c>
      <c r="P1694" s="35">
        <v>204.54873264333025</v>
      </c>
      <c r="Q1694" s="35">
        <v>169.71206125182084</v>
      </c>
      <c r="R1694" s="35">
        <v>111.9548355812577</v>
      </c>
      <c r="S1694" s="35">
        <v>39.077489002286008</v>
      </c>
      <c r="T1694" s="35">
        <v>0</v>
      </c>
      <c r="U1694" s="35">
        <v>0</v>
      </c>
      <c r="V1694" s="35">
        <v>0</v>
      </c>
      <c r="W1694" s="35">
        <v>0</v>
      </c>
      <c r="X1694" s="35">
        <v>0</v>
      </c>
      <c r="Y1694" s="35">
        <v>0</v>
      </c>
      <c r="Z1694" s="35">
        <v>0</v>
      </c>
      <c r="AA1694" s="35">
        <v>0</v>
      </c>
    </row>
  </sheetData>
  <customSheetViews>
    <customSheetView guid="{DEEDC23C-5E0A-459A-BE7F-FE8D0597CCC6}">
      <selection activeCell="C1" sqref="C1"/>
      <pageMargins left="0.7" right="0.7" top="0.75" bottom="0.75" header="0.3" footer="0.3"/>
    </customSheetView>
  </customSheetViews>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13"/>
  <dimension ref="A1:AC566"/>
  <sheetViews>
    <sheetView zoomScale="80" zoomScaleNormal="80" workbookViewId="0">
      <selection activeCell="AC7" sqref="AC7"/>
    </sheetView>
  </sheetViews>
  <sheetFormatPr defaultColWidth="8.88671875" defaultRowHeight="13.2"/>
  <cols>
    <col min="1" max="1" width="18.6640625" style="62" customWidth="1"/>
    <col min="2" max="2" width="10" style="62" customWidth="1"/>
    <col min="3" max="26" width="8.88671875" style="62"/>
    <col min="27" max="27" width="6.33203125" style="62" customWidth="1"/>
    <col min="28" max="28" width="25.5546875" style="62" customWidth="1"/>
    <col min="29" max="29" width="15" style="62" customWidth="1"/>
    <col min="30" max="16384" width="8.88671875" style="62"/>
  </cols>
  <sheetData>
    <row r="1" spans="1:29" ht="24.6">
      <c r="A1" s="238" t="s">
        <v>194</v>
      </c>
      <c r="C1" s="35"/>
      <c r="D1" s="35"/>
      <c r="E1" s="35"/>
      <c r="F1" s="35"/>
      <c r="G1" s="35"/>
      <c r="H1" s="35"/>
      <c r="I1" s="35"/>
      <c r="J1" s="35"/>
      <c r="K1" s="35"/>
      <c r="L1" s="35"/>
      <c r="M1" s="35"/>
      <c r="N1" s="35"/>
      <c r="O1" s="35"/>
      <c r="P1" s="35"/>
      <c r="Q1" s="35"/>
      <c r="R1" s="35"/>
      <c r="S1" s="35"/>
      <c r="T1" s="35"/>
      <c r="U1" s="35"/>
      <c r="V1" s="35"/>
      <c r="W1" s="35"/>
      <c r="X1" s="35"/>
      <c r="Y1" s="35"/>
      <c r="Z1" s="35"/>
      <c r="AA1" s="35"/>
      <c r="AB1" s="35"/>
      <c r="AC1" s="35"/>
    </row>
    <row r="2" spans="1:29">
      <c r="A2" s="35"/>
      <c r="B2" s="35"/>
      <c r="C2" s="35">
        <v>1</v>
      </c>
      <c r="D2" s="35">
        <v>2</v>
      </c>
      <c r="E2" s="35">
        <v>3</v>
      </c>
      <c r="F2" s="35">
        <v>4</v>
      </c>
      <c r="G2" s="35">
        <v>5</v>
      </c>
      <c r="H2" s="35">
        <v>6</v>
      </c>
      <c r="I2" s="35">
        <v>7</v>
      </c>
      <c r="J2" s="35">
        <v>8</v>
      </c>
      <c r="K2" s="35">
        <v>9</v>
      </c>
      <c r="L2" s="35">
        <v>10</v>
      </c>
      <c r="M2" s="35">
        <v>11</v>
      </c>
      <c r="N2" s="35">
        <v>12</v>
      </c>
      <c r="O2" s="35">
        <v>13</v>
      </c>
      <c r="P2" s="35">
        <v>14</v>
      </c>
      <c r="Q2" s="35">
        <v>15</v>
      </c>
      <c r="R2" s="35">
        <v>16</v>
      </c>
      <c r="S2" s="35">
        <v>17</v>
      </c>
      <c r="T2" s="35">
        <v>18</v>
      </c>
      <c r="U2" s="35">
        <v>19</v>
      </c>
      <c r="V2" s="35">
        <v>20</v>
      </c>
      <c r="W2" s="35">
        <v>21</v>
      </c>
      <c r="X2" s="35">
        <v>22</v>
      </c>
      <c r="Y2" s="35">
        <v>23</v>
      </c>
      <c r="Z2" s="35">
        <v>24</v>
      </c>
      <c r="AA2" s="35"/>
      <c r="AB2" s="35"/>
      <c r="AC2" s="35"/>
    </row>
    <row r="3" spans="1:29">
      <c r="A3" s="239" t="s">
        <v>784</v>
      </c>
      <c r="B3" s="35" t="s">
        <v>82</v>
      </c>
      <c r="C3" s="35">
        <v>-11.194848995724973</v>
      </c>
      <c r="D3" s="35">
        <v>-11.144956686135378</v>
      </c>
      <c r="E3" s="35">
        <v>-11.082930667695658</v>
      </c>
      <c r="F3" s="35">
        <v>-11.005820046938048</v>
      </c>
      <c r="G3" s="35">
        <v>-10.909956279067755</v>
      </c>
      <c r="H3" s="35">
        <v>-10.790778636610732</v>
      </c>
      <c r="I3" s="35">
        <v>-11.4</v>
      </c>
      <c r="J3" s="35">
        <v>-9.801180499934329</v>
      </c>
      <c r="K3" s="35">
        <v>-8.272051798260291</v>
      </c>
      <c r="L3" s="35">
        <v>-6.8792669474699579</v>
      </c>
      <c r="M3" s="35">
        <v>-5.6835359202871825</v>
      </c>
      <c r="N3" s="35">
        <v>-4.7369793281647228</v>
      </c>
      <c r="O3" s="35">
        <v>-4.0808565406719186</v>
      </c>
      <c r="P3" s="35">
        <v>-3.7437672345711821</v>
      </c>
      <c r="Q3" s="35">
        <v>-3.7404047650977201</v>
      </c>
      <c r="R3" s="35">
        <v>-4.0709156986288901</v>
      </c>
      <c r="S3" s="35">
        <v>-4.7208934240156486</v>
      </c>
      <c r="T3" s="35">
        <v>-6.0274795407871409</v>
      </c>
      <c r="U3" s="35">
        <v>-7.0784675081476989</v>
      </c>
      <c r="V3" s="35">
        <v>-7.9238581742187781</v>
      </c>
      <c r="W3" s="35">
        <v>-8.6038710768164695</v>
      </c>
      <c r="X3" s="35">
        <v>-9.1508578916205749</v>
      </c>
      <c r="Y3" s="35">
        <v>-9.5908415660870396</v>
      </c>
      <c r="Z3" s="35">
        <v>-9.944754363539646</v>
      </c>
      <c r="AA3" s="35"/>
      <c r="AB3" s="35"/>
      <c r="AC3" s="35"/>
    </row>
    <row r="4" spans="1:29">
      <c r="A4" s="239" t="s">
        <v>784</v>
      </c>
      <c r="B4" s="35" t="s">
        <v>83</v>
      </c>
      <c r="C4" s="35">
        <v>-10.92112735889347</v>
      </c>
      <c r="D4" s="35">
        <v>-10.873281062974351</v>
      </c>
      <c r="E4" s="35">
        <v>-10.81263645413819</v>
      </c>
      <c r="F4" s="35">
        <v>-10.735770136479905</v>
      </c>
      <c r="G4" s="35">
        <v>-10.63834299656205</v>
      </c>
      <c r="H4" s="35">
        <v>-10.514855259907735</v>
      </c>
      <c r="I4" s="35">
        <v>-11.1</v>
      </c>
      <c r="J4" s="35">
        <v>-9.4639402444797867</v>
      </c>
      <c r="K4" s="35">
        <v>-7.8890646615342401</v>
      </c>
      <c r="L4" s="35">
        <v>-6.4342693025609012</v>
      </c>
      <c r="M4" s="35">
        <v>-5.1539595460943355</v>
      </c>
      <c r="N4" s="35">
        <v>-4.0960154850372454</v>
      </c>
      <c r="O4" s="35">
        <v>-3.3000013417767757</v>
      </c>
      <c r="P4" s="35">
        <v>-2.7956858741769324</v>
      </c>
      <c r="Q4" s="35">
        <v>-2.6019291052274536</v>
      </c>
      <c r="R4" s="35">
        <v>-2.7259770096238949</v>
      </c>
      <c r="S4" s="35">
        <v>-3.1631905340770929</v>
      </c>
      <c r="T4" s="35">
        <v>-4.8381584010852166</v>
      </c>
      <c r="U4" s="35">
        <v>-6.1596445110276861</v>
      </c>
      <c r="V4" s="35">
        <v>-7.2022469233893149</v>
      </c>
      <c r="W4" s="35">
        <v>-8.0248206773500055</v>
      </c>
      <c r="X4" s="35">
        <v>-8.6738001662544431</v>
      </c>
      <c r="Y4" s="35">
        <v>-9.1858203650399144</v>
      </c>
      <c r="Z4" s="35">
        <v>-9.5897848792449505</v>
      </c>
      <c r="AA4" s="35"/>
      <c r="AB4" s="35"/>
      <c r="AC4" s="35"/>
    </row>
    <row r="5" spans="1:29">
      <c r="A5" s="239" t="s">
        <v>784</v>
      </c>
      <c r="B5" s="35" t="s">
        <v>84</v>
      </c>
      <c r="C5" s="35">
        <v>-5.9090570155642634</v>
      </c>
      <c r="D5" s="35">
        <v>-5.8817822991125812</v>
      </c>
      <c r="E5" s="35">
        <v>-5.8463276206535451</v>
      </c>
      <c r="F5" s="35">
        <v>-5.8002397272427935</v>
      </c>
      <c r="G5" s="35">
        <v>-5.7403296106838466</v>
      </c>
      <c r="H5" s="35">
        <v>-6</v>
      </c>
      <c r="I5" s="35">
        <v>-4.3234606185199915</v>
      </c>
      <c r="J5" s="35">
        <v>-2.7006839661522375</v>
      </c>
      <c r="K5" s="35">
        <v>-1.183708725992819</v>
      </c>
      <c r="L5" s="35">
        <v>0.17881922473783973</v>
      </c>
      <c r="M5" s="35">
        <v>1.3432067751398638</v>
      </c>
      <c r="N5" s="35">
        <v>2.2721147173512346</v>
      </c>
      <c r="O5" s="35">
        <v>2.9357551283329819</v>
      </c>
      <c r="P5" s="35">
        <v>3.3128465994658445</v>
      </c>
      <c r="Q5" s="35">
        <v>3.3912966819609629</v>
      </c>
      <c r="R5" s="35">
        <v>3.1685896636432354</v>
      </c>
      <c r="S5" s="35">
        <v>2.6518672420054195</v>
      </c>
      <c r="T5" s="35">
        <v>1.8576995065351865</v>
      </c>
      <c r="U5" s="35">
        <v>4.4802415875575541E-2</v>
      </c>
      <c r="V5" s="35">
        <v>-1.3498302885487714</v>
      </c>
      <c r="W5" s="35">
        <v>-2.4226988977329209</v>
      </c>
      <c r="X5" s="35">
        <v>-3.2480395404133451</v>
      </c>
      <c r="Y5" s="35">
        <v>-3.8829608817863011</v>
      </c>
      <c r="Z5" s="35">
        <v>-4.3713957035849962</v>
      </c>
      <c r="AA5" s="35"/>
      <c r="AB5" s="131" t="s">
        <v>497</v>
      </c>
      <c r="AC5" s="132">
        <f>INDEX(C3:Z566,MATCH(1,INDEX((A3:A566=CC)*(B3:B566=CM),),0),MATCH(CT,C2:Z2,0))</f>
        <v>19.742869039382391</v>
      </c>
    </row>
    <row r="6" spans="1:29">
      <c r="A6" s="239" t="s">
        <v>784</v>
      </c>
      <c r="B6" s="35" t="s">
        <v>85</v>
      </c>
      <c r="C6" s="35">
        <v>0.53514983304659702</v>
      </c>
      <c r="D6" s="35">
        <v>0.54753691946145966</v>
      </c>
      <c r="E6" s="35">
        <v>0.56428931565306761</v>
      </c>
      <c r="F6" s="35">
        <v>0.58694539221227138</v>
      </c>
      <c r="G6" s="35">
        <v>0.5</v>
      </c>
      <c r="H6" s="35">
        <v>2.2665658574870529</v>
      </c>
      <c r="I6" s="35">
        <v>3.9855460098468662</v>
      </c>
      <c r="J6" s="35">
        <v>5.6106365605657071</v>
      </c>
      <c r="K6" s="35">
        <v>7.0980627024809539</v>
      </c>
      <c r="L6" s="35">
        <v>8.407757872838804</v>
      </c>
      <c r="M6" s="35">
        <v>9.504443019958801</v>
      </c>
      <c r="N6" s="35">
        <v>10.358576909469692</v>
      </c>
      <c r="O6" s="35">
        <v>10.947151871867854</v>
      </c>
      <c r="P6" s="35">
        <v>11.25431355647213</v>
      </c>
      <c r="Q6" s="35">
        <v>11.271787997560828</v>
      </c>
      <c r="R6" s="35">
        <v>10.999104488877858</v>
      </c>
      <c r="S6" s="35">
        <v>10.443608262972722</v>
      </c>
      <c r="T6" s="35">
        <v>9.6202626338329384</v>
      </c>
      <c r="U6" s="35">
        <v>8.5512459324615673</v>
      </c>
      <c r="V6" s="35">
        <v>6.453266504207499</v>
      </c>
      <c r="W6" s="35">
        <v>4.9019748455607317</v>
      </c>
      <c r="X6" s="35">
        <v>3.7549160242119806</v>
      </c>
      <c r="Y6" s="35">
        <v>2.9067557622134439</v>
      </c>
      <c r="Z6" s="35">
        <v>2.2796076015048596</v>
      </c>
      <c r="AA6" s="35"/>
      <c r="AB6" s="33"/>
      <c r="AC6" s="34"/>
    </row>
    <row r="7" spans="1:29">
      <c r="A7" s="239" t="s">
        <v>784</v>
      </c>
      <c r="B7" s="35" t="s">
        <v>86</v>
      </c>
      <c r="C7" s="35">
        <v>6.0226045022194876</v>
      </c>
      <c r="D7" s="35">
        <v>6.0317716579074308</v>
      </c>
      <c r="E7" s="35">
        <v>6.0446565129541563</v>
      </c>
      <c r="F7" s="35">
        <v>6.0627667638571143</v>
      </c>
      <c r="G7" s="35">
        <v>6</v>
      </c>
      <c r="H7" s="35">
        <v>7.9248843649431713</v>
      </c>
      <c r="I7" s="35">
        <v>9.8038498027592027</v>
      </c>
      <c r="J7" s="35">
        <v>11.592072801664807</v>
      </c>
      <c r="K7" s="35">
        <v>13.246894548970094</v>
      </c>
      <c r="L7" s="35">
        <v>14.72883857501961</v>
      </c>
      <c r="M7" s="35">
        <v>16.002552481000212</v>
      </c>
      <c r="N7" s="35">
        <v>17.037651285302225</v>
      </c>
      <c r="O7" s="35">
        <v>17.809442270051377</v>
      </c>
      <c r="P7" s="35">
        <v>18.299514036292212</v>
      </c>
      <c r="Q7" s="35">
        <v>18.49617571566354</v>
      </c>
      <c r="R7" s="35">
        <v>18.394735860986387</v>
      </c>
      <c r="S7" s="35">
        <v>17.997614362712113</v>
      </c>
      <c r="T7" s="35">
        <v>17.314284721416655</v>
      </c>
      <c r="U7" s="35">
        <v>16.361048053454798</v>
      </c>
      <c r="V7" s="35">
        <v>13.371549020290912</v>
      </c>
      <c r="W7" s="35">
        <v>11.244617598355102</v>
      </c>
      <c r="X7" s="35">
        <v>9.7313750037153692</v>
      </c>
      <c r="Y7" s="35">
        <v>8.6547520686195831</v>
      </c>
      <c r="Z7" s="35">
        <v>7.8887698338608363</v>
      </c>
      <c r="AA7" s="35"/>
      <c r="AB7" s="131" t="s">
        <v>498</v>
      </c>
      <c r="AC7" s="132" t="e">
        <f>INDEX(C3:Z566,MATCH(1,INDEX((A3:A566=ACC)*(B3:B566=ACM),),0),MATCH(ACT,C2:Z2,0))</f>
        <v>#N/A</v>
      </c>
    </row>
    <row r="8" spans="1:29">
      <c r="A8" s="239" t="s">
        <v>784</v>
      </c>
      <c r="B8" s="35" t="s">
        <v>87</v>
      </c>
      <c r="C8" s="35">
        <v>10.607987612814867</v>
      </c>
      <c r="D8" s="35">
        <v>10.611538716528013</v>
      </c>
      <c r="E8" s="35">
        <v>10.616668556951836</v>
      </c>
      <c r="F8" s="35">
        <v>10.6</v>
      </c>
      <c r="G8" s="35">
        <v>12.491049230278614</v>
      </c>
      <c r="H8" s="35">
        <v>14.339935743891594</v>
      </c>
      <c r="I8" s="35">
        <v>16.105436881496068</v>
      </c>
      <c r="J8" s="35">
        <v>17.748189138934766</v>
      </c>
      <c r="K8" s="35">
        <v>19.231565813489848</v>
      </c>
      <c r="L8" s="35">
        <v>20.52249363058111</v>
      </c>
      <c r="M8" s="35">
        <v>21.592190143450267</v>
      </c>
      <c r="N8" s="35">
        <v>22.416805464813486</v>
      </c>
      <c r="O8" s="35">
        <v>22.977954022473021</v>
      </c>
      <c r="P8" s="35">
        <v>23.263124482897673</v>
      </c>
      <c r="Q8" s="35">
        <v>23.265958703141308</v>
      </c>
      <c r="R8" s="35">
        <v>22.986393491604687</v>
      </c>
      <c r="S8" s="35">
        <v>22.430662016951459</v>
      </c>
      <c r="T8" s="35">
        <v>21.611154833765188</v>
      </c>
      <c r="U8" s="35">
        <v>20.546143623510794</v>
      </c>
      <c r="V8" s="35">
        <v>19.259373810254829</v>
      </c>
      <c r="W8" s="35">
        <v>16.59440371445104</v>
      </c>
      <c r="X8" s="35">
        <v>14.749592878098309</v>
      </c>
      <c r="Y8" s="35">
        <v>13.47253276125749</v>
      </c>
      <c r="Z8" s="35">
        <v>12.58849494562442</v>
      </c>
      <c r="AA8" s="35"/>
      <c r="AB8" s="35"/>
      <c r="AC8" s="35"/>
    </row>
    <row r="9" spans="1:29">
      <c r="A9" s="239" t="s">
        <v>784</v>
      </c>
      <c r="B9" s="35" t="s">
        <v>88</v>
      </c>
      <c r="C9" s="35">
        <v>13.508897853015563</v>
      </c>
      <c r="D9" s="35">
        <v>13.512747823806937</v>
      </c>
      <c r="E9" s="35">
        <v>13.518263620620443</v>
      </c>
      <c r="F9" s="35">
        <v>13.5</v>
      </c>
      <c r="G9" s="35">
        <v>15.363981194019166</v>
      </c>
      <c r="H9" s="35">
        <v>17.185602418593781</v>
      </c>
      <c r="I9" s="35">
        <v>18.923466357237981</v>
      </c>
      <c r="J9" s="35">
        <v>20.538079122579962</v>
      </c>
      <c r="K9" s="35">
        <v>21.992747776072854</v>
      </c>
      <c r="L9" s="35">
        <v>23.254414194645662</v>
      </c>
      <c r="M9" s="35">
        <v>24.294406334228718</v>
      </c>
      <c r="N9" s="35">
        <v>25.089089817288244</v>
      </c>
      <c r="O9" s="35">
        <v>25.620405036694891</v>
      </c>
      <c r="P9" s="35">
        <v>25.876277569953565</v>
      </c>
      <c r="Q9" s="35">
        <v>25.85089257691174</v>
      </c>
      <c r="R9" s="35">
        <v>25.544826945111549</v>
      </c>
      <c r="S9" s="35">
        <v>24.965036179711888</v>
      </c>
      <c r="T9" s="35">
        <v>24.124696335914052</v>
      </c>
      <c r="U9" s="35">
        <v>23.042904586061042</v>
      </c>
      <c r="V9" s="35">
        <v>21.744245226183402</v>
      </c>
      <c r="W9" s="35">
        <v>19.254400386905047</v>
      </c>
      <c r="X9" s="35">
        <v>17.516513689773198</v>
      </c>
      <c r="Y9" s="35">
        <v>16.303486225401873</v>
      </c>
      <c r="Z9" s="35">
        <v>15.456805235353711</v>
      </c>
      <c r="AA9" s="35"/>
      <c r="AB9" s="35"/>
      <c r="AC9" s="35"/>
    </row>
    <row r="10" spans="1:29">
      <c r="A10" s="239" t="s">
        <v>784</v>
      </c>
      <c r="B10" s="35" t="s">
        <v>89</v>
      </c>
      <c r="C10" s="35">
        <v>12.629633805976564</v>
      </c>
      <c r="D10" s="35">
        <v>12.640809536973272</v>
      </c>
      <c r="E10" s="35">
        <v>12.656199946415587</v>
      </c>
      <c r="F10" s="35">
        <v>12.677394506563099</v>
      </c>
      <c r="G10" s="35">
        <v>12.6</v>
      </c>
      <c r="H10" s="35">
        <v>14.487779759258233</v>
      </c>
      <c r="I10" s="35">
        <v>16.327749541565002</v>
      </c>
      <c r="J10" s="35">
        <v>18.073310207136089</v>
      </c>
      <c r="K10" s="35">
        <v>19.680253624816878</v>
      </c>
      <c r="L10" s="35">
        <v>21.107882288775524</v>
      </c>
      <c r="M10" s="35">
        <v>22.320040024975114</v>
      </c>
      <c r="N10" s="35">
        <v>23.2860276837161</v>
      </c>
      <c r="O10" s="35">
        <v>23.981380627387388</v>
      </c>
      <c r="P10" s="35">
        <v>24.388488322743768</v>
      </c>
      <c r="Q10" s="35">
        <v>24.497040345893737</v>
      </c>
      <c r="R10" s="35">
        <v>24.304287504459644</v>
      </c>
      <c r="S10" s="35">
        <v>23.815111463721077</v>
      </c>
      <c r="T10" s="35">
        <v>23.041901113387354</v>
      </c>
      <c r="U10" s="35">
        <v>22.004238806138545</v>
      </c>
      <c r="V10" s="35">
        <v>19.428878953488542</v>
      </c>
      <c r="W10" s="35">
        <v>17.558783876368498</v>
      </c>
      <c r="X10" s="35">
        <v>16.200816136881528</v>
      </c>
      <c r="Y10" s="35">
        <v>15.21472917047593</v>
      </c>
      <c r="Z10" s="35">
        <v>14.498683069349587</v>
      </c>
      <c r="AA10" s="35"/>
      <c r="AB10" s="35"/>
      <c r="AC10" s="35"/>
    </row>
    <row r="11" spans="1:29">
      <c r="A11" s="239" t="s">
        <v>784</v>
      </c>
      <c r="B11" s="35" t="s">
        <v>90</v>
      </c>
      <c r="C11" s="35">
        <v>8.4852714001207143</v>
      </c>
      <c r="D11" s="35">
        <v>8.5129043349578346</v>
      </c>
      <c r="E11" s="35">
        <v>8.5494919613636569</v>
      </c>
      <c r="F11" s="35">
        <v>8.5979361246022954</v>
      </c>
      <c r="G11" s="35">
        <v>8.6620790379976924</v>
      </c>
      <c r="H11" s="35">
        <v>8.4</v>
      </c>
      <c r="I11" s="35">
        <v>10.345353918414506</v>
      </c>
      <c r="J11" s="35">
        <v>12.233641118373065</v>
      </c>
      <c r="K11" s="35">
        <v>14.009468926602203</v>
      </c>
      <c r="L11" s="35">
        <v>15.620743652283416</v>
      </c>
      <c r="M11" s="35">
        <v>17.020198749080201</v>
      </c>
      <c r="N11" s="35">
        <v>18.16678137347413</v>
      </c>
      <c r="O11" s="35">
        <v>19.026856664891291</v>
      </c>
      <c r="P11" s="35">
        <v>19.575194420209463</v>
      </c>
      <c r="Q11" s="35">
        <v>19.795709218670339</v>
      </c>
      <c r="R11" s="35">
        <v>19.681932285723434</v>
      </c>
      <c r="S11" s="35">
        <v>19.23720125373363</v>
      </c>
      <c r="T11" s="35">
        <v>18.474562252945383</v>
      </c>
      <c r="U11" s="35">
        <v>16.008848935984485</v>
      </c>
      <c r="V11" s="35">
        <v>14.146610192785921</v>
      </c>
      <c r="W11" s="35">
        <v>12.740147765538236</v>
      </c>
      <c r="X11" s="35">
        <v>11.677912020264339</v>
      </c>
      <c r="Y11" s="35">
        <v>10.875654699572413</v>
      </c>
      <c r="Z11" s="35">
        <v>10.269747007737177</v>
      </c>
      <c r="AA11" s="35"/>
      <c r="AB11" s="35"/>
      <c r="AC11" s="35"/>
    </row>
    <row r="12" spans="1:29">
      <c r="A12" s="239" t="s">
        <v>784</v>
      </c>
      <c r="B12" s="35" t="s">
        <v>91</v>
      </c>
      <c r="C12" s="35">
        <v>3.1131924405008569</v>
      </c>
      <c r="D12" s="35">
        <v>3.1450605728546823</v>
      </c>
      <c r="E12" s="35">
        <v>3.1859008402311919</v>
      </c>
      <c r="F12" s="35">
        <v>3.2382392521866268</v>
      </c>
      <c r="G12" s="35">
        <v>3.3053129895048201</v>
      </c>
      <c r="H12" s="35">
        <v>3</v>
      </c>
      <c r="I12" s="35">
        <v>4.8197926265682902</v>
      </c>
      <c r="J12" s="35">
        <v>6.5762848115440011</v>
      </c>
      <c r="K12" s="35">
        <v>8.2083779828483152</v>
      </c>
      <c r="L12" s="35">
        <v>9.6593007166632248</v>
      </c>
      <c r="M12" s="35">
        <v>10.878583498810952</v>
      </c>
      <c r="N12" s="35">
        <v>11.823814277825107</v>
      </c>
      <c r="O12" s="35">
        <v>12.462113743807981</v>
      </c>
      <c r="P12" s="35">
        <v>12.771279016346098</v>
      </c>
      <c r="Q12" s="35">
        <v>12.740555958956525</v>
      </c>
      <c r="R12" s="35">
        <v>12.371013255549416</v>
      </c>
      <c r="S12" s="35">
        <v>11.675505236871841</v>
      </c>
      <c r="T12" s="35">
        <v>10.678224749993683</v>
      </c>
      <c r="U12" s="35">
        <v>8.9914074587071084</v>
      </c>
      <c r="V12" s="35">
        <v>7.6751644429632906</v>
      </c>
      <c r="W12" s="35">
        <v>6.6480848146930791</v>
      </c>
      <c r="X12" s="35">
        <v>5.8466427176107647</v>
      </c>
      <c r="Y12" s="35">
        <v>5.2212681923098749</v>
      </c>
      <c r="Z12" s="35">
        <v>4.7332812269144879</v>
      </c>
      <c r="AA12" s="35"/>
      <c r="AB12" s="35"/>
      <c r="AC12" s="35"/>
    </row>
    <row r="13" spans="1:29">
      <c r="A13" s="239" t="s">
        <v>784</v>
      </c>
      <c r="B13" s="35" t="s">
        <v>92</v>
      </c>
      <c r="C13" s="35">
        <v>-1.2143721622755161</v>
      </c>
      <c r="D13" s="35">
        <v>-1.1674521734368655</v>
      </c>
      <c r="E13" s="35">
        <v>-1.1086725121503429</v>
      </c>
      <c r="F13" s="35">
        <v>-1.035035483104159</v>
      </c>
      <c r="G13" s="35">
        <v>-0.94278568227055404</v>
      </c>
      <c r="H13" s="35">
        <v>-0.82721847560741568</v>
      </c>
      <c r="I13" s="35">
        <v>-1.4</v>
      </c>
      <c r="J13" s="35">
        <v>0.12792429089171287</v>
      </c>
      <c r="K13" s="35">
        <v>1.5934557474945823</v>
      </c>
      <c r="L13" s="35">
        <v>2.9367493487810665</v>
      </c>
      <c r="M13" s="35">
        <v>4.1029516602152043</v>
      </c>
      <c r="N13" s="35">
        <v>5.0444407753986678</v>
      </c>
      <c r="O13" s="35">
        <v>5.722770958048212</v>
      </c>
      <c r="P13" s="35">
        <v>6.1102425747909823</v>
      </c>
      <c r="Q13" s="35">
        <v>6.1910332105248891</v>
      </c>
      <c r="R13" s="35">
        <v>5.9618437772142947</v>
      </c>
      <c r="S13" s="35">
        <v>5.4320332322490046</v>
      </c>
      <c r="T13" s="35">
        <v>4.0535687342572952</v>
      </c>
      <c r="U13" s="35">
        <v>2.9532299870675964</v>
      </c>
      <c r="V13" s="35">
        <v>2.0749009765410733</v>
      </c>
      <c r="W13" s="35">
        <v>1.3737879304879024</v>
      </c>
      <c r="X13" s="35">
        <v>0.81413488765912723</v>
      </c>
      <c r="Y13" s="35">
        <v>0.36740018473112945</v>
      </c>
      <c r="Z13" s="35">
        <v>1.0800864210281258E-2</v>
      </c>
      <c r="AA13" s="35"/>
      <c r="AB13" s="35"/>
      <c r="AC13" s="35"/>
    </row>
    <row r="14" spans="1:29">
      <c r="A14" s="239" t="s">
        <v>784</v>
      </c>
      <c r="B14" s="35" t="s">
        <v>93</v>
      </c>
      <c r="C14" s="35">
        <v>-7.3803646831318641</v>
      </c>
      <c r="D14" s="35">
        <v>-7.3281360238128244</v>
      </c>
      <c r="E14" s="35">
        <v>-7.263487536511831</v>
      </c>
      <c r="F14" s="35">
        <v>-7.1834658211394968</v>
      </c>
      <c r="G14" s="35">
        <v>-7.0844151673892064</v>
      </c>
      <c r="H14" s="35">
        <v>-6.9618105473468814</v>
      </c>
      <c r="I14" s="35">
        <v>-6.8100508942140667</v>
      </c>
      <c r="J14" s="35">
        <v>-7.6</v>
      </c>
      <c r="K14" s="35">
        <v>-6.0961711772031002</v>
      </c>
      <c r="L14" s="35">
        <v>-4.6605814732513835</v>
      </c>
      <c r="M14" s="35">
        <v>-3.3583735260141578</v>
      </c>
      <c r="N14" s="35">
        <v>-2.2486375201757358</v>
      </c>
      <c r="O14" s="35">
        <v>-1.3817298567049114</v>
      </c>
      <c r="P14" s="35">
        <v>-0.79698813452159367</v>
      </c>
      <c r="Q14" s="35">
        <v>-0.52094613145269975</v>
      </c>
      <c r="R14" s="35">
        <v>-0.56612978314205176</v>
      </c>
      <c r="S14" s="35">
        <v>-0.93048879468191359</v>
      </c>
      <c r="T14" s="35">
        <v>-2.2117899565807884</v>
      </c>
      <c r="U14" s="35">
        <v>-3.2469362479136867</v>
      </c>
      <c r="V14" s="35">
        <v>-4.0832172693655515</v>
      </c>
      <c r="W14" s="35">
        <v>-4.7588376649523845</v>
      </c>
      <c r="X14" s="35">
        <v>-5.3046624621484799</v>
      </c>
      <c r="Y14" s="35">
        <v>-5.7456271091310303</v>
      </c>
      <c r="Z14" s="35">
        <v>-6.1018766252529346</v>
      </c>
      <c r="AA14" s="35"/>
      <c r="AB14" s="35"/>
      <c r="AC14" s="35"/>
    </row>
    <row r="15" spans="1:29">
      <c r="A15" s="239" t="s">
        <v>788</v>
      </c>
      <c r="B15" s="35" t="s">
        <v>82</v>
      </c>
      <c r="C15" s="35">
        <v>-14.561141026165542</v>
      </c>
      <c r="D15" s="35">
        <v>-14.503917417363407</v>
      </c>
      <c r="E15" s="35">
        <v>-14.432984709205392</v>
      </c>
      <c r="F15" s="35">
        <v>-14.34505860332089</v>
      </c>
      <c r="G15" s="35">
        <v>-14.236067979717587</v>
      </c>
      <c r="H15" s="35">
        <v>-14.100966397383891</v>
      </c>
      <c r="I15" s="35">
        <v>-14.8</v>
      </c>
      <c r="J15" s="35">
        <v>-12.969526724775015</v>
      </c>
      <c r="K15" s="35">
        <v>-11.221001721452565</v>
      </c>
      <c r="L15" s="35">
        <v>-9.6327045280843748</v>
      </c>
      <c r="M15" s="35">
        <v>-8.2757414601932275</v>
      </c>
      <c r="N15" s="35">
        <v>-7.2108622593647089</v>
      </c>
      <c r="O15" s="35">
        <v>-6.4857403942443099</v>
      </c>
      <c r="P15" s="35">
        <v>-6.1328387718679487</v>
      </c>
      <c r="Q15" s="35">
        <v>-6.167956409078295</v>
      </c>
      <c r="R15" s="35">
        <v>-6.5895211279464867</v>
      </c>
      <c r="S15" s="35">
        <v>-7.3786599404459263</v>
      </c>
      <c r="T15" s="35">
        <v>-8.8129755174509263</v>
      </c>
      <c r="U15" s="35">
        <v>-9.970082240269182</v>
      </c>
      <c r="V15" s="35">
        <v>-10.903556009540344</v>
      </c>
      <c r="W15" s="35">
        <v>-11.656618160795492</v>
      </c>
      <c r="X15" s="35">
        <v>-12.264136681745274</v>
      </c>
      <c r="Y15" s="35">
        <v>-12.754240656140823</v>
      </c>
      <c r="Z15" s="35">
        <v>-13.149622685552512</v>
      </c>
      <c r="AA15" s="35"/>
      <c r="AB15" s="35"/>
      <c r="AC15" s="35"/>
    </row>
    <row r="16" spans="1:29">
      <c r="A16" s="239" t="s">
        <v>788</v>
      </c>
      <c r="B16" s="35" t="s">
        <v>83</v>
      </c>
      <c r="C16" s="35">
        <v>-12.999699258740078</v>
      </c>
      <c r="D16" s="35">
        <v>-12.94656330675345</v>
      </c>
      <c r="E16" s="35">
        <v>-12.879331403969212</v>
      </c>
      <c r="F16" s="35">
        <v>-12.794264164501534</v>
      </c>
      <c r="G16" s="35">
        <v>-12.686630214977981</v>
      </c>
      <c r="H16" s="35">
        <v>-12.550443039250473</v>
      </c>
      <c r="I16" s="35">
        <v>-13.2</v>
      </c>
      <c r="J16" s="35">
        <v>-11.398994174433424</v>
      </c>
      <c r="K16" s="35">
        <v>-9.666176633310549</v>
      </c>
      <c r="L16" s="35">
        <v>-8.0671539691841492</v>
      </c>
      <c r="M16" s="35">
        <v>-6.6624671368393473</v>
      </c>
      <c r="N16" s="35">
        <v>-5.5052992986615967</v>
      </c>
      <c r="O16" s="35">
        <v>-4.6394622450286089</v>
      </c>
      <c r="P16" s="35">
        <v>-4.0977376263142506</v>
      </c>
      <c r="Q16" s="35">
        <v>-3.9006357994905407</v>
      </c>
      <c r="R16" s="35">
        <v>-4.0556192809141898</v>
      </c>
      <c r="S16" s="35">
        <v>-4.5568202063254777</v>
      </c>
      <c r="T16" s="35">
        <v>-6.3689634309125145</v>
      </c>
      <c r="U16" s="35">
        <v>-7.8011697405206464</v>
      </c>
      <c r="V16" s="35">
        <v>-8.9330973307081116</v>
      </c>
      <c r="W16" s="35">
        <v>-9.8277031293504624</v>
      </c>
      <c r="X16" s="35">
        <v>-10.534744411763215</v>
      </c>
      <c r="Y16" s="35">
        <v>-11.093546261465651</v>
      </c>
      <c r="Z16" s="35">
        <v>-11.535188800590504</v>
      </c>
      <c r="AA16" s="35"/>
      <c r="AB16" s="35"/>
      <c r="AC16" s="35"/>
    </row>
    <row r="17" spans="1:29">
      <c r="A17" s="239" t="s">
        <v>788</v>
      </c>
      <c r="B17" s="35" t="s">
        <v>84</v>
      </c>
      <c r="C17" s="35">
        <v>-6.9119594512377445</v>
      </c>
      <c r="D17" s="35">
        <v>-6.8855552044600516</v>
      </c>
      <c r="E17" s="35">
        <v>-6.8512320582922621</v>
      </c>
      <c r="F17" s="35">
        <v>-6.8066150550967466</v>
      </c>
      <c r="G17" s="35">
        <v>-6.7486169635343618</v>
      </c>
      <c r="H17" s="35">
        <v>-7</v>
      </c>
      <c r="I17" s="35">
        <v>-5.3769671945246733</v>
      </c>
      <c r="J17" s="35">
        <v>-3.8059812863814213</v>
      </c>
      <c r="K17" s="35">
        <v>-2.3374201496313463</v>
      </c>
      <c r="L17" s="35">
        <v>-1.0183771334984755</v>
      </c>
      <c r="M17" s="35">
        <v>0.10884911210348402</v>
      </c>
      <c r="N17" s="35">
        <v>1.0081110561591746</v>
      </c>
      <c r="O17" s="35">
        <v>1.6505714540244814</v>
      </c>
      <c r="P17" s="35">
        <v>2.0156280909722533</v>
      </c>
      <c r="Q17" s="35">
        <v>2.0915744474302933</v>
      </c>
      <c r="R17" s="35">
        <v>1.8759750999099403</v>
      </c>
      <c r="S17" s="35">
        <v>1.3757438193882248</v>
      </c>
      <c r="T17" s="35">
        <v>0.60692186270959514</v>
      </c>
      <c r="U17" s="35">
        <v>-1.1481168101630068</v>
      </c>
      <c r="V17" s="35">
        <v>-2.4982399601908316</v>
      </c>
      <c r="W17" s="35">
        <v>-3.5368680818478277</v>
      </c>
      <c r="X17" s="35">
        <v>-4.3358680657193016</v>
      </c>
      <c r="Y17" s="35">
        <v>-4.9505259600271643</v>
      </c>
      <c r="Z17" s="35">
        <v>-5.4233724364493048</v>
      </c>
      <c r="AA17" s="35"/>
      <c r="AB17" s="35"/>
      <c r="AC17" s="35"/>
    </row>
    <row r="18" spans="1:29">
      <c r="A18" s="239" t="s">
        <v>788</v>
      </c>
      <c r="B18" s="35" t="s">
        <v>85</v>
      </c>
      <c r="C18" s="35">
        <v>1.1318952188756159</v>
      </c>
      <c r="D18" s="35">
        <v>1.1431353528446579</v>
      </c>
      <c r="E18" s="35">
        <v>1.1583366012407466</v>
      </c>
      <c r="F18" s="35">
        <v>1.1788948929333574</v>
      </c>
      <c r="G18" s="35">
        <v>1.1000000000000001</v>
      </c>
      <c r="H18" s="35">
        <v>2.70299494475677</v>
      </c>
      <c r="I18" s="35">
        <v>4.2628102681943787</v>
      </c>
      <c r="J18" s="35">
        <v>5.7374294716244378</v>
      </c>
      <c r="K18" s="35">
        <v>7.0871309707697545</v>
      </c>
      <c r="L18" s="35">
        <v>8.2755580697981745</v>
      </c>
      <c r="M18" s="35">
        <v>9.2706982958885416</v>
      </c>
      <c r="N18" s="35">
        <v>10.045745714148424</v>
      </c>
      <c r="O18" s="35">
        <v>10.579822994843052</v>
      </c>
      <c r="P18" s="35">
        <v>10.858543782724711</v>
      </c>
      <c r="Q18" s="35">
        <v>10.8744002200089</v>
      </c>
      <c r="R18" s="35">
        <v>10.62696518435213</v>
      </c>
      <c r="S18" s="35">
        <v>10.122903794178951</v>
      </c>
      <c r="T18" s="35">
        <v>9.3757938714409992</v>
      </c>
      <c r="U18" s="35">
        <v>8.4057601979743861</v>
      </c>
      <c r="V18" s="35">
        <v>6.502038124188287</v>
      </c>
      <c r="W18" s="35">
        <v>5.0943845820828866</v>
      </c>
      <c r="X18" s="35">
        <v>4.0535349108590202</v>
      </c>
      <c r="Y18" s="35">
        <v>3.2839080064529402</v>
      </c>
      <c r="Z18" s="35">
        <v>2.7148291198840395</v>
      </c>
      <c r="AA18" s="35"/>
      <c r="AB18" s="35"/>
      <c r="AC18" s="35"/>
    </row>
    <row r="19" spans="1:29">
      <c r="A19" s="239" t="s">
        <v>788</v>
      </c>
      <c r="B19" s="35" t="s">
        <v>86</v>
      </c>
      <c r="C19" s="35">
        <v>8.0178155699707521</v>
      </c>
      <c r="D19" s="35">
        <v>8.0252265971242753</v>
      </c>
      <c r="E19" s="35">
        <v>8.0357205075961797</v>
      </c>
      <c r="F19" s="35">
        <v>8.0505797375937345</v>
      </c>
      <c r="G19" s="35">
        <v>8</v>
      </c>
      <c r="H19" s="35">
        <v>9.6927685156492593</v>
      </c>
      <c r="I19" s="35">
        <v>11.345937126461219</v>
      </c>
      <c r="J19" s="35">
        <v>12.920832310886443</v>
      </c>
      <c r="K19" s="35">
        <v>14.380611642535612</v>
      </c>
      <c r="L19" s="35">
        <v>15.691125666192406</v>
      </c>
      <c r="M19" s="35">
        <v>16.821716775607065</v>
      </c>
      <c r="N19" s="35">
        <v>17.745936404464224</v>
      </c>
      <c r="O19" s="35">
        <v>18.442163752865284</v>
      </c>
      <c r="P19" s="35">
        <v>18.894111575101839</v>
      </c>
      <c r="Q19" s="35">
        <v>19.091207196536736</v>
      </c>
      <c r="R19" s="35">
        <v>19.028839846246186</v>
      </c>
      <c r="S19" s="35">
        <v>18.708468519428649</v>
      </c>
      <c r="T19" s="35">
        <v>18.137587846293336</v>
      </c>
      <c r="U19" s="35">
        <v>17.329552765876876</v>
      </c>
      <c r="V19" s="35">
        <v>14.588732490453751</v>
      </c>
      <c r="W19" s="35">
        <v>12.653105772608887</v>
      </c>
      <c r="X19" s="35">
        <v>11.286124207115147</v>
      </c>
      <c r="Y19" s="35">
        <v>10.320732180247351</v>
      </c>
      <c r="Z19" s="35">
        <v>9.6389513947081618</v>
      </c>
      <c r="AA19" s="35"/>
      <c r="AB19" s="35"/>
      <c r="AC19" s="35"/>
    </row>
    <row r="20" spans="1:29">
      <c r="A20" s="239" t="s">
        <v>788</v>
      </c>
      <c r="B20" s="35" t="s">
        <v>87</v>
      </c>
      <c r="C20" s="35">
        <v>13.005480283694849</v>
      </c>
      <c r="D20" s="35">
        <v>13.008021370156198</v>
      </c>
      <c r="E20" s="35">
        <v>13.01174070226387</v>
      </c>
      <c r="F20" s="35">
        <v>13</v>
      </c>
      <c r="G20" s="35">
        <v>14.585672993108219</v>
      </c>
      <c r="H20" s="35">
        <v>16.136978085725815</v>
      </c>
      <c r="I20" s="35">
        <v>17.620292267758401</v>
      </c>
      <c r="J20" s="35">
        <v>19.003466165138317</v>
      </c>
      <c r="K20" s="35">
        <v>20.256520845845536</v>
      </c>
      <c r="L20" s="35">
        <v>21.352297583734739</v>
      </c>
      <c r="M20" s="35">
        <v>22.267046497177503</v>
      </c>
      <c r="N20" s="35">
        <v>22.98094130435674</v>
      </c>
      <c r="O20" s="35">
        <v>23.478509038399363</v>
      </c>
      <c r="P20" s="35">
        <v>23.748965408694861</v>
      </c>
      <c r="Q20" s="35">
        <v>23.78644853977347</v>
      </c>
      <c r="R20" s="35">
        <v>23.590146021683964</v>
      </c>
      <c r="S20" s="35">
        <v>23.164312518179266</v>
      </c>
      <c r="T20" s="35">
        <v>22.518177551069751</v>
      </c>
      <c r="U20" s="35">
        <v>21.665745459427626</v>
      </c>
      <c r="V20" s="35">
        <v>20.62549186932959</v>
      </c>
      <c r="W20" s="35">
        <v>18.20981552314905</v>
      </c>
      <c r="X20" s="35">
        <v>16.559400265629169</v>
      </c>
      <c r="Y20" s="35">
        <v>15.431819359949827</v>
      </c>
      <c r="Z20" s="35">
        <v>14.661444332780444</v>
      </c>
      <c r="AA20" s="35"/>
      <c r="AB20" s="35"/>
      <c r="AC20" s="35"/>
    </row>
    <row r="21" spans="1:29">
      <c r="A21" s="239" t="s">
        <v>788</v>
      </c>
      <c r="B21" s="35" t="s">
        <v>88</v>
      </c>
      <c r="C21" s="35">
        <v>15.506855510211185</v>
      </c>
      <c r="D21" s="35">
        <v>15.509903307886248</v>
      </c>
      <c r="E21" s="35">
        <v>15.514306084312995</v>
      </c>
      <c r="F21" s="35">
        <v>15.5</v>
      </c>
      <c r="G21" s="35">
        <v>17.123026504727314</v>
      </c>
      <c r="H21" s="35">
        <v>18.709866110899085</v>
      </c>
      <c r="I21" s="35">
        <v>20.225138740811584</v>
      </c>
      <c r="J21" s="35">
        <v>21.635059969636924</v>
      </c>
      <c r="K21" s="35">
        <v>22.908194280869239</v>
      </c>
      <c r="L21" s="35">
        <v>24.016155950656227</v>
      </c>
      <c r="M21" s="35">
        <v>24.934241934142356</v>
      </c>
      <c r="N21" s="35">
        <v>25.641982643028896</v>
      </c>
      <c r="O21" s="35">
        <v>26.123598334248499</v>
      </c>
      <c r="P21" s="35">
        <v>26.368350934140523</v>
      </c>
      <c r="Q21" s="35">
        <v>26.370783453877184</v>
      </c>
      <c r="R21" s="35">
        <v>26.130841658148903</v>
      </c>
      <c r="S21" s="35">
        <v>25.65387527439141</v>
      </c>
      <c r="T21" s="35">
        <v>24.950518715593741</v>
      </c>
      <c r="U21" s="35">
        <v>24.036453976084069</v>
      </c>
      <c r="V21" s="35">
        <v>22.932060986754141</v>
      </c>
      <c r="W21" s="35">
        <v>20.644803187993411</v>
      </c>
      <c r="X21" s="35">
        <v>19.061461604037131</v>
      </c>
      <c r="Y21" s="35">
        <v>17.965402133677685</v>
      </c>
      <c r="Z21" s="35">
        <v>17.20666101632332</v>
      </c>
      <c r="AA21" s="35"/>
      <c r="AB21" s="35"/>
      <c r="AC21" s="35"/>
    </row>
    <row r="22" spans="1:29">
      <c r="A22" s="239" t="s">
        <v>788</v>
      </c>
      <c r="B22" s="35" t="s">
        <v>89</v>
      </c>
      <c r="C22" s="35">
        <v>14.325357227237015</v>
      </c>
      <c r="D22" s="35">
        <v>14.335033197457834</v>
      </c>
      <c r="E22" s="35">
        <v>14.348401385240098</v>
      </c>
      <c r="F22" s="35">
        <v>14.366870690178372</v>
      </c>
      <c r="G22" s="35">
        <v>14.3</v>
      </c>
      <c r="H22" s="35">
        <v>15.988923286599521</v>
      </c>
      <c r="I22" s="35">
        <v>17.635502473569563</v>
      </c>
      <c r="J22" s="35">
        <v>19.198455097879336</v>
      </c>
      <c r="K22" s="35">
        <v>20.638595352710361</v>
      </c>
      <c r="L22" s="35">
        <v>21.919816540431761</v>
      </c>
      <c r="M22" s="35">
        <v>23.009996327216577</v>
      </c>
      <c r="N22" s="35">
        <v>23.881802103068893</v>
      </c>
      <c r="O22" s="35">
        <v>24.513376255554114</v>
      </c>
      <c r="P22" s="35">
        <v>24.888884176286869</v>
      </c>
      <c r="Q22" s="35">
        <v>24.998911260747626</v>
      </c>
      <c r="R22" s="35">
        <v>24.840698947986152</v>
      </c>
      <c r="S22" s="35">
        <v>24.418213882306151</v>
      </c>
      <c r="T22" s="35">
        <v>23.742048462933255</v>
      </c>
      <c r="U22" s="35">
        <v>22.829155275050638</v>
      </c>
      <c r="V22" s="35">
        <v>20.473451016270072</v>
      </c>
      <c r="W22" s="35">
        <v>18.768378898174031</v>
      </c>
      <c r="X22" s="35">
        <v>17.534238017767645</v>
      </c>
      <c r="Y22" s="35">
        <v>16.640959841128982</v>
      </c>
      <c r="Z22" s="35">
        <v>15.994400024881639</v>
      </c>
      <c r="AA22" s="35"/>
      <c r="AB22" s="35"/>
      <c r="AC22" s="35"/>
    </row>
    <row r="23" spans="1:29">
      <c r="A23" s="239" t="s">
        <v>788</v>
      </c>
      <c r="B23" s="35" t="s">
        <v>90</v>
      </c>
      <c r="C23" s="35">
        <v>9.7747994737901003</v>
      </c>
      <c r="D23" s="35">
        <v>9.7990388903138896</v>
      </c>
      <c r="E23" s="35">
        <v>9.8311332994418041</v>
      </c>
      <c r="F23" s="35">
        <v>9.8736281794756966</v>
      </c>
      <c r="G23" s="35">
        <v>9.9298938929804308</v>
      </c>
      <c r="H23" s="35">
        <v>9.6999999999999993</v>
      </c>
      <c r="I23" s="35">
        <v>11.406450805626758</v>
      </c>
      <c r="J23" s="35">
        <v>13.06284308629216</v>
      </c>
      <c r="K23" s="35">
        <v>14.620586777721229</v>
      </c>
      <c r="L23" s="35">
        <v>16.033985659897731</v>
      </c>
      <c r="M23" s="35">
        <v>17.261577850070353</v>
      </c>
      <c r="N23" s="35">
        <v>18.267352081994851</v>
      </c>
      <c r="O23" s="35">
        <v>19.021804092009905</v>
      </c>
      <c r="P23" s="35">
        <v>19.502802122990758</v>
      </c>
      <c r="Q23" s="35">
        <v>19.696236156728368</v>
      </c>
      <c r="R23" s="35">
        <v>19.59643182958196</v>
      </c>
      <c r="S23" s="35">
        <v>19.206316889240025</v>
      </c>
      <c r="T23" s="35">
        <v>18.537335309601211</v>
      </c>
      <c r="U23" s="35">
        <v>16.37442889121446</v>
      </c>
      <c r="V23" s="35">
        <v>14.740886134022738</v>
      </c>
      <c r="W23" s="35">
        <v>13.507147162752837</v>
      </c>
      <c r="X23" s="35">
        <v>12.575361421284507</v>
      </c>
      <c r="Y23" s="35">
        <v>11.871626929449484</v>
      </c>
      <c r="Z23" s="35">
        <v>11.340128954155418</v>
      </c>
      <c r="AA23" s="35"/>
      <c r="AB23" s="35"/>
      <c r="AC23" s="35"/>
    </row>
    <row r="24" spans="1:29">
      <c r="A24" s="239" t="s">
        <v>788</v>
      </c>
      <c r="B24" s="35" t="s">
        <v>91</v>
      </c>
      <c r="C24" s="35">
        <v>3.8027972163732273</v>
      </c>
      <c r="D24" s="35">
        <v>3.8317386835108849</v>
      </c>
      <c r="E24" s="35">
        <v>3.8688283140875113</v>
      </c>
      <c r="F24" s="35">
        <v>3.916360137189896</v>
      </c>
      <c r="G24" s="35">
        <v>3.9772740414890713</v>
      </c>
      <c r="H24" s="35">
        <v>3.7</v>
      </c>
      <c r="I24" s="35">
        <v>5.3526688139242635</v>
      </c>
      <c r="J24" s="35">
        <v>6.9478504921164905</v>
      </c>
      <c r="K24" s="35">
        <v>8.4300575558520414</v>
      </c>
      <c r="L24" s="35">
        <v>9.7477322835002731</v>
      </c>
      <c r="M24" s="35">
        <v>10.855040116267087</v>
      </c>
      <c r="N24" s="35">
        <v>11.713463987004431</v>
      </c>
      <c r="O24" s="35">
        <v>12.293144114274593</v>
      </c>
      <c r="P24" s="35">
        <v>12.573916657702068</v>
      </c>
      <c r="Q24" s="35">
        <v>12.546015105582963</v>
      </c>
      <c r="R24" s="35">
        <v>12.210409997386712</v>
      </c>
      <c r="S24" s="35">
        <v>11.578775164097895</v>
      </c>
      <c r="T24" s="35">
        <v>10.673081660708547</v>
      </c>
      <c r="U24" s="35">
        <v>9.1411761614789029</v>
      </c>
      <c r="V24" s="35">
        <v>7.9458126063646199</v>
      </c>
      <c r="W24" s="35">
        <v>7.013056617425347</v>
      </c>
      <c r="X24" s="35">
        <v>6.2852163455852867</v>
      </c>
      <c r="Y24" s="35">
        <v>5.7172741746487636</v>
      </c>
      <c r="Z24" s="35">
        <v>5.2741023387284631</v>
      </c>
      <c r="AA24" s="35"/>
      <c r="AB24" s="35"/>
      <c r="AC24" s="35"/>
    </row>
    <row r="25" spans="1:29">
      <c r="A25" s="239" t="s">
        <v>788</v>
      </c>
      <c r="B25" s="35" t="s">
        <v>92</v>
      </c>
      <c r="C25" s="35">
        <v>-1.7276920040778185</v>
      </c>
      <c r="D25" s="35">
        <v>-1.6848133541726371</v>
      </c>
      <c r="E25" s="35">
        <v>-1.6312644007342325</v>
      </c>
      <c r="F25" s="35">
        <v>-1.5643898507964569</v>
      </c>
      <c r="G25" s="35">
        <v>-1.4808736447416695</v>
      </c>
      <c r="H25" s="35">
        <v>-1.3765745252668369</v>
      </c>
      <c r="I25" s="35">
        <v>-1.9</v>
      </c>
      <c r="J25" s="35">
        <v>-0.51531193793440067</v>
      </c>
      <c r="K25" s="35">
        <v>0.81135158067634361</v>
      </c>
      <c r="L25" s="35">
        <v>2.0243974969372465</v>
      </c>
      <c r="M25" s="35">
        <v>3.0729938311345388</v>
      </c>
      <c r="N25" s="35">
        <v>3.9131997671182872</v>
      </c>
      <c r="O25" s="35">
        <v>4.5098069665059199</v>
      </c>
      <c r="P25" s="35">
        <v>4.8378149535117867</v>
      </c>
      <c r="Q25" s="35">
        <v>4.883478745264318</v>
      </c>
      <c r="R25" s="35">
        <v>4.6448848272749821</v>
      </c>
      <c r="S25" s="35">
        <v>4.1320313381438787</v>
      </c>
      <c r="T25" s="35">
        <v>2.9300731080181284</v>
      </c>
      <c r="U25" s="35">
        <v>1.9676201964127515</v>
      </c>
      <c r="V25" s="35">
        <v>1.1969481515441411</v>
      </c>
      <c r="W25" s="35">
        <v>0.57984221983546469</v>
      </c>
      <c r="X25" s="35">
        <v>8.5702418754502352E-2</v>
      </c>
      <c r="Y25" s="35">
        <v>-0.30997380224089599</v>
      </c>
      <c r="Z25" s="35">
        <v>-0.62680655183668765</v>
      </c>
      <c r="AA25" s="35"/>
      <c r="AB25" s="35"/>
      <c r="AC25" s="35"/>
    </row>
    <row r="26" spans="1:29">
      <c r="A26" s="239" t="s">
        <v>788</v>
      </c>
      <c r="B26" s="35" t="s">
        <v>93</v>
      </c>
      <c r="C26" s="35">
        <v>-9.9894117740392314</v>
      </c>
      <c r="D26" s="35">
        <v>-9.9166324006192763</v>
      </c>
      <c r="E26" s="35">
        <v>-9.8267988160198225</v>
      </c>
      <c r="F26" s="35">
        <v>-9.7159147489721285</v>
      </c>
      <c r="G26" s="35">
        <v>-9.5790474918114707</v>
      </c>
      <c r="H26" s="35">
        <v>-9.4101084676446831</v>
      </c>
      <c r="I26" s="35">
        <v>-9.2015823783629731</v>
      </c>
      <c r="J26" s="35">
        <v>-10.3</v>
      </c>
      <c r="K26" s="35">
        <v>-8.7113755782615492</v>
      </c>
      <c r="L26" s="35">
        <v>-7.1968297736926257</v>
      </c>
      <c r="M26" s="35">
        <v>-5.8269868680977384</v>
      </c>
      <c r="N26" s="35">
        <v>-4.6657235505151364</v>
      </c>
      <c r="O26" s="35">
        <v>-3.767190304570196</v>
      </c>
      <c r="P26" s="35">
        <v>-3.1732863352792977</v>
      </c>
      <c r="Q26" s="35">
        <v>-2.9117057811528007</v>
      </c>
      <c r="R26" s="35">
        <v>-2.9946463180308678</v>
      </c>
      <c r="S26" s="35">
        <v>-4.381511208135624</v>
      </c>
      <c r="T26" s="35">
        <v>-5.5050905261602026</v>
      </c>
      <c r="U26" s="35">
        <v>-6.4153670014679163</v>
      </c>
      <c r="V26" s="35">
        <v>-7.152834528865486</v>
      </c>
      <c r="W26" s="35">
        <v>-7.7502995504481182</v>
      </c>
      <c r="X26" s="35">
        <v>-8.2343404590348577</v>
      </c>
      <c r="Y26" s="35">
        <v>-8.6264899451501247</v>
      </c>
      <c r="Z26" s="35">
        <v>-8.944192884576184</v>
      </c>
      <c r="AA26" s="35"/>
      <c r="AB26" s="35"/>
      <c r="AC26" s="35"/>
    </row>
    <row r="27" spans="1:29">
      <c r="A27" s="239" t="s">
        <v>803</v>
      </c>
      <c r="B27" s="35" t="s">
        <v>82</v>
      </c>
      <c r="C27" s="35">
        <v>-10.089520398211336</v>
      </c>
      <c r="D27" s="35">
        <v>-10.038332184476557</v>
      </c>
      <c r="E27" s="35">
        <v>-9.9746951006228191</v>
      </c>
      <c r="F27" s="35">
        <v>-9.8955816065987783</v>
      </c>
      <c r="G27" s="35">
        <v>-9.7972278707318523</v>
      </c>
      <c r="H27" s="35">
        <v>-9.6749547050941267</v>
      </c>
      <c r="I27" s="35">
        <v>-10.3</v>
      </c>
      <c r="J27" s="35">
        <v>-8.6596527207118434</v>
      </c>
      <c r="K27" s="35">
        <v>-7.0908063904228964</v>
      </c>
      <c r="L27" s="35">
        <v>-5.6618453097419046</v>
      </c>
      <c r="M27" s="35">
        <v>-4.4350563338011355</v>
      </c>
      <c r="N27" s="35">
        <v>-3.4639138561690013</v>
      </c>
      <c r="O27" s="35">
        <v>-2.7907489183517091</v>
      </c>
      <c r="P27" s="35">
        <v>-2.4449040458587454</v>
      </c>
      <c r="Q27" s="35">
        <v>-2.4414542395158429</v>
      </c>
      <c r="R27" s="35">
        <v>-2.7805498726192512</v>
      </c>
      <c r="S27" s="35">
        <v>-3.4474101363277434</v>
      </c>
      <c r="T27" s="35">
        <v>-4.7879335548335602</v>
      </c>
      <c r="U27" s="35">
        <v>-5.8662199109567306</v>
      </c>
      <c r="V27" s="35">
        <v>-6.733568776146539</v>
      </c>
      <c r="W27" s="35">
        <v>-7.4312443515389752</v>
      </c>
      <c r="X27" s="35">
        <v>-7.9924386160782515</v>
      </c>
      <c r="Y27" s="35">
        <v>-8.443850437933456</v>
      </c>
      <c r="Z27" s="35">
        <v>-8.8069557755796382</v>
      </c>
      <c r="AA27" s="35"/>
      <c r="AB27" s="35"/>
      <c r="AC27" s="35"/>
    </row>
    <row r="28" spans="1:29">
      <c r="A28" s="239" t="s">
        <v>803</v>
      </c>
      <c r="B28" s="35" t="s">
        <v>83</v>
      </c>
      <c r="C28" s="35">
        <v>-9.2337536629715782</v>
      </c>
      <c r="D28" s="35">
        <v>-9.1892847526467509</v>
      </c>
      <c r="E28" s="35">
        <v>-9.1329209397284359</v>
      </c>
      <c r="F28" s="35">
        <v>-9.0614804797872051</v>
      </c>
      <c r="G28" s="35">
        <v>-8.9709305497459066</v>
      </c>
      <c r="H28" s="35">
        <v>-8.8561595945024827</v>
      </c>
      <c r="I28" s="35">
        <v>-9.4</v>
      </c>
      <c r="J28" s="35">
        <v>-7.879426815457685</v>
      </c>
      <c r="K28" s="35">
        <v>-6.4157189207200584</v>
      </c>
      <c r="L28" s="35">
        <v>-5.0636149988507198</v>
      </c>
      <c r="M28" s="35">
        <v>-3.8736800487229708</v>
      </c>
      <c r="N28" s="35">
        <v>-2.890414391975793</v>
      </c>
      <c r="O28" s="35">
        <v>-2.1505894823572396</v>
      </c>
      <c r="P28" s="35">
        <v>-1.6818727536467959</v>
      </c>
      <c r="Q28" s="35">
        <v>-1.5017929330937507</v>
      </c>
      <c r="R28" s="35">
        <v>-1.6170845148269137</v>
      </c>
      <c r="S28" s="35">
        <v>-2.0234359081422397</v>
      </c>
      <c r="T28" s="35">
        <v>-3.5801707492439077</v>
      </c>
      <c r="U28" s="35">
        <v>-4.80837548671985</v>
      </c>
      <c r="V28" s="35">
        <v>-5.7773824346794811</v>
      </c>
      <c r="W28" s="35">
        <v>-6.541892158948829</v>
      </c>
      <c r="X28" s="35">
        <v>-7.1450613309894235</v>
      </c>
      <c r="Y28" s="35">
        <v>-7.6209389275076864</v>
      </c>
      <c r="Z28" s="35">
        <v>-7.9963882995335434</v>
      </c>
      <c r="AA28" s="35"/>
      <c r="AB28" s="35"/>
      <c r="AC28" s="35"/>
    </row>
    <row r="29" spans="1:29">
      <c r="A29" s="239" t="s">
        <v>803</v>
      </c>
      <c r="B29" s="35" t="s">
        <v>84</v>
      </c>
      <c r="C29" s="35">
        <v>-4.5167968440268789</v>
      </c>
      <c r="D29" s="35">
        <v>-4.4918433800391693</v>
      </c>
      <c r="E29" s="35">
        <v>-4.4594061210234557</v>
      </c>
      <c r="F29" s="35">
        <v>-4.4172406015200023</v>
      </c>
      <c r="G29" s="35">
        <v>-4.3624292182852207</v>
      </c>
      <c r="H29" s="35">
        <v>-4.5999999999999996</v>
      </c>
      <c r="I29" s="35">
        <v>-3.0661448211991411</v>
      </c>
      <c r="J29" s="35">
        <v>-1.5814768200967277</v>
      </c>
      <c r="K29" s="35">
        <v>-0.19360585569555777</v>
      </c>
      <c r="L29" s="35">
        <v>1.0529622694410019</v>
      </c>
      <c r="M29" s="35">
        <v>2.1182530070428536</v>
      </c>
      <c r="N29" s="35">
        <v>2.9681049541724063</v>
      </c>
      <c r="O29" s="35">
        <v>3.5752653301769826</v>
      </c>
      <c r="P29" s="35">
        <v>3.9202639101496022</v>
      </c>
      <c r="Q29" s="35">
        <v>3.9920373898791777</v>
      </c>
      <c r="R29" s="35">
        <v>3.7882841603544488</v>
      </c>
      <c r="S29" s="35">
        <v>3.3155381150262349</v>
      </c>
      <c r="T29" s="35">
        <v>2.5889591230002766</v>
      </c>
      <c r="U29" s="35">
        <v>0.93035114643935568</v>
      </c>
      <c r="V29" s="35">
        <v>-0.34558941292759915</v>
      </c>
      <c r="W29" s="35">
        <v>-1.3271500553726723</v>
      </c>
      <c r="X29" s="35">
        <v>-2.0822489412292304</v>
      </c>
      <c r="Y29" s="35">
        <v>-2.6631344237619352</v>
      </c>
      <c r="Z29" s="35">
        <v>-3.110000324556486</v>
      </c>
      <c r="AA29" s="35"/>
      <c r="AB29" s="35"/>
      <c r="AC29" s="35"/>
    </row>
    <row r="30" spans="1:29">
      <c r="A30" s="239" t="s">
        <v>803</v>
      </c>
      <c r="B30" s="35" t="s">
        <v>85</v>
      </c>
      <c r="C30" s="35">
        <v>1.8305933732072235</v>
      </c>
      <c r="D30" s="35">
        <v>1.8413747261979372</v>
      </c>
      <c r="E30" s="35">
        <v>1.8559555154758181</v>
      </c>
      <c r="F30" s="35">
        <v>1.8756746932217918</v>
      </c>
      <c r="G30" s="35">
        <v>1.8</v>
      </c>
      <c r="H30" s="35">
        <v>3.3375665796646565</v>
      </c>
      <c r="I30" s="35">
        <v>4.8337159715333833</v>
      </c>
      <c r="J30" s="35">
        <v>6.2481466360479292</v>
      </c>
      <c r="K30" s="35">
        <v>7.5427582780852731</v>
      </c>
      <c r="L30" s="35">
        <v>8.6826781485819211</v>
      </c>
      <c r="M30" s="35">
        <v>9.6372004062604351</v>
      </c>
      <c r="N30" s="35">
        <v>10.380613236019917</v>
      </c>
      <c r="O30" s="35">
        <v>10.892891444033131</v>
      </c>
      <c r="P30" s="35">
        <v>11.160235873225743</v>
      </c>
      <c r="Q30" s="35">
        <v>11.175445108988127</v>
      </c>
      <c r="R30" s="35">
        <v>10.938109462541838</v>
      </c>
      <c r="S30" s="35">
        <v>10.454622006661442</v>
      </c>
      <c r="T30" s="35">
        <v>9.7380063664842229</v>
      </c>
      <c r="U30" s="35">
        <v>8.807565904179512</v>
      </c>
      <c r="V30" s="35">
        <v>6.981546772180601</v>
      </c>
      <c r="W30" s="35">
        <v>5.6313484766917483</v>
      </c>
      <c r="X30" s="35">
        <v>4.6329824655178351</v>
      </c>
      <c r="Y30" s="35">
        <v>3.8947689041487381</v>
      </c>
      <c r="Z30" s="35">
        <v>3.3489177272357109</v>
      </c>
      <c r="AA30" s="35"/>
      <c r="AB30" s="35"/>
      <c r="AC30" s="35"/>
    </row>
    <row r="31" spans="1:29">
      <c r="A31" s="239" t="s">
        <v>803</v>
      </c>
      <c r="B31" s="35" t="s">
        <v>86</v>
      </c>
      <c r="C31" s="35">
        <v>7.3197111259353935</v>
      </c>
      <c r="D31" s="35">
        <v>7.3277048856952796</v>
      </c>
      <c r="E31" s="35">
        <v>7.3389404792960242</v>
      </c>
      <c r="F31" s="35">
        <v>7.3547326180834034</v>
      </c>
      <c r="G31" s="35">
        <v>7.3</v>
      </c>
      <c r="H31" s="35">
        <v>8.9784991662304456</v>
      </c>
      <c r="I31" s="35">
        <v>10.616957028006023</v>
      </c>
      <c r="J31" s="35">
        <v>12.176287483051711</v>
      </c>
      <c r="K31" s="35">
        <v>13.619292046701919</v>
      </c>
      <c r="L31" s="35">
        <v>14.9115472374171</v>
      </c>
      <c r="M31" s="35">
        <v>16.022225763432186</v>
      </c>
      <c r="N31" s="35">
        <v>16.924831920783539</v>
      </c>
      <c r="O31" s="35">
        <v>17.597833659484799</v>
      </c>
      <c r="P31" s="35">
        <v>18.025176239646807</v>
      </c>
      <c r="Q31" s="35">
        <v>18.196665224058606</v>
      </c>
      <c r="R31" s="35">
        <v>18.108209670780127</v>
      </c>
      <c r="S31" s="35">
        <v>17.761919724284962</v>
      </c>
      <c r="T31" s="35">
        <v>17.166056277075324</v>
      </c>
      <c r="U31" s="35">
        <v>16.334833902612584</v>
      </c>
      <c r="V31" s="35">
        <v>13.727990745693674</v>
      </c>
      <c r="W31" s="35">
        <v>11.873306545765647</v>
      </c>
      <c r="X31" s="35">
        <v>10.553759003239801</v>
      </c>
      <c r="Y31" s="35">
        <v>9.614943803836276</v>
      </c>
      <c r="Z31" s="35">
        <v>8.9470072951266495</v>
      </c>
      <c r="AA31" s="35"/>
      <c r="AB31" s="35"/>
      <c r="AC31" s="35"/>
    </row>
    <row r="32" spans="1:29">
      <c r="A32" s="239" t="s">
        <v>803</v>
      </c>
      <c r="B32" s="35" t="s">
        <v>87</v>
      </c>
      <c r="C32" s="35">
        <v>11.707107088567559</v>
      </c>
      <c r="D32" s="35">
        <v>11.710266732028861</v>
      </c>
      <c r="E32" s="35">
        <v>11.714831078232736</v>
      </c>
      <c r="F32" s="35">
        <v>11.7</v>
      </c>
      <c r="G32" s="35">
        <v>13.382587110405382</v>
      </c>
      <c r="H32" s="35">
        <v>15.027659362675198</v>
      </c>
      <c r="I32" s="35">
        <v>16.598538327630358</v>
      </c>
      <c r="J32" s="35">
        <v>18.060199785036446</v>
      </c>
      <c r="K32" s="35">
        <v>19.380054621451595</v>
      </c>
      <c r="L32" s="35">
        <v>20.528675435083983</v>
      </c>
      <c r="M32" s="35">
        <v>21.48045264732189</v>
      </c>
      <c r="N32" s="35">
        <v>22.214165492314361</v>
      </c>
      <c r="O32" s="35">
        <v>22.713455153853946</v>
      </c>
      <c r="P32" s="35">
        <v>22.967189500530999</v>
      </c>
      <c r="Q32" s="35">
        <v>22.969711287046991</v>
      </c>
      <c r="R32" s="35">
        <v>22.720964287805746</v>
      </c>
      <c r="S32" s="35">
        <v>22.226494550515866</v>
      </c>
      <c r="T32" s="35">
        <v>21.497326741854064</v>
      </c>
      <c r="U32" s="35">
        <v>20.549718342178895</v>
      </c>
      <c r="V32" s="35">
        <v>19.404797169754296</v>
      </c>
      <c r="W32" s="35">
        <v>17.033603304983998</v>
      </c>
      <c r="X32" s="35">
        <v>15.392157442717393</v>
      </c>
      <c r="Y32" s="35">
        <v>14.255875606473198</v>
      </c>
      <c r="Z32" s="35">
        <v>13.469290778390231</v>
      </c>
      <c r="AA32" s="35"/>
      <c r="AB32" s="35"/>
      <c r="AC32" s="35"/>
    </row>
    <row r="33" spans="1:29">
      <c r="A33" s="239" t="s">
        <v>803</v>
      </c>
      <c r="B33" s="35" t="s">
        <v>88</v>
      </c>
      <c r="C33" s="35">
        <v>15.107965013586512</v>
      </c>
      <c r="D33" s="35">
        <v>15.111411358407821</v>
      </c>
      <c r="E33" s="35">
        <v>15.116348886200557</v>
      </c>
      <c r="F33" s="35">
        <v>15.1</v>
      </c>
      <c r="G33" s="35">
        <v>16.76856381077522</v>
      </c>
      <c r="H33" s="35">
        <v>18.399208616644433</v>
      </c>
      <c r="I33" s="35">
        <v>19.954877142366257</v>
      </c>
      <c r="J33" s="35">
        <v>21.400215988761094</v>
      </c>
      <c r="K33" s="35">
        <v>22.702379057613602</v>
      </c>
      <c r="L33" s="35">
        <v>23.831773996819905</v>
      </c>
      <c r="M33" s="35">
        <v>24.762734702414416</v>
      </c>
      <c r="N33" s="35">
        <v>25.474104594508027</v>
      </c>
      <c r="O33" s="35">
        <v>25.949717411880101</v>
      </c>
      <c r="P33" s="35">
        <v>26.178764598910043</v>
      </c>
      <c r="Q33" s="35">
        <v>26.156040935783896</v>
      </c>
      <c r="R33" s="35">
        <v>25.882062829898242</v>
      </c>
      <c r="S33" s="35">
        <v>25.363056580225965</v>
      </c>
      <c r="T33" s="35">
        <v>24.610816881342416</v>
      </c>
      <c r="U33" s="35">
        <v>23.642438782683673</v>
      </c>
      <c r="V33" s="35">
        <v>22.479929194406111</v>
      </c>
      <c r="W33" s="35">
        <v>20.25111647537468</v>
      </c>
      <c r="X33" s="35">
        <v>18.695427577135685</v>
      </c>
      <c r="Y33" s="35">
        <v>17.609572346932321</v>
      </c>
      <c r="Z33" s="35">
        <v>16.851656299389209</v>
      </c>
      <c r="AA33" s="35"/>
      <c r="AB33" s="35"/>
      <c r="AC33" s="35"/>
    </row>
    <row r="34" spans="1:29">
      <c r="A34" s="239" t="s">
        <v>803</v>
      </c>
      <c r="B34" s="35" t="s">
        <v>89</v>
      </c>
      <c r="C34" s="35">
        <v>14.32589845228204</v>
      </c>
      <c r="D34" s="35">
        <v>14.335665477690927</v>
      </c>
      <c r="E34" s="35">
        <v>14.34911591955648</v>
      </c>
      <c r="F34" s="35">
        <v>14.367638896492121</v>
      </c>
      <c r="G34" s="35">
        <v>14.3</v>
      </c>
      <c r="H34" s="35">
        <v>15.949824327418961</v>
      </c>
      <c r="I34" s="35">
        <v>17.557865145569412</v>
      </c>
      <c r="J34" s="35">
        <v>19.083397155816417</v>
      </c>
      <c r="K34" s="35">
        <v>20.487784680512227</v>
      </c>
      <c r="L34" s="35">
        <v>21.735460151534912</v>
      </c>
      <c r="M34" s="35">
        <v>22.794824895776571</v>
      </c>
      <c r="N34" s="35">
        <v>23.639049404256085</v>
      </c>
      <c r="O34" s="35">
        <v>24.24675281721251</v>
      </c>
      <c r="P34" s="35">
        <v>24.602544416515563</v>
      </c>
      <c r="Q34" s="35">
        <v>24.697413411537383</v>
      </c>
      <c r="R34" s="35">
        <v>24.528957146754642</v>
      </c>
      <c r="S34" s="35">
        <v>24.101441951487327</v>
      </c>
      <c r="T34" s="35">
        <v>23.42569509069147</v>
      </c>
      <c r="U34" s="35">
        <v>22.518830553263939</v>
      </c>
      <c r="V34" s="35">
        <v>20.268095892124439</v>
      </c>
      <c r="W34" s="35">
        <v>18.633727085229612</v>
      </c>
      <c r="X34" s="35">
        <v>17.446931749879656</v>
      </c>
      <c r="Y34" s="35">
        <v>16.585141459911739</v>
      </c>
      <c r="Z34" s="35">
        <v>15.959353270692077</v>
      </c>
      <c r="AA34" s="35"/>
      <c r="AB34" s="35"/>
      <c r="AC34" s="35"/>
    </row>
    <row r="35" spans="1:29">
      <c r="A35" s="239" t="s">
        <v>803</v>
      </c>
      <c r="B35" s="35" t="s">
        <v>90</v>
      </c>
      <c r="C35" s="35">
        <v>10.273303484314297</v>
      </c>
      <c r="D35" s="35">
        <v>10.29705811250761</v>
      </c>
      <c r="E35" s="35">
        <v>10.328510633452968</v>
      </c>
      <c r="F35" s="35">
        <v>10.370155615886183</v>
      </c>
      <c r="G35" s="35">
        <v>10.425296015120823</v>
      </c>
      <c r="H35" s="35">
        <v>10.199999999999999</v>
      </c>
      <c r="I35" s="35">
        <v>11.872321789514224</v>
      </c>
      <c r="J35" s="35">
        <v>13.495586224566317</v>
      </c>
      <c r="K35" s="35">
        <v>15.022175042166804</v>
      </c>
      <c r="L35" s="35">
        <v>16.407305946699779</v>
      </c>
      <c r="M35" s="35">
        <v>17.610346293068947</v>
      </c>
      <c r="N35" s="35">
        <v>18.596005040354953</v>
      </c>
      <c r="O35" s="35">
        <v>19.335368010169709</v>
      </c>
      <c r="P35" s="35">
        <v>19.806746080530942</v>
      </c>
      <c r="Q35" s="35">
        <v>19.996311433593803</v>
      </c>
      <c r="R35" s="35">
        <v>19.898503192990319</v>
      </c>
      <c r="S35" s="35">
        <v>19.516190551455225</v>
      </c>
      <c r="T35" s="35">
        <v>18.860588603409187</v>
      </c>
      <c r="U35" s="35">
        <v>16.740940313390169</v>
      </c>
      <c r="V35" s="35">
        <v>15.140068411342282</v>
      </c>
      <c r="W35" s="35">
        <v>13.93100421949778</v>
      </c>
      <c r="X35" s="35">
        <v>13.017854192858817</v>
      </c>
      <c r="Y35" s="35">
        <v>12.328194390860494</v>
      </c>
      <c r="Z35" s="35">
        <v>11.807326375072309</v>
      </c>
      <c r="AA35" s="35"/>
      <c r="AB35" s="35"/>
      <c r="AC35" s="35"/>
    </row>
    <row r="36" spans="1:29">
      <c r="A36" s="239" t="s">
        <v>803</v>
      </c>
      <c r="B36" s="35" t="s">
        <v>91</v>
      </c>
      <c r="C36" s="35">
        <v>4.2016421914701567</v>
      </c>
      <c r="D36" s="35">
        <v>4.2302584735837963</v>
      </c>
      <c r="E36" s="35">
        <v>4.2669313667382127</v>
      </c>
      <c r="F36" s="35">
        <v>4.3139291244124811</v>
      </c>
      <c r="G36" s="35">
        <v>4.3741586028206543</v>
      </c>
      <c r="H36" s="35">
        <v>4.0999999999999996</v>
      </c>
      <c r="I36" s="35">
        <v>5.7340995014082603</v>
      </c>
      <c r="J36" s="35">
        <v>7.3113577899578779</v>
      </c>
      <c r="K36" s="35">
        <v>8.7769108417413442</v>
      </c>
      <c r="L36" s="35">
        <v>10.079780235371057</v>
      </c>
      <c r="M36" s="35">
        <v>11.174646407095549</v>
      </c>
      <c r="N36" s="35">
        <v>12.023425065802137</v>
      </c>
      <c r="O36" s="35">
        <v>12.596591933215329</v>
      </c>
      <c r="P36" s="35">
        <v>12.874209728963843</v>
      </c>
      <c r="Q36" s="35">
        <v>12.846621677430349</v>
      </c>
      <c r="R36" s="35">
        <v>12.514787413146415</v>
      </c>
      <c r="S36" s="35">
        <v>11.890249600456347</v>
      </c>
      <c r="T36" s="35">
        <v>10.994732428565756</v>
      </c>
      <c r="U36" s="35">
        <v>9.4800393506757707</v>
      </c>
      <c r="V36" s="35">
        <v>8.2981068467425452</v>
      </c>
      <c r="W36" s="35">
        <v>7.375831262173377</v>
      </c>
      <c r="X36" s="35">
        <v>6.6561689709157896</v>
      </c>
      <c r="Y36" s="35">
        <v>6.0946081726864181</v>
      </c>
      <c r="Z36" s="35">
        <v>5.6564157955966827</v>
      </c>
      <c r="AA36" s="35"/>
      <c r="AB36" s="35"/>
      <c r="AC36" s="35"/>
    </row>
    <row r="37" spans="1:29">
      <c r="A37" s="239" t="s">
        <v>803</v>
      </c>
      <c r="B37" s="35" t="s">
        <v>92</v>
      </c>
      <c r="C37" s="35">
        <v>-0.12902699156955449</v>
      </c>
      <c r="D37" s="35">
        <v>-8.5811212376060375E-2</v>
      </c>
      <c r="E37" s="35">
        <v>-3.1672050664789453E-2</v>
      </c>
      <c r="F37" s="35">
        <v>3.6151528719853387E-2</v>
      </c>
      <c r="G37" s="35">
        <v>0.12111845054027909</v>
      </c>
      <c r="H37" s="35">
        <v>0.22756193036159084</v>
      </c>
      <c r="I37" s="35">
        <v>-0.3</v>
      </c>
      <c r="J37" s="35">
        <v>1.1072986889792091</v>
      </c>
      <c r="K37" s="35">
        <v>2.4571302937450104</v>
      </c>
      <c r="L37" s="35">
        <v>3.6943744001930874</v>
      </c>
      <c r="M37" s="35">
        <v>4.7685081080929512</v>
      </c>
      <c r="N37" s="35">
        <v>5.6356691352356156</v>
      </c>
      <c r="O37" s="35">
        <v>6.2604469350444054</v>
      </c>
      <c r="P37" s="35">
        <v>6.6173286873074852</v>
      </c>
      <c r="Q37" s="35">
        <v>6.6917411149571357</v>
      </c>
      <c r="R37" s="35">
        <v>6.4806455842763242</v>
      </c>
      <c r="S37" s="35">
        <v>5.9926621875977677</v>
      </c>
      <c r="T37" s="35">
        <v>4.7230238341843513</v>
      </c>
      <c r="U37" s="35">
        <v>3.7095539354569969</v>
      </c>
      <c r="V37" s="35">
        <v>2.9005666889194099</v>
      </c>
      <c r="W37" s="35">
        <v>2.2548046728178051</v>
      </c>
      <c r="X37" s="35">
        <v>1.7393347649491961</v>
      </c>
      <c r="Y37" s="35">
        <v>1.3278685911997243</v>
      </c>
      <c r="Z37" s="35">
        <v>0.9994218486147326</v>
      </c>
      <c r="AA37" s="35"/>
      <c r="AB37" s="35"/>
      <c r="AC37" s="35"/>
    </row>
    <row r="38" spans="1:29">
      <c r="A38" s="239" t="s">
        <v>803</v>
      </c>
      <c r="B38" s="35" t="s">
        <v>93</v>
      </c>
      <c r="C38" s="35">
        <v>-6.6710843176303944</v>
      </c>
      <c r="D38" s="35">
        <v>-6.6166488135513957</v>
      </c>
      <c r="E38" s="35">
        <v>-6.549268700026416</v>
      </c>
      <c r="F38" s="35">
        <v>-6.4658657854129977</v>
      </c>
      <c r="G38" s="35">
        <v>-6.3626298927718494</v>
      </c>
      <c r="H38" s="35">
        <v>-6.2348447958263282</v>
      </c>
      <c r="I38" s="35">
        <v>-6.0766727629836765</v>
      </c>
      <c r="J38" s="35">
        <v>-6.9</v>
      </c>
      <c r="K38" s="35">
        <v>-5.3326291142680198</v>
      </c>
      <c r="L38" s="35">
        <v>-3.83638069043102</v>
      </c>
      <c r="M38" s="35">
        <v>-2.4791498721837701</v>
      </c>
      <c r="N38" s="35">
        <v>-1.3225236125775277</v>
      </c>
      <c r="O38" s="35">
        <v>-0.41898604783328786</v>
      </c>
      <c r="P38" s="35">
        <v>0.190463071062001</v>
      </c>
      <c r="Q38" s="35">
        <v>0.47816882073944011</v>
      </c>
      <c r="R38" s="35">
        <v>0.43107600066884721</v>
      </c>
      <c r="S38" s="35">
        <v>5.1321537937160322E-2</v>
      </c>
      <c r="T38" s="35">
        <v>-1.2841191096757516</v>
      </c>
      <c r="U38" s="35">
        <v>-2.3630039766987725</v>
      </c>
      <c r="V38" s="35">
        <v>-3.2346208159584626</v>
      </c>
      <c r="W38" s="35">
        <v>-3.9387885522038935</v>
      </c>
      <c r="X38" s="35">
        <v>-4.5076763689998245</v>
      </c>
      <c r="Y38" s="35">
        <v>-4.9672733250098071</v>
      </c>
      <c r="Z38" s="35">
        <v>-5.3385756375875655</v>
      </c>
      <c r="AA38" s="35"/>
      <c r="AB38" s="35"/>
      <c r="AC38" s="35"/>
    </row>
    <row r="39" spans="1:29">
      <c r="A39" s="239" t="s">
        <v>804</v>
      </c>
      <c r="B39" s="35" t="s">
        <v>82</v>
      </c>
      <c r="C39" s="35">
        <v>-7.1348134770772509</v>
      </c>
      <c r="D39" s="35">
        <v>-7.0946404485765378</v>
      </c>
      <c r="E39" s="35">
        <v>-7.0446974207419579</v>
      </c>
      <c r="F39" s="35">
        <v>-6.9826083494825841</v>
      </c>
      <c r="G39" s="35">
        <v>-6.9054193415870229</v>
      </c>
      <c r="H39" s="35">
        <v>-6.809458122985264</v>
      </c>
      <c r="I39" s="35">
        <v>-7.3</v>
      </c>
      <c r="J39" s="35">
        <v>-6.0126388441029661</v>
      </c>
      <c r="K39" s="35">
        <v>-4.7813923570407528</v>
      </c>
      <c r="L39" s="35">
        <v>-3.6599292304303557</v>
      </c>
      <c r="M39" s="35">
        <v>-2.6971328189325368</v>
      </c>
      <c r="N39" s="35">
        <v>-1.9349703681326345</v>
      </c>
      <c r="O39" s="35">
        <v>-1.4066637080734932</v>
      </c>
      <c r="P39" s="35">
        <v>-1.1352411499144592</v>
      </c>
      <c r="Q39" s="35">
        <v>-1.1325337069618007</v>
      </c>
      <c r="R39" s="35">
        <v>-1.3986593937011849</v>
      </c>
      <c r="S39" s="35">
        <v>-1.9220180816749384</v>
      </c>
      <c r="T39" s="35">
        <v>-2.9740744354389967</v>
      </c>
      <c r="U39" s="35">
        <v>-3.8203244870799655</v>
      </c>
      <c r="V39" s="35">
        <v>-4.5010286597605749</v>
      </c>
      <c r="W39" s="35">
        <v>-5.0485715163976774</v>
      </c>
      <c r="X39" s="35">
        <v>-5.4890024581879944</v>
      </c>
      <c r="Y39" s="35">
        <v>-5.8432750272389145</v>
      </c>
      <c r="Z39" s="35">
        <v>-6.1282437732397153</v>
      </c>
      <c r="AA39" s="35"/>
      <c r="AB39" s="35"/>
      <c r="AC39" s="35"/>
    </row>
    <row r="40" spans="1:29">
      <c r="A40" s="239" t="s">
        <v>804</v>
      </c>
      <c r="B40" s="35" t="s">
        <v>83</v>
      </c>
      <c r="C40" s="35">
        <v>-6.1716325752059014</v>
      </c>
      <c r="D40" s="35">
        <v>-6.1372958216639466</v>
      </c>
      <c r="E40" s="35">
        <v>-6.0937743964991711</v>
      </c>
      <c r="F40" s="35">
        <v>-6.0386115097091082</v>
      </c>
      <c r="G40" s="35">
        <v>-5.9686932092974709</v>
      </c>
      <c r="H40" s="35">
        <v>-5.880072598286727</v>
      </c>
      <c r="I40" s="35">
        <v>-6.3</v>
      </c>
      <c r="J40" s="35">
        <v>-5.1258865283913764</v>
      </c>
      <c r="K40" s="35">
        <v>-3.9956816982775138</v>
      </c>
      <c r="L40" s="35">
        <v>-2.9516520877201762</v>
      </c>
      <c r="M40" s="35">
        <v>-2.0328415566088767</v>
      </c>
      <c r="N40" s="35">
        <v>-1.2736111127914356</v>
      </c>
      <c r="O40" s="35">
        <v>-0.70235390409862841</v>
      </c>
      <c r="P40" s="35">
        <v>-0.34043339205638645</v>
      </c>
      <c r="Q40" s="35">
        <v>-0.20138441669264306</v>
      </c>
      <c r="R40" s="35">
        <v>-0.29040703043597205</v>
      </c>
      <c r="S40" s="35">
        <v>-0.60417203033767919</v>
      </c>
      <c r="T40" s="35">
        <v>-1.8062077937199792</v>
      </c>
      <c r="U40" s="35">
        <v>-2.7545684137963402</v>
      </c>
      <c r="V40" s="35">
        <v>-3.5027889685499796</v>
      </c>
      <c r="W40" s="35">
        <v>-4.0931066037452979</v>
      </c>
      <c r="X40" s="35">
        <v>-4.558844825194365</v>
      </c>
      <c r="Y40" s="35">
        <v>-4.9262946149109981</v>
      </c>
      <c r="Z40" s="35">
        <v>-5.2161985603993184</v>
      </c>
      <c r="AA40" s="35"/>
      <c r="AB40" s="35"/>
      <c r="AC40" s="35"/>
    </row>
    <row r="41" spans="1:29">
      <c r="A41" s="239" t="s">
        <v>804</v>
      </c>
      <c r="B41" s="35" t="s">
        <v>84</v>
      </c>
      <c r="C41" s="35">
        <v>-1.9361464151834187</v>
      </c>
      <c r="D41" s="35">
        <v>-1.9169960823556418</v>
      </c>
      <c r="E41" s="35">
        <v>-1.8921023719482339</v>
      </c>
      <c r="F41" s="35">
        <v>-1.8597427872130252</v>
      </c>
      <c r="G41" s="35">
        <v>-1.8176782372886582</v>
      </c>
      <c r="H41" s="35">
        <v>-2</v>
      </c>
      <c r="I41" s="35">
        <v>-0.82285532789701565</v>
      </c>
      <c r="J41" s="35">
        <v>0.31654104504204605</v>
      </c>
      <c r="K41" s="35">
        <v>1.3816513200475948</v>
      </c>
      <c r="L41" s="35">
        <v>2.3383198811989079</v>
      </c>
      <c r="M41" s="35">
        <v>3.1558685868003291</v>
      </c>
      <c r="N41" s="35">
        <v>3.8080805462253347</v>
      </c>
      <c r="O41" s="35">
        <v>4.2740408347869865</v>
      </c>
      <c r="P41" s="35">
        <v>4.538807186858997</v>
      </c>
      <c r="Q41" s="35">
        <v>4.5938891596747178</v>
      </c>
      <c r="R41" s="35">
        <v>4.4375204021324839</v>
      </c>
      <c r="S41" s="35">
        <v>4.0747152975782726</v>
      </c>
      <c r="T41" s="35">
        <v>3.5171081641630026</v>
      </c>
      <c r="U41" s="35">
        <v>2.2442229728488075</v>
      </c>
      <c r="V41" s="35">
        <v>1.2650127761253307</v>
      </c>
      <c r="W41" s="35">
        <v>0.51172205052794917</v>
      </c>
      <c r="X41" s="35">
        <v>-6.7772443268944604E-2</v>
      </c>
      <c r="Y41" s="35">
        <v>-0.51356827870102006</v>
      </c>
      <c r="Z41" s="35">
        <v>-0.85651187698521025</v>
      </c>
      <c r="AA41" s="35"/>
      <c r="AB41" s="35"/>
      <c r="AC41" s="35"/>
    </row>
    <row r="42" spans="1:29">
      <c r="A42" s="239" t="s">
        <v>804</v>
      </c>
      <c r="B42" s="35" t="s">
        <v>85</v>
      </c>
      <c r="C42" s="35">
        <v>3.8244096062823587</v>
      </c>
      <c r="D42" s="35">
        <v>3.8330117496260137</v>
      </c>
      <c r="E42" s="35">
        <v>3.844645358092408</v>
      </c>
      <c r="F42" s="35">
        <v>3.8603787445918551</v>
      </c>
      <c r="G42" s="35">
        <v>3.8</v>
      </c>
      <c r="H42" s="35">
        <v>5.02678184547712</v>
      </c>
      <c r="I42" s="35">
        <v>6.2205180623936567</v>
      </c>
      <c r="J42" s="35">
        <v>7.3490531670595187</v>
      </c>
      <c r="K42" s="35">
        <v>8.3819879878339947</v>
      </c>
      <c r="L42" s="35">
        <v>9.2914985228047264</v>
      </c>
      <c r="M42" s="35">
        <v>10.053085430526945</v>
      </c>
      <c r="N42" s="35">
        <v>10.646233964909509</v>
      </c>
      <c r="O42" s="35">
        <v>11.05496657768601</v>
      </c>
      <c r="P42" s="35">
        <v>11.268273303105648</v>
      </c>
      <c r="Q42" s="35">
        <v>11.280408331639464</v>
      </c>
      <c r="R42" s="35">
        <v>11.091044783942959</v>
      </c>
      <c r="S42" s="35">
        <v>10.70528351595328</v>
      </c>
      <c r="T42" s="35">
        <v>10.133515717939542</v>
      </c>
      <c r="U42" s="35">
        <v>9.3911430086538665</v>
      </c>
      <c r="V42" s="35">
        <v>7.9342128501440969</v>
      </c>
      <c r="W42" s="35">
        <v>6.8569269760838418</v>
      </c>
      <c r="X42" s="35">
        <v>6.0603583501472089</v>
      </c>
      <c r="Y42" s="35">
        <v>5.4713581682037802</v>
      </c>
      <c r="Z42" s="35">
        <v>5.0358386121561525</v>
      </c>
      <c r="AA42" s="35"/>
      <c r="AB42" s="35"/>
      <c r="AC42" s="35"/>
    </row>
    <row r="43" spans="1:29">
      <c r="A43" s="239" t="s">
        <v>804</v>
      </c>
      <c r="B43" s="35" t="s">
        <v>86</v>
      </c>
      <c r="C43" s="35">
        <v>9.9155518975270081</v>
      </c>
      <c r="D43" s="35">
        <v>9.9218589006403128</v>
      </c>
      <c r="E43" s="35">
        <v>9.9307236809124593</v>
      </c>
      <c r="F43" s="35">
        <v>9.9431835335336949</v>
      </c>
      <c r="G43" s="35">
        <v>9.9</v>
      </c>
      <c r="H43" s="35">
        <v>11.224320443080902</v>
      </c>
      <c r="I43" s="35">
        <v>12.517048664298331</v>
      </c>
      <c r="J43" s="35">
        <v>13.747346087545388</v>
      </c>
      <c r="K43" s="35">
        <v>14.885863449691424</v>
      </c>
      <c r="L43" s="35">
        <v>15.905440939613491</v>
      </c>
      <c r="M43" s="35">
        <v>16.781756106928146</v>
      </c>
      <c r="N43" s="35">
        <v>17.49390408428793</v>
      </c>
      <c r="O43" s="35">
        <v>18.024896281795346</v>
      </c>
      <c r="P43" s="35">
        <v>18.362065656969044</v>
      </c>
      <c r="Q43" s="35">
        <v>18.497368892376514</v>
      </c>
      <c r="R43" s="35">
        <v>18.427578272358634</v>
      </c>
      <c r="S43" s="35">
        <v>18.154358681545936</v>
      </c>
      <c r="T43" s="35">
        <v>17.684227888334661</v>
      </c>
      <c r="U43" s="35">
        <v>17.028401060776901</v>
      </c>
      <c r="V43" s="35">
        <v>14.971625725960147</v>
      </c>
      <c r="W43" s="35">
        <v>13.50829690766831</v>
      </c>
      <c r="X43" s="35">
        <v>12.467186002556174</v>
      </c>
      <c r="Y43" s="35">
        <v>11.726469423210274</v>
      </c>
      <c r="Z43" s="35">
        <v>11.199473645696255</v>
      </c>
      <c r="AA43" s="35"/>
      <c r="AB43" s="35"/>
      <c r="AC43" s="35"/>
    </row>
    <row r="44" spans="1:29">
      <c r="A44" s="239" t="s">
        <v>804</v>
      </c>
      <c r="B44" s="35" t="s">
        <v>87</v>
      </c>
      <c r="C44" s="35">
        <v>14.805471829251131</v>
      </c>
      <c r="D44" s="35">
        <v>14.807904475101868</v>
      </c>
      <c r="E44" s="35">
        <v>14.811418617754409</v>
      </c>
      <c r="F44" s="35">
        <v>14.8</v>
      </c>
      <c r="G44" s="35">
        <v>16.095443173497948</v>
      </c>
      <c r="H44" s="35">
        <v>17.362003226130462</v>
      </c>
      <c r="I44" s="35">
        <v>18.571441013308331</v>
      </c>
      <c r="J44" s="35">
        <v>19.696790984939565</v>
      </c>
      <c r="K44" s="35">
        <v>20.712962407666275</v>
      </c>
      <c r="L44" s="35">
        <v>21.597298786303597</v>
      </c>
      <c r="M44" s="35">
        <v>22.330083011654906</v>
      </c>
      <c r="N44" s="35">
        <v>22.894976971958847</v>
      </c>
      <c r="O44" s="35">
        <v>23.279385826418526</v>
      </c>
      <c r="P44" s="35">
        <v>23.474738818992893</v>
      </c>
      <c r="Q44" s="35">
        <v>23.476680371443258</v>
      </c>
      <c r="R44" s="35">
        <v>23.28516719503628</v>
      </c>
      <c r="S44" s="35">
        <v>22.904469255706907</v>
      </c>
      <c r="T44" s="35">
        <v>22.343074571161978</v>
      </c>
      <c r="U44" s="35">
        <v>21.613499962562514</v>
      </c>
      <c r="V44" s="35">
        <v>20.732011980253304</v>
      </c>
      <c r="W44" s="35">
        <v>18.906402544545198</v>
      </c>
      <c r="X44" s="35">
        <v>17.642634491295691</v>
      </c>
      <c r="Y44" s="35">
        <v>16.767798033302373</v>
      </c>
      <c r="Z44" s="35">
        <v>16.162197324955311</v>
      </c>
      <c r="AA44" s="35"/>
      <c r="AB44" s="35"/>
      <c r="AC44" s="35"/>
    </row>
    <row r="45" spans="1:29">
      <c r="A45" s="239" t="s">
        <v>804</v>
      </c>
      <c r="B45" s="35" t="s">
        <v>88</v>
      </c>
      <c r="C45" s="35">
        <v>17.90609933472841</v>
      </c>
      <c r="D45" s="35">
        <v>17.908738427609592</v>
      </c>
      <c r="E45" s="35">
        <v>17.912519417360787</v>
      </c>
      <c r="F45" s="35">
        <v>17.899999999999999</v>
      </c>
      <c r="G45" s="35">
        <v>19.177729044287329</v>
      </c>
      <c r="H45" s="35">
        <v>20.426421012745738</v>
      </c>
      <c r="I45" s="35">
        <v>21.617698712622808</v>
      </c>
      <c r="J45" s="35">
        <v>22.724489721123359</v>
      </c>
      <c r="K45" s="35">
        <v>23.721641620695099</v>
      </c>
      <c r="L45" s="35">
        <v>24.586493601168396</v>
      </c>
      <c r="M45" s="35">
        <v>25.299391438785811</v>
      </c>
      <c r="N45" s="35">
        <v>25.844134148947585</v>
      </c>
      <c r="O45" s="35">
        <v>26.208342162250528</v>
      </c>
      <c r="P45" s="35">
        <v>26.383738656823006</v>
      </c>
      <c r="Q45" s="35">
        <v>26.366337653528205</v>
      </c>
      <c r="R45" s="35">
        <v>26.156534599471627</v>
      </c>
      <c r="S45" s="35">
        <v>25.759097381254115</v>
      </c>
      <c r="T45" s="35">
        <v>25.183057972199148</v>
      </c>
      <c r="U45" s="35">
        <v>24.441507175928937</v>
      </c>
      <c r="V45" s="35">
        <v>23.551297130851523</v>
      </c>
      <c r="W45" s="35">
        <v>21.844548652313943</v>
      </c>
      <c r="X45" s="35">
        <v>20.653255351860658</v>
      </c>
      <c r="Y45" s="35">
        <v>19.821744589993216</v>
      </c>
      <c r="Z45" s="35">
        <v>19.241358427460202</v>
      </c>
      <c r="AA45" s="35"/>
      <c r="AB45" s="35"/>
      <c r="AC45" s="35"/>
    </row>
    <row r="46" spans="1:29">
      <c r="A46" s="239" t="s">
        <v>804</v>
      </c>
      <c r="B46" s="35" t="s">
        <v>89</v>
      </c>
      <c r="C46" s="35">
        <v>17.3199218863708</v>
      </c>
      <c r="D46" s="35">
        <v>17.327434982839176</v>
      </c>
      <c r="E46" s="35">
        <v>17.33778147658191</v>
      </c>
      <c r="F46" s="35">
        <v>17.352029920378556</v>
      </c>
      <c r="G46" s="35">
        <v>17.3</v>
      </c>
      <c r="H46" s="35">
        <v>18.569095636476124</v>
      </c>
      <c r="I46" s="35">
        <v>19.806050111976472</v>
      </c>
      <c r="J46" s="35">
        <v>20.979536273704937</v>
      </c>
      <c r="K46" s="35">
        <v>22.059834369624792</v>
      </c>
      <c r="L46" s="35">
        <v>23.019584731949934</v>
      </c>
      <c r="M46" s="35">
        <v>23.8344806890589</v>
      </c>
      <c r="N46" s="35">
        <v>24.483884157120066</v>
      </c>
      <c r="O46" s="35">
        <v>24.951348320932702</v>
      </c>
      <c r="P46" s="35">
        <v>25.225034166550437</v>
      </c>
      <c r="Q46" s="35">
        <v>25.298010316567218</v>
      </c>
      <c r="R46" s="35">
        <v>25.168428574426649</v>
      </c>
      <c r="S46" s="35">
        <v>24.83957073191333</v>
      </c>
      <c r="T46" s="35">
        <v>24.319765454378054</v>
      </c>
      <c r="U46" s="35">
        <v>23.622177348664572</v>
      </c>
      <c r="V46" s="35">
        <v>21.890842993941881</v>
      </c>
      <c r="W46" s="35">
        <v>20.633636219407396</v>
      </c>
      <c r="X46" s="35">
        <v>19.72071673067666</v>
      </c>
      <c r="Y46" s="35">
        <v>19.057801123009032</v>
      </c>
      <c r="Z46" s="35">
        <v>18.57642559284006</v>
      </c>
      <c r="AA46" s="35"/>
      <c r="AB46" s="35"/>
      <c r="AC46" s="35"/>
    </row>
    <row r="47" spans="1:29">
      <c r="A47" s="239" t="s">
        <v>804</v>
      </c>
      <c r="B47" s="35" t="s">
        <v>90</v>
      </c>
      <c r="C47" s="35">
        <v>13.256099605342575</v>
      </c>
      <c r="D47" s="35">
        <v>13.274279167735417</v>
      </c>
      <c r="E47" s="35">
        <v>13.298349974581352</v>
      </c>
      <c r="F47" s="35">
        <v>13.330221134606774</v>
      </c>
      <c r="G47" s="35">
        <v>13.372420419735324</v>
      </c>
      <c r="H47" s="35">
        <v>13.2</v>
      </c>
      <c r="I47" s="35">
        <v>14.479838104220068</v>
      </c>
      <c r="J47" s="35">
        <v>15.72213231471912</v>
      </c>
      <c r="K47" s="35">
        <v>16.890440083290923</v>
      </c>
      <c r="L47" s="35">
        <v>17.950489244923297</v>
      </c>
      <c r="M47" s="35">
        <v>18.871183387552765</v>
      </c>
      <c r="N47" s="35">
        <v>19.625514061496137</v>
      </c>
      <c r="O47" s="35">
        <v>20.191353069007427</v>
      </c>
      <c r="P47" s="35">
        <v>20.552101592243069</v>
      </c>
      <c r="Q47" s="35">
        <v>20.697177117546275</v>
      </c>
      <c r="R47" s="35">
        <v>20.62232387218647</v>
      </c>
      <c r="S47" s="35">
        <v>20.329737666930018</v>
      </c>
      <c r="T47" s="35">
        <v>19.828001482200907</v>
      </c>
      <c r="U47" s="35">
        <v>18.205821668410845</v>
      </c>
      <c r="V47" s="35">
        <v>16.980664600517052</v>
      </c>
      <c r="W47" s="35">
        <v>16.055360372064627</v>
      </c>
      <c r="X47" s="35">
        <v>15.35652106596338</v>
      </c>
      <c r="Y47" s="35">
        <v>14.828720197087112</v>
      </c>
      <c r="Z47" s="35">
        <v>14.430096715616562</v>
      </c>
      <c r="AA47" s="35"/>
      <c r="AB47" s="35"/>
      <c r="AC47" s="35"/>
    </row>
    <row r="48" spans="1:29">
      <c r="A48" s="239" t="s">
        <v>804</v>
      </c>
      <c r="B48" s="35" t="s">
        <v>91</v>
      </c>
      <c r="C48" s="35">
        <v>7.3750766186995476</v>
      </c>
      <c r="D48" s="35">
        <v>7.3962136452607581</v>
      </c>
      <c r="E48" s="35">
        <v>7.4233015777043621</v>
      </c>
      <c r="F48" s="35">
        <v>7.4580158305319459</v>
      </c>
      <c r="G48" s="35">
        <v>7.5025035134470741</v>
      </c>
      <c r="H48" s="35">
        <v>7.3</v>
      </c>
      <c r="I48" s="35">
        <v>8.5070053135401924</v>
      </c>
      <c r="J48" s="35">
        <v>9.6720256403097959</v>
      </c>
      <c r="K48" s="35">
        <v>10.754536417195311</v>
      </c>
      <c r="L48" s="35">
        <v>11.716883128399077</v>
      </c>
      <c r="M48" s="35">
        <v>12.525591096150123</v>
      </c>
      <c r="N48" s="35">
        <v>13.152529878149306</v>
      </c>
      <c r="O48" s="35">
        <v>13.575891768852234</v>
      </c>
      <c r="P48" s="35">
        <v>13.780950367984659</v>
      </c>
      <c r="Q48" s="35">
        <v>13.760572829920143</v>
      </c>
      <c r="R48" s="35">
        <v>13.515467975619512</v>
      </c>
      <c r="S48" s="35">
        <v>13.054161636700711</v>
      </c>
      <c r="T48" s="35">
        <v>12.392700089281526</v>
      </c>
      <c r="U48" s="35">
        <v>11.273892702203696</v>
      </c>
      <c r="V48" s="35">
        <v>10.400874375434837</v>
      </c>
      <c r="W48" s="35">
        <v>9.7196480913780636</v>
      </c>
      <c r="X48" s="35">
        <v>9.1880793535173453</v>
      </c>
      <c r="Y48" s="35">
        <v>8.7732901275524675</v>
      </c>
      <c r="Z48" s="35">
        <v>8.4496253035657318</v>
      </c>
      <c r="AA48" s="35"/>
      <c r="AB48" s="35"/>
      <c r="AC48" s="35"/>
    </row>
    <row r="49" spans="1:29">
      <c r="A49" s="239" t="s">
        <v>804</v>
      </c>
      <c r="B49" s="35" t="s">
        <v>92</v>
      </c>
      <c r="C49" s="35">
        <v>2.3270085205483313</v>
      </c>
      <c r="D49" s="35">
        <v>2.3591116708063553</v>
      </c>
      <c r="E49" s="35">
        <v>2.3993293337918709</v>
      </c>
      <c r="F49" s="35">
        <v>2.4497125641918913</v>
      </c>
      <c r="G49" s="35">
        <v>2.5128308489727789</v>
      </c>
      <c r="H49" s="35">
        <v>2.5919031482686106</v>
      </c>
      <c r="I49" s="35">
        <v>2.2000000000000002</v>
      </c>
      <c r="J49" s="35">
        <v>3.2454218832416988</v>
      </c>
      <c r="K49" s="35">
        <v>4.2481539324962938</v>
      </c>
      <c r="L49" s="35">
        <v>5.1672495544291515</v>
      </c>
      <c r="M49" s="35">
        <v>5.9651774517261922</v>
      </c>
      <c r="N49" s="35">
        <v>6.6093542147464577</v>
      </c>
      <c r="O49" s="35">
        <v>7.0734748660329876</v>
      </c>
      <c r="P49" s="35">
        <v>7.3385870248569889</v>
      </c>
      <c r="Q49" s="35">
        <v>7.3938648282538724</v>
      </c>
      <c r="R49" s="35">
        <v>7.2370510054624129</v>
      </c>
      <c r="S49" s="35">
        <v>6.8745490536440563</v>
      </c>
      <c r="T49" s="35">
        <v>5.9313891339655189</v>
      </c>
      <c r="U49" s="35">
        <v>5.178525780625197</v>
      </c>
      <c r="V49" s="35">
        <v>4.5775638260544191</v>
      </c>
      <c r="W49" s="35">
        <v>4.0978548998075119</v>
      </c>
      <c r="X49" s="35">
        <v>3.7149343968194031</v>
      </c>
      <c r="Y49" s="35">
        <v>3.4092738106055096</v>
      </c>
      <c r="Z49" s="35">
        <v>3.1652848018280872</v>
      </c>
      <c r="AA49" s="35"/>
      <c r="AB49" s="35"/>
      <c r="AC49" s="35"/>
    </row>
    <row r="50" spans="1:29">
      <c r="A50" s="239" t="s">
        <v>804</v>
      </c>
      <c r="B50" s="35" t="s">
        <v>93</v>
      </c>
      <c r="C50" s="35">
        <v>-3.5298599658063741</v>
      </c>
      <c r="D50" s="35">
        <v>-3.4894011452071183</v>
      </c>
      <c r="E50" s="35">
        <v>-3.4393213311007145</v>
      </c>
      <c r="F50" s="35">
        <v>-3.3773326783474982</v>
      </c>
      <c r="G50" s="35">
        <v>-3.3006032986817799</v>
      </c>
      <c r="H50" s="35">
        <v>-3.2056278887898384</v>
      </c>
      <c r="I50" s="35">
        <v>-3.0880675941094893</v>
      </c>
      <c r="J50" s="35">
        <v>-3.7</v>
      </c>
      <c r="K50" s="35">
        <v>-2.5350621795235284</v>
      </c>
      <c r="L50" s="35">
        <v>-1.4229856482933259</v>
      </c>
      <c r="M50" s="35">
        <v>-0.41423301310955907</v>
      </c>
      <c r="N50" s="35">
        <v>0.44542163930048595</v>
      </c>
      <c r="O50" s="35">
        <v>1.1169698293130965</v>
      </c>
      <c r="P50" s="35">
        <v>1.5699387690325679</v>
      </c>
      <c r="Q50" s="35">
        <v>1.7837741235225568</v>
      </c>
      <c r="R50" s="35">
        <v>1.748772703199819</v>
      </c>
      <c r="S50" s="35">
        <v>1.4665227646830239</v>
      </c>
      <c r="T50" s="35">
        <v>0.47396552659234636</v>
      </c>
      <c r="U50" s="35">
        <v>-0.32790836105989873</v>
      </c>
      <c r="V50" s="35">
        <v>-0.9757316875366957</v>
      </c>
      <c r="W50" s="35">
        <v>-1.4990995996110024</v>
      </c>
      <c r="X50" s="35">
        <v>-1.9219216256079776</v>
      </c>
      <c r="Y50" s="35">
        <v>-2.2635139577775591</v>
      </c>
      <c r="Z50" s="35">
        <v>-2.5394818928015694</v>
      </c>
      <c r="AA50" s="35"/>
      <c r="AB50" s="35"/>
      <c r="AC50" s="35"/>
    </row>
    <row r="51" spans="1:29">
      <c r="A51" s="239" t="s">
        <v>763</v>
      </c>
      <c r="B51" s="35" t="s">
        <v>82</v>
      </c>
      <c r="C51" s="35">
        <v>-0.57499722648444862</v>
      </c>
      <c r="D51" s="35">
        <v>-0.51821891104442863</v>
      </c>
      <c r="E51" s="35">
        <v>-0.4468597371949386</v>
      </c>
      <c r="F51" s="35">
        <v>-0.35717529247306146</v>
      </c>
      <c r="G51" s="35">
        <v>-0.24445958696284564</v>
      </c>
      <c r="H51" s="35">
        <v>-0.10279811703832287</v>
      </c>
      <c r="I51" s="35">
        <v>-0.79609375000000004</v>
      </c>
      <c r="J51" s="35">
        <v>1.0730889876502143</v>
      </c>
      <c r="K51" s="35">
        <v>2.8678670013143295</v>
      </c>
      <c r="L51" s="35">
        <v>4.5167973228795137</v>
      </c>
      <c r="M51" s="35">
        <v>5.9542426002682491</v>
      </c>
      <c r="N51" s="35">
        <v>7.1229838591368688</v>
      </c>
      <c r="O51" s="35">
        <v>7.9764981624681992</v>
      </c>
      <c r="P51" s="35">
        <v>8.4808105034967802</v>
      </c>
      <c r="Q51" s="35">
        <v>8.6158462154812572</v>
      </c>
      <c r="R51" s="35">
        <v>8.3762300642745906</v>
      </c>
      <c r="S51" s="35">
        <v>7.771500214997844</v>
      </c>
      <c r="T51" s="35">
        <v>6.0208791276944513</v>
      </c>
      <c r="U51" s="35">
        <v>4.6279633896211658</v>
      </c>
      <c r="V51" s="35">
        <v>3.5196628741961531</v>
      </c>
      <c r="W51" s="35">
        <v>2.6378219997507228</v>
      </c>
      <c r="X51" s="35">
        <v>1.9361681459270879</v>
      </c>
      <c r="Y51" s="35">
        <v>1.3778836017964162</v>
      </c>
      <c r="Z51" s="35">
        <v>0.93367363912508794</v>
      </c>
      <c r="AA51" s="35"/>
      <c r="AB51" s="35"/>
      <c r="AC51" s="35"/>
    </row>
    <row r="52" spans="1:29">
      <c r="A52" s="239" t="s">
        <v>763</v>
      </c>
      <c r="B52" s="35" t="s">
        <v>83</v>
      </c>
      <c r="C52" s="35">
        <v>-0.35324764280546656</v>
      </c>
      <c r="D52" s="35">
        <v>-0.3016174087046522</v>
      </c>
      <c r="E52" s="35">
        <v>-0.23570134027758488</v>
      </c>
      <c r="F52" s="35">
        <v>-0.15154661674102604</v>
      </c>
      <c r="G52" s="35">
        <v>-4.4106691052033853E-2</v>
      </c>
      <c r="H52" s="35">
        <v>9.3061338821434414E-2</v>
      </c>
      <c r="I52" s="35">
        <v>-0.53984374999999996</v>
      </c>
      <c r="J52" s="35">
        <v>1.2999730677886565</v>
      </c>
      <c r="K52" s="35">
        <v>3.0742480228751106</v>
      </c>
      <c r="L52" s="35">
        <v>4.7197741240100912</v>
      </c>
      <c r="M52" s="35">
        <v>6.1779309450997042</v>
      </c>
      <c r="N52" s="35">
        <v>7.3967729265414439</v>
      </c>
      <c r="O52" s="35">
        <v>8.332879890287721</v>
      </c>
      <c r="P52" s="35">
        <v>8.9529038456585841</v>
      </c>
      <c r="Q52" s="35">
        <v>9.2347569823013487</v>
      </c>
      <c r="R52" s="35">
        <v>9.1683985290884689</v>
      </c>
      <c r="S52" s="35">
        <v>8.7561924477945947</v>
      </c>
      <c r="T52" s="35">
        <v>6.7414844079866079</v>
      </c>
      <c r="U52" s="35">
        <v>5.1634192984879839</v>
      </c>
      <c r="V52" s="35">
        <v>3.9273645249862899</v>
      </c>
      <c r="W52" s="35">
        <v>2.9591969925441459</v>
      </c>
      <c r="X52" s="35">
        <v>2.2008581300844838</v>
      </c>
      <c r="Y52" s="35">
        <v>1.6068722639544599</v>
      </c>
      <c r="Z52" s="35">
        <v>1.1416195561901903</v>
      </c>
      <c r="AA52" s="35"/>
      <c r="AB52" s="35"/>
      <c r="AC52" s="35"/>
    </row>
    <row r="53" spans="1:29">
      <c r="A53" s="239" t="s">
        <v>763</v>
      </c>
      <c r="B53" s="35" t="s">
        <v>84</v>
      </c>
      <c r="C53" s="35">
        <v>2.0082578875493113</v>
      </c>
      <c r="D53" s="35">
        <v>2.0396006783126763</v>
      </c>
      <c r="E53" s="35">
        <v>2.0804319026397629</v>
      </c>
      <c r="F53" s="35">
        <v>2.1336240032614313</v>
      </c>
      <c r="G53" s="35">
        <v>2.2029190002931225</v>
      </c>
      <c r="H53" s="35">
        <v>1.904724409</v>
      </c>
      <c r="I53" s="35">
        <v>3.8583808343207675</v>
      </c>
      <c r="J53" s="35">
        <v>5.7500952472526432</v>
      </c>
      <c r="K53" s="35">
        <v>7.5198895492500633</v>
      </c>
      <c r="L53" s="35">
        <v>9.1116512022232676</v>
      </c>
      <c r="M53" s="35">
        <v>10.474912314914233</v>
      </c>
      <c r="N53" s="35">
        <v>11.566449761886391</v>
      </c>
      <c r="O53" s="35">
        <v>12.351655602261813</v>
      </c>
      <c r="P53" s="35">
        <v>12.805634348143043</v>
      </c>
      <c r="Q53" s="35">
        <v>12.913992293074221</v>
      </c>
      <c r="R53" s="35">
        <v>12.673293874343106</v>
      </c>
      <c r="S53" s="35">
        <v>12.091170599845251</v>
      </c>
      <c r="T53" s="35">
        <v>11.18607908590964</v>
      </c>
      <c r="U53" s="35">
        <v>9.0292611436475205</v>
      </c>
      <c r="V53" s="35">
        <v>7.3736484454471132</v>
      </c>
      <c r="W53" s="35">
        <v>6.1027700125796844</v>
      </c>
      <c r="X53" s="35">
        <v>5.1272206024530513</v>
      </c>
      <c r="Y53" s="35">
        <v>4.3783711240248504</v>
      </c>
      <c r="Z53" s="35">
        <v>3.8035406382277297</v>
      </c>
      <c r="AA53" s="35"/>
      <c r="AB53" s="35"/>
      <c r="AC53" s="35"/>
    </row>
    <row r="54" spans="1:29">
      <c r="A54" s="239" t="s">
        <v>763</v>
      </c>
      <c r="B54" s="35" t="s">
        <v>85</v>
      </c>
      <c r="C54" s="35">
        <v>7.2883368345864046</v>
      </c>
      <c r="D54" s="35">
        <v>7.3060291017787993</v>
      </c>
      <c r="E54" s="35">
        <v>7.3296950386919582</v>
      </c>
      <c r="F54" s="35">
        <v>7.3613516129391767</v>
      </c>
      <c r="G54" s="35">
        <v>7.4036968070782008</v>
      </c>
      <c r="H54" s="35">
        <v>7.2359375000000004</v>
      </c>
      <c r="I54" s="35">
        <v>9.2445152492224416</v>
      </c>
      <c r="J54" s="35">
        <v>11.196656872995758</v>
      </c>
      <c r="K54" s="35">
        <v>13.037511963056502</v>
      </c>
      <c r="L54" s="35">
        <v>14.715356990735417</v>
      </c>
      <c r="M54" s="35">
        <v>16.183048611691998</v>
      </c>
      <c r="N54" s="35">
        <v>17.399348278664135</v>
      </c>
      <c r="O54" s="35">
        <v>18.330080943852181</v>
      </c>
      <c r="P54" s="35">
        <v>18.949095294232546</v>
      </c>
      <c r="Q54" s="35">
        <v>19.238998539535395</v>
      </c>
      <c r="R54" s="35">
        <v>19.191645107140321</v>
      </c>
      <c r="S54" s="35">
        <v>18.808365512757828</v>
      </c>
      <c r="T54" s="35">
        <v>18.099928976189847</v>
      </c>
      <c r="U54" s="35">
        <v>17.086240832575125</v>
      </c>
      <c r="V54" s="35">
        <v>14.599863091686295</v>
      </c>
      <c r="W54" s="35">
        <v>12.741087777003289</v>
      </c>
      <c r="X54" s="35">
        <v>11.351497766742092</v>
      </c>
      <c r="Y54" s="35">
        <v>10.312663012824023</v>
      </c>
      <c r="Z54" s="35">
        <v>9.5360471491671071</v>
      </c>
      <c r="AA54" s="35"/>
      <c r="AB54" s="35"/>
      <c r="AC54" s="35"/>
    </row>
    <row r="55" spans="1:29">
      <c r="A55" s="239" t="s">
        <v>763</v>
      </c>
      <c r="B55" s="35" t="s">
        <v>86</v>
      </c>
      <c r="C55" s="35">
        <v>12.013136117630918</v>
      </c>
      <c r="D55" s="35">
        <v>12.024277364688757</v>
      </c>
      <c r="E55" s="35">
        <v>12.039620285341433</v>
      </c>
      <c r="F55" s="35">
        <v>12.060749447358237</v>
      </c>
      <c r="G55" s="35">
        <v>11.983593750000001</v>
      </c>
      <c r="H55" s="35">
        <v>13.865548558583003</v>
      </c>
      <c r="I55" s="35">
        <v>15.69984091312136</v>
      </c>
      <c r="J55" s="35">
        <v>17.440015460567331</v>
      </c>
      <c r="K55" s="35">
        <v>19.04200047878442</v>
      </c>
      <c r="L55" s="35">
        <v>20.465224038540988</v>
      </c>
      <c r="M55" s="35">
        <v>21.673641529624941</v>
      </c>
      <c r="N55" s="35">
        <v>22.636648527916819</v>
      </c>
      <c r="O55" s="35">
        <v>23.329855884117485</v>
      </c>
      <c r="P55" s="35">
        <v>23.735707404205893</v>
      </c>
      <c r="Q55" s="35">
        <v>23.843924478229809</v>
      </c>
      <c r="R55" s="35">
        <v>23.651766396744989</v>
      </c>
      <c r="S55" s="35">
        <v>23.164099762119523</v>
      </c>
      <c r="T55" s="35">
        <v>22.39327523679011</v>
      </c>
      <c r="U55" s="35">
        <v>21.358814749948387</v>
      </c>
      <c r="V55" s="35">
        <v>18.791401451465568</v>
      </c>
      <c r="W55" s="35">
        <v>16.927076757002077</v>
      </c>
      <c r="X55" s="35">
        <v>15.573299175324713</v>
      </c>
      <c r="Y55" s="35">
        <v>14.590254887977746</v>
      </c>
      <c r="Z55" s="35">
        <v>13.87641822531995</v>
      </c>
      <c r="AA55" s="35"/>
      <c r="AB55" s="35"/>
      <c r="AC55" s="35"/>
    </row>
    <row r="56" spans="1:29">
      <c r="A56" s="239" t="s">
        <v>763</v>
      </c>
      <c r="B56" s="35" t="s">
        <v>87</v>
      </c>
      <c r="C56" s="35">
        <v>17.204820992212177</v>
      </c>
      <c r="D56" s="35">
        <v>17.21242851843024</v>
      </c>
      <c r="E56" s="35">
        <v>17.223082995163679</v>
      </c>
      <c r="F56" s="35">
        <v>17.238004780670487</v>
      </c>
      <c r="G56" s="35">
        <v>17.185826769999998</v>
      </c>
      <c r="H56" s="35">
        <v>18.720860363418613</v>
      </c>
      <c r="I56" s="35">
        <v>20.218912714622014</v>
      </c>
      <c r="J56" s="35">
        <v>21.643893514519622</v>
      </c>
      <c r="K56" s="35">
        <v>22.961472856366079</v>
      </c>
      <c r="L56" s="35">
        <v>24.13990829427129</v>
      </c>
      <c r="M56" s="35">
        <v>25.150809565930238</v>
      </c>
      <c r="N56" s="35">
        <v>25.969822556264816</v>
      </c>
      <c r="O56" s="35">
        <v>26.577216024276243</v>
      </c>
      <c r="P56" s="35">
        <v>26.958356957985647</v>
      </c>
      <c r="Q56" s="35">
        <v>27.104063105455303</v>
      </c>
      <c r="R56" s="35">
        <v>27.010824188893949</v>
      </c>
      <c r="S56" s="35">
        <v>26.680886472469368</v>
      </c>
      <c r="T56" s="35">
        <v>26.122198646463868</v>
      </c>
      <c r="U56" s="35">
        <v>25.34822033150386</v>
      </c>
      <c r="V56" s="35">
        <v>23.013951845951865</v>
      </c>
      <c r="W56" s="35">
        <v>21.347233794176962</v>
      </c>
      <c r="X56" s="35">
        <v>20.157161152016677</v>
      </c>
      <c r="Y56" s="35">
        <v>19.307423614158878</v>
      </c>
      <c r="Z56" s="35">
        <v>18.700692682226922</v>
      </c>
      <c r="AA56" s="35"/>
      <c r="AB56" s="35"/>
      <c r="AC56" s="35"/>
    </row>
    <row r="57" spans="1:29">
      <c r="A57" s="239" t="s">
        <v>763</v>
      </c>
      <c r="B57" s="35" t="s">
        <v>88</v>
      </c>
      <c r="C57" s="35">
        <v>21.879223048649838</v>
      </c>
      <c r="D57" s="35">
        <v>21.886980157044945</v>
      </c>
      <c r="E57" s="35">
        <v>21.897768935289061</v>
      </c>
      <c r="F57" s="35">
        <v>21.912774234953844</v>
      </c>
      <c r="G57" s="35">
        <v>21.859375</v>
      </c>
      <c r="H57" s="35">
        <v>23.311064786439925</v>
      </c>
      <c r="I57" s="35">
        <v>24.727080389658564</v>
      </c>
      <c r="J57" s="35">
        <v>26.072624292620741</v>
      </c>
      <c r="K57" s="35">
        <v>27.314630767252225</v>
      </c>
      <c r="L57" s="35">
        <v>28.422578439805061</v>
      </c>
      <c r="M57" s="35">
        <v>29.369240330631492</v>
      </c>
      <c r="N57" s="35">
        <v>30.131352936703934</v>
      </c>
      <c r="O57" s="35">
        <v>30.690187914681935</v>
      </c>
      <c r="P57" s="35">
        <v>31.032012315845272</v>
      </c>
      <c r="Q57" s="35">
        <v>31.148426062966337</v>
      </c>
      <c r="R57" s="35">
        <v>31.03656837588187</v>
      </c>
      <c r="S57" s="35">
        <v>30.699188073010951</v>
      </c>
      <c r="T57" s="35">
        <v>30.144576021212522</v>
      </c>
      <c r="U57" s="35">
        <v>29.38636139397628</v>
      </c>
      <c r="V57" s="35">
        <v>27.271262057591411</v>
      </c>
      <c r="W57" s="35">
        <v>25.750510175634773</v>
      </c>
      <c r="X57" s="35">
        <v>24.657092837408229</v>
      </c>
      <c r="Y57" s="35">
        <v>23.870928118679643</v>
      </c>
      <c r="Z57" s="35">
        <v>23.305677373729829</v>
      </c>
      <c r="AA57" s="35"/>
      <c r="AB57" s="35"/>
      <c r="AC57" s="35"/>
    </row>
    <row r="58" spans="1:29">
      <c r="A58" s="239" t="s">
        <v>763</v>
      </c>
      <c r="B58" s="35" t="s">
        <v>89</v>
      </c>
      <c r="C58" s="35">
        <v>22.69446070223761</v>
      </c>
      <c r="D58" s="35">
        <v>22.705570004535744</v>
      </c>
      <c r="E58" s="35">
        <v>22.720637573855726</v>
      </c>
      <c r="F58" s="35">
        <v>22.741073748794498</v>
      </c>
      <c r="G58" s="35">
        <v>22.663281250000001</v>
      </c>
      <c r="H58" s="35">
        <v>24.287759173994868</v>
      </c>
      <c r="I58" s="35">
        <v>25.86893193824854</v>
      </c>
      <c r="J58" s="35">
        <v>27.364648807362876</v>
      </c>
      <c r="K58" s="35">
        <v>28.735037120104469</v>
      </c>
      <c r="L58" s="35">
        <v>29.943565210567513</v>
      </c>
      <c r="M58" s="35">
        <v>30.95801626543852</v>
      </c>
      <c r="N58" s="35">
        <v>31.751347156379506</v>
      </c>
      <c r="O58" s="35">
        <v>32.302409352867301</v>
      </c>
      <c r="P58" s="35">
        <v>32.596512697471177</v>
      </c>
      <c r="Q58" s="35">
        <v>32.625817014507376</v>
      </c>
      <c r="R58" s="35">
        <v>32.389541112608754</v>
      </c>
      <c r="S58" s="35">
        <v>31.893983609641122</v>
      </c>
      <c r="T58" s="35">
        <v>31.152355024818064</v>
      </c>
      <c r="U58" s="35">
        <v>30.184425614084592</v>
      </c>
      <c r="V58" s="35">
        <v>28.208612722789816</v>
      </c>
      <c r="W58" s="35">
        <v>26.751848049748695</v>
      </c>
      <c r="X58" s="35">
        <v>25.67777705751525</v>
      </c>
      <c r="Y58" s="35">
        <v>24.885865695504371</v>
      </c>
      <c r="Z58" s="35">
        <v>24.30199031872143</v>
      </c>
      <c r="AA58" s="35"/>
      <c r="AB58" s="35"/>
      <c r="AC58" s="35"/>
    </row>
    <row r="59" spans="1:29">
      <c r="A59" s="239" t="s">
        <v>763</v>
      </c>
      <c r="B59" s="35" t="s">
        <v>90</v>
      </c>
      <c r="C59" s="35">
        <v>18.817757815786379</v>
      </c>
      <c r="D59" s="35">
        <v>18.842260296902001</v>
      </c>
      <c r="E59" s="35">
        <v>18.874546385742825</v>
      </c>
      <c r="F59" s="35">
        <v>18.917088670653431</v>
      </c>
      <c r="G59" s="35">
        <v>18.973145197485717</v>
      </c>
      <c r="H59" s="35">
        <v>18.740625000000001</v>
      </c>
      <c r="I59" s="35">
        <v>20.399414301908394</v>
      </c>
      <c r="J59" s="35">
        <v>22.008465821387173</v>
      </c>
      <c r="K59" s="35">
        <v>23.519533132985089</v>
      </c>
      <c r="L59" s="35">
        <v>24.887307807780939</v>
      </c>
      <c r="M59" s="35">
        <v>26.070777958906721</v>
      </c>
      <c r="N59" s="35">
        <v>27.034457957885746</v>
      </c>
      <c r="O59" s="35">
        <v>27.749452449493667</v>
      </c>
      <c r="P59" s="35">
        <v>28.194322761307738</v>
      </c>
      <c r="Q59" s="35">
        <v>28.355729729184006</v>
      </c>
      <c r="R59" s="35">
        <v>28.22883366393372</v>
      </c>
      <c r="S59" s="35">
        <v>27.817439466442931</v>
      </c>
      <c r="T59" s="35">
        <v>27.133882540047097</v>
      </c>
      <c r="U59" s="35">
        <v>25.110415883853321</v>
      </c>
      <c r="V59" s="35">
        <v>23.574771421747137</v>
      </c>
      <c r="W59" s="35">
        <v>22.409343809298477</v>
      </c>
      <c r="X59" s="35">
        <v>21.524880280549812</v>
      </c>
      <c r="Y59" s="35">
        <v>20.853645340403748</v>
      </c>
      <c r="Z59" s="35">
        <v>20.344233329362059</v>
      </c>
      <c r="AA59" s="35"/>
      <c r="AB59" s="35"/>
      <c r="AC59" s="35"/>
    </row>
    <row r="60" spans="1:29">
      <c r="A60" s="239" t="s">
        <v>763</v>
      </c>
      <c r="B60" s="35" t="s">
        <v>91</v>
      </c>
      <c r="C60" s="35">
        <v>11.855760035547608</v>
      </c>
      <c r="D60" s="35">
        <v>11.88927501305851</v>
      </c>
      <c r="E60" s="35">
        <v>11.932480205471053</v>
      </c>
      <c r="F60" s="35">
        <v>11.988177353135786</v>
      </c>
      <c r="G60" s="35">
        <v>12.059978266053058</v>
      </c>
      <c r="H60" s="35">
        <v>11.73984375</v>
      </c>
      <c r="I60" s="35">
        <v>13.704883201255091</v>
      </c>
      <c r="J60" s="35">
        <v>15.603937768024345</v>
      </c>
      <c r="K60" s="35">
        <v>17.373238299952767</v>
      </c>
      <c r="L60" s="35">
        <v>18.953372711880718</v>
      </c>
      <c r="M60" s="35">
        <v>20.291281007187479</v>
      </c>
      <c r="N60" s="35">
        <v>21.342037001687753</v>
      </c>
      <c r="O60" s="35">
        <v>22.070356918826512</v>
      </c>
      <c r="P60" s="35">
        <v>22.451784198420988</v>
      </c>
      <c r="Q60" s="35">
        <v>22.473510733759777</v>
      </c>
      <c r="R60" s="35">
        <v>22.134806960393831</v>
      </c>
      <c r="S60" s="35">
        <v>21.447046354487309</v>
      </c>
      <c r="T60" s="35">
        <v>20.43332351808785</v>
      </c>
      <c r="U60" s="35">
        <v>18.48351881888733</v>
      </c>
      <c r="V60" s="35">
        <v>16.971023283156644</v>
      </c>
      <c r="W60" s="35">
        <v>15.797755649458121</v>
      </c>
      <c r="X60" s="35">
        <v>14.887632672057387</v>
      </c>
      <c r="Y60" s="35">
        <v>14.181635327375144</v>
      </c>
      <c r="Z60" s="35">
        <v>13.633981589281554</v>
      </c>
      <c r="AA60" s="35"/>
      <c r="AB60" s="35"/>
      <c r="AC60" s="35"/>
    </row>
    <row r="61" spans="1:29">
      <c r="A61" s="239" t="s">
        <v>763</v>
      </c>
      <c r="B61" s="35" t="s">
        <v>92</v>
      </c>
      <c r="C61" s="35">
        <v>5.98675852934337</v>
      </c>
      <c r="D61" s="35">
        <v>6.0501877865451492</v>
      </c>
      <c r="E61" s="35">
        <v>6.1304436113573164</v>
      </c>
      <c r="F61" s="35">
        <v>6.2319897700296707</v>
      </c>
      <c r="G61" s="35">
        <v>6.3604741805412361</v>
      </c>
      <c r="H61" s="35">
        <v>6.5230430453839698</v>
      </c>
      <c r="I61" s="35">
        <v>5.7476562500000004</v>
      </c>
      <c r="J61" s="35">
        <v>7.8975464366012291</v>
      </c>
      <c r="K61" s="35">
        <v>9.966039149920789</v>
      </c>
      <c r="L61" s="35">
        <v>11.874818724621406</v>
      </c>
      <c r="M61" s="35">
        <v>13.551616430234615</v>
      </c>
      <c r="N61" s="35">
        <v>14.93294665373141</v>
      </c>
      <c r="O61" s="35">
        <v>15.966510542518773</v>
      </c>
      <c r="P61" s="35">
        <v>16.613176102996846</v>
      </c>
      <c r="Q61" s="35">
        <v>16.848459785722397</v>
      </c>
      <c r="R61" s="35">
        <v>16.663453462551189</v>
      </c>
      <c r="S61" s="35">
        <v>16.065161699270408</v>
      </c>
      <c r="T61" s="35">
        <v>13.901976616829062</v>
      </c>
      <c r="U61" s="35">
        <v>12.192328459946371</v>
      </c>
      <c r="V61" s="35">
        <v>10.841127934361369</v>
      </c>
      <c r="W61" s="35">
        <v>9.7732223229107795</v>
      </c>
      <c r="X61" s="35">
        <v>8.9292155501381636</v>
      </c>
      <c r="Y61" s="35">
        <v>8.2621646189997566</v>
      </c>
      <c r="Z61" s="35">
        <v>7.7349686780585447</v>
      </c>
      <c r="AA61" s="35"/>
      <c r="AB61" s="35"/>
      <c r="AC61" s="35"/>
    </row>
    <row r="62" spans="1:29">
      <c r="A62" s="239" t="s">
        <v>763</v>
      </c>
      <c r="B62" s="35" t="s">
        <v>93</v>
      </c>
      <c r="C62" s="35">
        <v>1.3593646752345556</v>
      </c>
      <c r="D62" s="35">
        <v>1.422355531960787</v>
      </c>
      <c r="E62" s="35">
        <v>1.5012681940086885</v>
      </c>
      <c r="F62" s="35">
        <v>1.6001271166385362</v>
      </c>
      <c r="G62" s="35">
        <v>1.7239739915241121</v>
      </c>
      <c r="H62" s="35">
        <v>1.8791248672458007</v>
      </c>
      <c r="I62" s="35">
        <v>1.11015625</v>
      </c>
      <c r="J62" s="35">
        <v>3.1614197408558562</v>
      </c>
      <c r="K62" s="35">
        <v>5.1289198254810087</v>
      </c>
      <c r="L62" s="35">
        <v>6.9323135788528711</v>
      </c>
      <c r="M62" s="35">
        <v>8.4979593629122689</v>
      </c>
      <c r="N62" s="35">
        <v>9.7619239850644117</v>
      </c>
      <c r="O62" s="35">
        <v>10.672593412017848</v>
      </c>
      <c r="P62" s="35">
        <v>11.192780430383454</v>
      </c>
      <c r="Q62" s="35">
        <v>11.301243187649574</v>
      </c>
      <c r="R62" s="35">
        <v>10.993552603867052</v>
      </c>
      <c r="S62" s="35">
        <v>10.282273233261924</v>
      </c>
      <c r="T62" s="35">
        <v>8.4316619725946005</v>
      </c>
      <c r="U62" s="35">
        <v>6.9544391068156663</v>
      </c>
      <c r="V62" s="35">
        <v>5.7752679639829791</v>
      </c>
      <c r="W62" s="35">
        <v>4.8340121681920234</v>
      </c>
      <c r="X62" s="35">
        <v>4.0826687533746098</v>
      </c>
      <c r="Y62" s="35">
        <v>3.4829200670835263</v>
      </c>
      <c r="Z62" s="35">
        <v>3.0041796141638848</v>
      </c>
      <c r="AA62" s="35"/>
      <c r="AB62" s="35"/>
      <c r="AC62" s="35"/>
    </row>
    <row r="63" spans="1:29">
      <c r="A63" s="239" t="s">
        <v>785</v>
      </c>
      <c r="B63" s="35" t="s">
        <v>82</v>
      </c>
      <c r="C63" s="35">
        <v>-29.901911222397594</v>
      </c>
      <c r="D63" s="35">
        <v>-29.768517983020331</v>
      </c>
      <c r="E63" s="35">
        <v>-29.609635498030677</v>
      </c>
      <c r="F63" s="35">
        <v>-29.420393193440614</v>
      </c>
      <c r="G63" s="35">
        <v>-29.194989808990208</v>
      </c>
      <c r="H63" s="35">
        <v>-28.926515559367463</v>
      </c>
      <c r="I63" s="35">
        <v>-28.606740313373514</v>
      </c>
      <c r="J63" s="35">
        <v>-28.225861297623666</v>
      </c>
      <c r="K63" s="35">
        <v>-30.6</v>
      </c>
      <c r="L63" s="35">
        <v>-28.399723941695356</v>
      </c>
      <c r="M63" s="35">
        <v>-26.364912111060512</v>
      </c>
      <c r="N63" s="35">
        <v>-24.648585565039031</v>
      </c>
      <c r="O63" s="35">
        <v>-23.379814765173556</v>
      </c>
      <c r="P63" s="35">
        <v>-22.654013275456379</v>
      </c>
      <c r="Q63" s="35">
        <v>-22.525762511925883</v>
      </c>
      <c r="R63" s="35">
        <v>-23.821098637111003</v>
      </c>
      <c r="S63" s="35">
        <v>-24.908626200845227</v>
      </c>
      <c r="T63" s="35">
        <v>-25.821683575596253</v>
      </c>
      <c r="U63" s="35">
        <v>-26.588260715696194</v>
      </c>
      <c r="V63" s="35">
        <v>-27.231857194925158</v>
      </c>
      <c r="W63" s="35">
        <v>-27.772202590591299</v>
      </c>
      <c r="X63" s="35">
        <v>-28.225861297623666</v>
      </c>
      <c r="Y63" s="35">
        <v>-28.606740313373514</v>
      </c>
      <c r="Z63" s="35">
        <v>-28.926515559367463</v>
      </c>
      <c r="AA63" s="35"/>
      <c r="AB63" s="35"/>
      <c r="AC63" s="35"/>
    </row>
    <row r="64" spans="1:29">
      <c r="A64" s="239" t="s">
        <v>785</v>
      </c>
      <c r="B64" s="35" t="s">
        <v>83</v>
      </c>
      <c r="C64" s="35">
        <v>-31.840811590958296</v>
      </c>
      <c r="D64" s="35">
        <v>-31.757253490083997</v>
      </c>
      <c r="E64" s="35">
        <v>-31.654257244642764</v>
      </c>
      <c r="F64" s="35">
        <v>-31.527300953583097</v>
      </c>
      <c r="G64" s="35">
        <v>-31.370810784736857</v>
      </c>
      <c r="H64" s="35">
        <v>-31.177916263787008</v>
      </c>
      <c r="I64" s="35">
        <v>-30.940148636038892</v>
      </c>
      <c r="J64" s="35">
        <v>-32.200000000000003</v>
      </c>
      <c r="K64" s="35">
        <v>-30.384388818317696</v>
      </c>
      <c r="L64" s="35">
        <v>-28.654614451631559</v>
      </c>
      <c r="M64" s="35">
        <v>-27.092455600026916</v>
      </c>
      <c r="N64" s="35">
        <v>-25.771766589635185</v>
      </c>
      <c r="O64" s="35">
        <v>-24.754985754939092</v>
      </c>
      <c r="P64" s="35">
        <v>-24.090183535953557</v>
      </c>
      <c r="Q64" s="35">
        <v>-23.808789847660282</v>
      </c>
      <c r="R64" s="35">
        <v>-23.924108165058097</v>
      </c>
      <c r="S64" s="35">
        <v>-25.485990165889795</v>
      </c>
      <c r="T64" s="35">
        <v>-26.75310328462685</v>
      </c>
      <c r="U64" s="35">
        <v>-27.781078288385508</v>
      </c>
      <c r="V64" s="35">
        <v>-28.615046931537009</v>
      </c>
      <c r="W64" s="35">
        <v>-29.291623400047367</v>
      </c>
      <c r="X64" s="35">
        <v>-29.840511804306946</v>
      </c>
      <c r="Y64" s="35">
        <v>-30.285810295095366</v>
      </c>
      <c r="Z64" s="35">
        <v>-30.647069058005343</v>
      </c>
      <c r="AA64" s="35"/>
      <c r="AB64" s="35"/>
      <c r="AC64" s="35"/>
    </row>
    <row r="65" spans="1:29">
      <c r="A65" s="239" t="s">
        <v>785</v>
      </c>
      <c r="B65" s="35" t="s">
        <v>84</v>
      </c>
      <c r="C65" s="35">
        <v>-28.49981039573359</v>
      </c>
      <c r="D65" s="35">
        <v>-28.470312339299426</v>
      </c>
      <c r="E65" s="35">
        <v>-28.432129396446516</v>
      </c>
      <c r="F65" s="35">
        <v>-28.382704542705305</v>
      </c>
      <c r="G65" s="35">
        <v>-28.318727908511583</v>
      </c>
      <c r="H65" s="35">
        <v>-28.6</v>
      </c>
      <c r="I65" s="35">
        <v>-26.832155678417259</v>
      </c>
      <c r="J65" s="35">
        <v>-25.122315223886133</v>
      </c>
      <c r="K65" s="35">
        <v>-23.526579367219455</v>
      </c>
      <c r="L65" s="35">
        <v>-22.097305009615802</v>
      </c>
      <c r="M65" s="35">
        <v>-20.8813873662288</v>
      </c>
      <c r="N65" s="35">
        <v>-19.918721310420146</v>
      </c>
      <c r="O65" s="35">
        <v>-19.240892402770324</v>
      </c>
      <c r="P65" s="35">
        <v>-18.870140552847769</v>
      </c>
      <c r="Q65" s="35">
        <v>-18.818630316518345</v>
      </c>
      <c r="R65" s="35">
        <v>-19.088051770709853</v>
      </c>
      <c r="S65" s="35">
        <v>-19.669565061132531</v>
      </c>
      <c r="T65" s="35">
        <v>-20.544090442372919</v>
      </c>
      <c r="U65" s="35">
        <v>-22.376444218173074</v>
      </c>
      <c r="V65" s="35">
        <v>-23.792020678429722</v>
      </c>
      <c r="W65" s="35">
        <v>-24.885617745381325</v>
      </c>
      <c r="X65" s="35">
        <v>-25.730471116726818</v>
      </c>
      <c r="Y65" s="35">
        <v>-26.383158693023539</v>
      </c>
      <c r="Z65" s="35">
        <v>-26.887389470458505</v>
      </c>
      <c r="AA65" s="35"/>
      <c r="AB65" s="35"/>
      <c r="AC65" s="35"/>
    </row>
    <row r="66" spans="1:29">
      <c r="A66" s="239" t="s">
        <v>785</v>
      </c>
      <c r="B66" s="35" t="s">
        <v>85</v>
      </c>
      <c r="C66" s="35">
        <v>-19.584431438854388</v>
      </c>
      <c r="D66" s="35">
        <v>-19.577955135846356</v>
      </c>
      <c r="E66" s="35">
        <v>-19.568784781650187</v>
      </c>
      <c r="F66" s="35">
        <v>-19.55579968876944</v>
      </c>
      <c r="G66" s="35">
        <v>-19.600000000000001</v>
      </c>
      <c r="H66" s="35">
        <v>-18.120733819657854</v>
      </c>
      <c r="I66" s="35">
        <v>-16.676072961560919</v>
      </c>
      <c r="J66" s="35">
        <v>-15.299813205801939</v>
      </c>
      <c r="K66" s="35">
        <v>-14.024150186252665</v>
      </c>
      <c r="L66" s="35">
        <v>-12.878926219633666</v>
      </c>
      <c r="M66" s="35">
        <v>-11.890932187082115</v>
      </c>
      <c r="N66" s="35">
        <v>-11.083280799702434</v>
      </c>
      <c r="O66" s="35">
        <v>-10.47486590965827</v>
      </c>
      <c r="P66" s="35">
        <v>-10.079920515451548</v>
      </c>
      <c r="Q66" s="35">
        <v>-9.9076838012246533</v>
      </c>
      <c r="R66" s="35">
        <v>-9.9621849992263094</v>
      </c>
      <c r="S66" s="35">
        <v>-10.242149131670462</v>
      </c>
      <c r="T66" s="35">
        <v>-10.741026837022943</v>
      </c>
      <c r="U66" s="35">
        <v>-11.447147582972462</v>
      </c>
      <c r="V66" s="35">
        <v>-13.842278814648527</v>
      </c>
      <c r="W66" s="35">
        <v>-15.533772432945391</v>
      </c>
      <c r="X66" s="35">
        <v>-16.728341909097576</v>
      </c>
      <c r="Y66" s="35">
        <v>-17.57197277942349</v>
      </c>
      <c r="Z66" s="35">
        <v>-18.167763195615393</v>
      </c>
      <c r="AA66" s="35"/>
      <c r="AB66" s="35"/>
      <c r="AC66" s="35"/>
    </row>
    <row r="67" spans="1:29">
      <c r="A67" s="239" t="s">
        <v>785</v>
      </c>
      <c r="B67" s="35" t="s">
        <v>86</v>
      </c>
      <c r="C67" s="35">
        <v>-7.7998697736817411</v>
      </c>
      <c r="D67" s="35">
        <v>-7.7997799479717473</v>
      </c>
      <c r="E67" s="35">
        <v>-7.8</v>
      </c>
      <c r="F67" s="35">
        <v>-6.8849647314241613</v>
      </c>
      <c r="G67" s="35">
        <v>-5.9860930391493863</v>
      </c>
      <c r="H67" s="35">
        <v>-5.1192629791172379</v>
      </c>
      <c r="I67" s="35">
        <v>-4.2997866101046345</v>
      </c>
      <c r="J67" s="35">
        <v>-3.5421395149359061</v>
      </c>
      <c r="K67" s="35">
        <v>-2.8597050975656337</v>
      </c>
      <c r="L67" s="35">
        <v>-2.2645381728785026</v>
      </c>
      <c r="M67" s="35">
        <v>-1.7671520252575492</v>
      </c>
      <c r="N67" s="35">
        <v>-1.3763326974098238</v>
      </c>
      <c r="O67" s="35">
        <v>-1.0989837899314336</v>
      </c>
      <c r="P67" s="35">
        <v>-0.94000451313917743</v>
      </c>
      <c r="Q67" s="35">
        <v>-0.90220314531365098</v>
      </c>
      <c r="R67" s="35">
        <v>-0.98624742606459037</v>
      </c>
      <c r="S67" s="35">
        <v>-1.190652761091382</v>
      </c>
      <c r="T67" s="35">
        <v>-1.5118084466949302</v>
      </c>
      <c r="U67" s="35">
        <v>-1.9440414507998156</v>
      </c>
      <c r="V67" s="35">
        <v>-2.4797166238313517</v>
      </c>
      <c r="W67" s="35">
        <v>-3.1093715692795572</v>
      </c>
      <c r="X67" s="35">
        <v>-5.0240961571427913</v>
      </c>
      <c r="Y67" s="35">
        <v>-6.1572260607293741</v>
      </c>
      <c r="Z67" s="35">
        <v>-6.8278099068557863</v>
      </c>
      <c r="AA67" s="35"/>
      <c r="AB67" s="35"/>
      <c r="AC67" s="35"/>
    </row>
    <row r="68" spans="1:29">
      <c r="A68" s="239" t="s">
        <v>785</v>
      </c>
      <c r="B68" s="35" t="s">
        <v>87</v>
      </c>
      <c r="C68" s="35">
        <v>0.30000008926232191</v>
      </c>
      <c r="D68" s="35">
        <v>0.3</v>
      </c>
      <c r="E68" s="35">
        <v>1.0858947613378509</v>
      </c>
      <c r="F68" s="35">
        <v>1.8602586435085384</v>
      </c>
      <c r="G68" s="35">
        <v>2.6117299517966974</v>
      </c>
      <c r="H68" s="35">
        <v>3.3292828780665022</v>
      </c>
      <c r="I68" s="35">
        <v>4.0023892746626926</v>
      </c>
      <c r="J68" s="35">
        <v>4.6211731264905964</v>
      </c>
      <c r="K68" s="35">
        <v>5.1765554548153592</v>
      </c>
      <c r="L68" s="35">
        <v>5.6603875267091937</v>
      </c>
      <c r="M68" s="35">
        <v>6.0655704156584411</v>
      </c>
      <c r="N68" s="35">
        <v>6.3861591591020552</v>
      </c>
      <c r="O68" s="35">
        <v>6.6174499846714445</v>
      </c>
      <c r="P68" s="35">
        <v>6.7560493253226293</v>
      </c>
      <c r="Q68" s="35">
        <v>6.7999236107503718</v>
      </c>
      <c r="R68" s="35">
        <v>6.7484291045300253</v>
      </c>
      <c r="S68" s="35">
        <v>6.6023213492077542</v>
      </c>
      <c r="T68" s="35">
        <v>6.3637440807580035</v>
      </c>
      <c r="U68" s="35">
        <v>6.0361977750585378</v>
      </c>
      <c r="V68" s="35">
        <v>5.6244882878784459</v>
      </c>
      <c r="W68" s="35">
        <v>5.1346563419482969</v>
      </c>
      <c r="X68" s="35">
        <v>4.5738888956989134</v>
      </c>
      <c r="Y68" s="35">
        <v>2.1412025133303705</v>
      </c>
      <c r="Z68" s="35">
        <v>1.0931948578508144</v>
      </c>
      <c r="AA68" s="35"/>
      <c r="AB68" s="35"/>
      <c r="AC68" s="35"/>
    </row>
    <row r="69" spans="1:29">
      <c r="A69" s="239" t="s">
        <v>785</v>
      </c>
      <c r="B69" s="35" t="s">
        <v>88</v>
      </c>
      <c r="C69" s="35">
        <v>3.7000028744653726</v>
      </c>
      <c r="D69" s="35">
        <v>3.7</v>
      </c>
      <c r="E69" s="35">
        <v>4.6893452378447922</v>
      </c>
      <c r="F69" s="35">
        <v>5.6631128116939387</v>
      </c>
      <c r="G69" s="35">
        <v>6.6059703345352805</v>
      </c>
      <c r="H69" s="35">
        <v>7.5030721113325889</v>
      </c>
      <c r="I69" s="35">
        <v>8.3402928908446619</v>
      </c>
      <c r="J69" s="35">
        <v>9.1044502737486681</v>
      </c>
      <c r="K69" s="35">
        <v>9.7835122751567063</v>
      </c>
      <c r="L69" s="35">
        <v>10.366786773364939</v>
      </c>
      <c r="M69" s="35">
        <v>10.845089861883752</v>
      </c>
      <c r="N69" s="35">
        <v>11.210890453974143</v>
      </c>
      <c r="O69" s="35">
        <v>11.458428862830115</v>
      </c>
      <c r="P69" s="35">
        <v>11.583807490311333</v>
      </c>
      <c r="Q69" s="35">
        <v>11.585052196293166</v>
      </c>
      <c r="R69" s="35">
        <v>11.46214338234747</v>
      </c>
      <c r="S69" s="35">
        <v>11.217016300328208</v>
      </c>
      <c r="T69" s="35">
        <v>10.853530581003142</v>
      </c>
      <c r="U69" s="35">
        <v>10.377409462516319</v>
      </c>
      <c r="V69" s="35">
        <v>9.7961496755551725</v>
      </c>
      <c r="W69" s="35">
        <v>9.1189034041188766</v>
      </c>
      <c r="X69" s="35">
        <v>8.3563341804661153</v>
      </c>
      <c r="Y69" s="35">
        <v>6.0569712311634447</v>
      </c>
      <c r="Z69" s="35">
        <v>4.8930658688195825</v>
      </c>
      <c r="AA69" s="35"/>
      <c r="AB69" s="35"/>
      <c r="AC69" s="35"/>
    </row>
    <row r="70" spans="1:29">
      <c r="A70" s="239" t="s">
        <v>785</v>
      </c>
      <c r="B70" s="35" t="s">
        <v>89</v>
      </c>
      <c r="C70" s="35">
        <v>3.3019725176635153</v>
      </c>
      <c r="D70" s="35">
        <v>3.3029888692665925</v>
      </c>
      <c r="E70" s="35">
        <v>3.3045289021528266</v>
      </c>
      <c r="F70" s="35">
        <v>3.3</v>
      </c>
      <c r="G70" s="35">
        <v>4.2953052008628321</v>
      </c>
      <c r="H70" s="35">
        <v>5.2703855846314038</v>
      </c>
      <c r="I70" s="35">
        <v>6.2054273068720409</v>
      </c>
      <c r="J70" s="35">
        <v>7.0814301174188392</v>
      </c>
      <c r="K70" s="35">
        <v>7.8805934495692354</v>
      </c>
      <c r="L70" s="35">
        <v>8.586678131451956</v>
      </c>
      <c r="M70" s="35">
        <v>9.1853363695140722</v>
      </c>
      <c r="N70" s="35">
        <v>9.6644032987912674</v>
      </c>
      <c r="O70" s="35">
        <v>10.014144175596737</v>
      </c>
      <c r="P70" s="35">
        <v>10.227452189619791</v>
      </c>
      <c r="Q70" s="35">
        <v>10.29999287584948</v>
      </c>
      <c r="R70" s="35">
        <v>10.23029219184172</v>
      </c>
      <c r="S70" s="35">
        <v>10.019766470580786</v>
      </c>
      <c r="T70" s="35">
        <v>9.6726936402865338</v>
      </c>
      <c r="U70" s="35">
        <v>9.1961262959871064</v>
      </c>
      <c r="V70" s="35">
        <v>8.5997483892615705</v>
      </c>
      <c r="W70" s="35">
        <v>6.7975926939494533</v>
      </c>
      <c r="X70" s="35">
        <v>5.6082519686322456</v>
      </c>
      <c r="Y70" s="35">
        <v>4.8233412283573456</v>
      </c>
      <c r="Z70" s="35">
        <v>4.3053358686782879</v>
      </c>
      <c r="AA70" s="35"/>
      <c r="AB70" s="35"/>
      <c r="AC70" s="35"/>
    </row>
    <row r="71" spans="1:29">
      <c r="A71" s="239" t="s">
        <v>785</v>
      </c>
      <c r="B71" s="35" t="s">
        <v>90</v>
      </c>
      <c r="C71" s="35">
        <v>-0.38136854209668003</v>
      </c>
      <c r="D71" s="35">
        <v>-0.37501115765901827</v>
      </c>
      <c r="E71" s="35">
        <v>-0.36648452070778798</v>
      </c>
      <c r="F71" s="35">
        <v>-0.35504844374705186</v>
      </c>
      <c r="G71" s="35">
        <v>-0.4</v>
      </c>
      <c r="H71" s="35">
        <v>0.44738663542202006</v>
      </c>
      <c r="I71" s="35">
        <v>1.2712155423707263</v>
      </c>
      <c r="J71" s="35">
        <v>2.0485839077887724</v>
      </c>
      <c r="K71" s="35">
        <v>2.7578805425084867</v>
      </c>
      <c r="L71" s="35">
        <v>3.3793866820022216</v>
      </c>
      <c r="M71" s="35">
        <v>3.895824176879056</v>
      </c>
      <c r="N71" s="35">
        <v>4.2928358331862126</v>
      </c>
      <c r="O71" s="35">
        <v>4.5593845488393914</v>
      </c>
      <c r="P71" s="35">
        <v>4.6880601500102754</v>
      </c>
      <c r="Q71" s="35">
        <v>4.675285397282039</v>
      </c>
      <c r="R71" s="35">
        <v>4.5214154345093354</v>
      </c>
      <c r="S71" s="35">
        <v>4.2307279156598749</v>
      </c>
      <c r="T71" s="35">
        <v>3.8113040841158203</v>
      </c>
      <c r="U71" s="35">
        <v>3.2748041104837462</v>
      </c>
      <c r="V71" s="35">
        <v>2.3399011588119598</v>
      </c>
      <c r="W71" s="35">
        <v>1.6428458590874118</v>
      </c>
      <c r="X71" s="35">
        <v>1.1231276466192388</v>
      </c>
      <c r="Y71" s="35">
        <v>0.73563038423869298</v>
      </c>
      <c r="Z71" s="35">
        <v>0.44671588259110528</v>
      </c>
      <c r="AA71" s="35"/>
      <c r="AB71" s="35"/>
      <c r="AC71" s="35"/>
    </row>
    <row r="72" spans="1:29">
      <c r="A72" s="239" t="s">
        <v>785</v>
      </c>
      <c r="B72" s="35" t="s">
        <v>91</v>
      </c>
      <c r="C72" s="35">
        <v>-7.568888695903178</v>
      </c>
      <c r="D72" s="35">
        <v>-7.5349476924055834</v>
      </c>
      <c r="E72" s="35">
        <v>-7.4922203243274561</v>
      </c>
      <c r="F72" s="35">
        <v>-7.4384320507128256</v>
      </c>
      <c r="G72" s="35">
        <v>-7.3707195163682764</v>
      </c>
      <c r="H72" s="35">
        <v>-7.2854781245323688</v>
      </c>
      <c r="I72" s="35">
        <v>-7.7</v>
      </c>
      <c r="J72" s="35">
        <v>-6.5754984597727884</v>
      </c>
      <c r="K72" s="35">
        <v>-5.495196602676657</v>
      </c>
      <c r="L72" s="35">
        <v>-4.5015567980916593</v>
      </c>
      <c r="M72" s="35">
        <v>-3.6336350747896287</v>
      </c>
      <c r="N72" s="35">
        <v>-2.9255459837784556</v>
      </c>
      <c r="O72" s="35">
        <v>-2.4051216909838038</v>
      </c>
      <c r="P72" s="35">
        <v>-2.0928180055018464</v>
      </c>
      <c r="Q72" s="35">
        <v>-2.0009103431014044</v>
      </c>
      <c r="R72" s="35">
        <v>-2.1330112284523866</v>
      </c>
      <c r="S72" s="35">
        <v>-2.4839283011488931</v>
      </c>
      <c r="T72" s="35">
        <v>-3.5565501284634644</v>
      </c>
      <c r="U72" s="35">
        <v>-4.4086002974772001</v>
      </c>
      <c r="V72" s="35">
        <v>-5.0854366922146914</v>
      </c>
      <c r="W72" s="35">
        <v>-5.6230898984472688</v>
      </c>
      <c r="X72" s="35">
        <v>-6.0501812493553224</v>
      </c>
      <c r="Y72" s="35">
        <v>-6.3894464483831879</v>
      </c>
      <c r="Z72" s="35">
        <v>-6.6589458775490975</v>
      </c>
      <c r="AA72" s="35"/>
      <c r="AB72" s="35"/>
      <c r="AC72" s="35"/>
    </row>
    <row r="73" spans="1:29">
      <c r="A73" s="239" t="s">
        <v>785</v>
      </c>
      <c r="B73" s="35" t="s">
        <v>92</v>
      </c>
      <c r="C73" s="35">
        <v>-16.133761506409549</v>
      </c>
      <c r="D73" s="35">
        <v>-16.017235594648561</v>
      </c>
      <c r="E73" s="35">
        <v>-15.876729878855471</v>
      </c>
      <c r="F73" s="35">
        <v>-15.707309568195114</v>
      </c>
      <c r="G73" s="35">
        <v>-15.503024343909146</v>
      </c>
      <c r="H73" s="35">
        <v>-15.256699374376824</v>
      </c>
      <c r="I73" s="35">
        <v>-14.959683323278769</v>
      </c>
      <c r="J73" s="35">
        <v>-14.601544500497724</v>
      </c>
      <c r="K73" s="35">
        <v>-16.7</v>
      </c>
      <c r="L73" s="35">
        <v>-14.77827922648201</v>
      </c>
      <c r="M73" s="35">
        <v>-12.975033637642508</v>
      </c>
      <c r="N73" s="35">
        <v>-11.401434355271125</v>
      </c>
      <c r="O73" s="35">
        <v>-10.154494675033909</v>
      </c>
      <c r="P73" s="35">
        <v>-9.31108914131568</v>
      </c>
      <c r="Q73" s="35">
        <v>-8.9232141875957947</v>
      </c>
      <c r="R73" s="35">
        <v>-10.250461258851479</v>
      </c>
      <c r="S73" s="35">
        <v>-11.351189967553443</v>
      </c>
      <c r="T73" s="35">
        <v>-12.26405970853876</v>
      </c>
      <c r="U73" s="35">
        <v>-13.021131962054618</v>
      </c>
      <c r="V73" s="35">
        <v>-13.64899634544949</v>
      </c>
      <c r="W73" s="35">
        <v>-14.16970448407838</v>
      </c>
      <c r="X73" s="35">
        <v>-14.601544500497724</v>
      </c>
      <c r="Y73" s="35">
        <v>-14.959683323278769</v>
      </c>
      <c r="Z73" s="35">
        <v>-15.256699374376824</v>
      </c>
      <c r="AA73" s="35"/>
      <c r="AB73" s="35"/>
      <c r="AC73" s="35"/>
    </row>
    <row r="74" spans="1:29">
      <c r="A74" s="239" t="s">
        <v>785</v>
      </c>
      <c r="B74" s="35" t="s">
        <v>93</v>
      </c>
      <c r="C74" s="35">
        <v>-26.005027735457585</v>
      </c>
      <c r="D74" s="35">
        <v>-25.842715196056869</v>
      </c>
      <c r="E74" s="35">
        <v>-25.650965587497168</v>
      </c>
      <c r="F74" s="35">
        <v>-25.424440190762255</v>
      </c>
      <c r="G74" s="35">
        <v>-25.156832054550947</v>
      </c>
      <c r="H74" s="35">
        <v>-24.840690396270144</v>
      </c>
      <c r="I74" s="35">
        <v>-24.467213156319509</v>
      </c>
      <c r="J74" s="35">
        <v>-24.026001929935504</v>
      </c>
      <c r="K74" s="35">
        <v>-23.504772453373537</v>
      </c>
      <c r="L74" s="35">
        <v>-26.9</v>
      </c>
      <c r="M74" s="35">
        <v>-24.428622745912012</v>
      </c>
      <c r="N74" s="35">
        <v>-22.176010255251978</v>
      </c>
      <c r="O74" s="35">
        <v>-20.341562371891946</v>
      </c>
      <c r="P74" s="35">
        <v>-19.087663271117314</v>
      </c>
      <c r="Q74" s="35">
        <v>-20.286999730309088</v>
      </c>
      <c r="R74" s="35">
        <v>-21.302216125009938</v>
      </c>
      <c r="S74" s="35">
        <v>-22.161578249933548</v>
      </c>
      <c r="T74" s="35">
        <v>-22.889012583744545</v>
      </c>
      <c r="U74" s="35">
        <v>-23.504772453373537</v>
      </c>
      <c r="V74" s="35">
        <v>-24.026001929935504</v>
      </c>
      <c r="W74" s="35">
        <v>-24.467213156319509</v>
      </c>
      <c r="X74" s="35">
        <v>-24.840690396270144</v>
      </c>
      <c r="Y74" s="35">
        <v>-25.156832054550947</v>
      </c>
      <c r="Z74" s="35">
        <v>-25.424440190762255</v>
      </c>
      <c r="AA74" s="35"/>
      <c r="AB74" s="35"/>
      <c r="AC74" s="35"/>
    </row>
    <row r="75" spans="1:29">
      <c r="A75" s="239" t="s">
        <v>764</v>
      </c>
      <c r="B75" s="35" t="s">
        <v>82</v>
      </c>
      <c r="C75" s="35">
        <v>9.0969421136268682</v>
      </c>
      <c r="D75" s="35">
        <v>9.151682920993661</v>
      </c>
      <c r="E75" s="35">
        <v>9.220826562034107</v>
      </c>
      <c r="F75" s="35">
        <v>9.3081625610137309</v>
      </c>
      <c r="G75" s="35">
        <v>9.418477502532463</v>
      </c>
      <c r="H75" s="35">
        <v>9.5578173677021567</v>
      </c>
      <c r="I75" s="35">
        <v>8.8888888888888893</v>
      </c>
      <c r="J75" s="35">
        <v>10.729137904383924</v>
      </c>
      <c r="K75" s="35">
        <v>12.498843084732247</v>
      </c>
      <c r="L75" s="35">
        <v>14.13016481179001</v>
      </c>
      <c r="M75" s="35">
        <v>15.560568238362174</v>
      </c>
      <c r="N75" s="35">
        <v>16.735220489838962</v>
      </c>
      <c r="O75" s="35">
        <v>17.609092619547852</v>
      </c>
      <c r="P75" s="35">
        <v>18.14868574177369</v>
      </c>
      <c r="Q75" s="35">
        <v>18.333315173117601</v>
      </c>
      <c r="R75" s="35">
        <v>18.155903356108681</v>
      </c>
      <c r="S75" s="35">
        <v>17.62325116925129</v>
      </c>
      <c r="T75" s="35">
        <v>15.803856568728254</v>
      </c>
      <c r="U75" s="35">
        <v>14.363447474663396</v>
      </c>
      <c r="V75" s="35">
        <v>13.223080037237626</v>
      </c>
      <c r="W75" s="35">
        <v>12.320254654018779</v>
      </c>
      <c r="X75" s="35">
        <v>11.605490582515451</v>
      </c>
      <c r="Y75" s="35">
        <v>11.039614071500059</v>
      </c>
      <c r="Z75" s="35">
        <v>10.591611382940943</v>
      </c>
      <c r="AA75" s="35"/>
      <c r="AB75" s="35"/>
      <c r="AC75" s="35"/>
    </row>
    <row r="76" spans="1:29">
      <c r="A76" s="239" t="s">
        <v>764</v>
      </c>
      <c r="B76" s="35" t="s">
        <v>83</v>
      </c>
      <c r="C76" s="35">
        <v>11.220196796401053</v>
      </c>
      <c r="D76" s="35">
        <v>11.250908715336145</v>
      </c>
      <c r="E76" s="35">
        <v>11.29026724965591</v>
      </c>
      <c r="F76" s="35">
        <v>11.340706762311374</v>
      </c>
      <c r="G76" s="35">
        <v>11.40534698535045</v>
      </c>
      <c r="H76" s="35">
        <v>11.111111111111111</v>
      </c>
      <c r="I76" s="35">
        <v>12.864879515400279</v>
      </c>
      <c r="J76" s="35">
        <v>14.557644092757823</v>
      </c>
      <c r="K76" s="35">
        <v>16.130522999343611</v>
      </c>
      <c r="L76" s="35">
        <v>17.52880454553712</v>
      </c>
      <c r="M76" s="35">
        <v>18.703850310645475</v>
      </c>
      <c r="N76" s="35">
        <v>19.614787002439158</v>
      </c>
      <c r="O76" s="35">
        <v>20.229928211152814</v>
      </c>
      <c r="P76" s="35">
        <v>20.527876603054629</v>
      </c>
      <c r="Q76" s="35">
        <v>20.498268214413883</v>
      </c>
      <c r="R76" s="35">
        <v>20.142132956028348</v>
      </c>
      <c r="S76" s="35">
        <v>19.47185878836855</v>
      </c>
      <c r="T76" s="35">
        <v>18.510760813485973</v>
      </c>
      <c r="U76" s="35">
        <v>16.885143242518186</v>
      </c>
      <c r="V76" s="35">
        <v>15.616655075418135</v>
      </c>
      <c r="W76" s="35">
        <v>14.626839107130516</v>
      </c>
      <c r="X76" s="35">
        <v>13.854474274341438</v>
      </c>
      <c r="Y76" s="35">
        <v>13.251789074221534</v>
      </c>
      <c r="Z76" s="35">
        <v>12.781506851334823</v>
      </c>
      <c r="AA76" s="35"/>
      <c r="AB76" s="35"/>
      <c r="AC76" s="35"/>
    </row>
    <row r="77" spans="1:29">
      <c r="A77" s="239" t="s">
        <v>764</v>
      </c>
      <c r="B77" s="35" t="s">
        <v>84</v>
      </c>
      <c r="C77" s="35">
        <v>16.750211692089042</v>
      </c>
      <c r="D77" s="35">
        <v>16.775503358976156</v>
      </c>
      <c r="E77" s="35">
        <v>16.808451596804449</v>
      </c>
      <c r="F77" s="35">
        <v>16.851374286749518</v>
      </c>
      <c r="G77" s="35">
        <v>16.907291004411995</v>
      </c>
      <c r="H77" s="35">
        <v>16.666666666666668</v>
      </c>
      <c r="I77" s="35">
        <v>18.243144903532517</v>
      </c>
      <c r="J77" s="35">
        <v>19.769639820295026</v>
      </c>
      <c r="K77" s="35">
        <v>21.197752852180884</v>
      </c>
      <c r="L77" s="35">
        <v>22.482204699325834</v>
      </c>
      <c r="M77" s="35">
        <v>23.582270937927625</v>
      </c>
      <c r="N77" s="35">
        <v>24.463073215939833</v>
      </c>
      <c r="O77" s="35">
        <v>25.096685095064679</v>
      </c>
      <c r="P77" s="35">
        <v>25.463017477568371</v>
      </c>
      <c r="Q77" s="35">
        <v>25.550455544856721</v>
      </c>
      <c r="R77" s="35">
        <v>25.356227013237952</v>
      </c>
      <c r="S77" s="35">
        <v>24.886490031072178</v>
      </c>
      <c r="T77" s="35">
        <v>24.156137930468212</v>
      </c>
      <c r="U77" s="35">
        <v>22.415721088085217</v>
      </c>
      <c r="V77" s="35">
        <v>21.079745451036775</v>
      </c>
      <c r="W77" s="35">
        <v>20.0542262424642</v>
      </c>
      <c r="X77" s="35">
        <v>19.2670190374924</v>
      </c>
      <c r="Y77" s="35">
        <v>18.662744462838585</v>
      </c>
      <c r="Z77" s="35">
        <v>18.198892303881106</v>
      </c>
      <c r="AA77" s="35"/>
      <c r="AB77" s="35"/>
      <c r="AC77" s="35"/>
    </row>
    <row r="78" spans="1:29">
      <c r="A78" s="239" t="s">
        <v>764</v>
      </c>
      <c r="B78" s="35" t="s">
        <v>85</v>
      </c>
      <c r="C78" s="35">
        <v>22.292803770349614</v>
      </c>
      <c r="D78" s="35">
        <v>22.316388020557593</v>
      </c>
      <c r="E78" s="35">
        <v>22.347852756142132</v>
      </c>
      <c r="F78" s="35">
        <v>22.389831177193219</v>
      </c>
      <c r="G78" s="35">
        <v>22.445836346192909</v>
      </c>
      <c r="H78" s="35">
        <v>22.222222222222221</v>
      </c>
      <c r="I78" s="35">
        <v>23.994732773875896</v>
      </c>
      <c r="J78" s="35">
        <v>25.716905004652475</v>
      </c>
      <c r="K78" s="35">
        <v>27.339830174190681</v>
      </c>
      <c r="L78" s="35">
        <v>28.817418103863638</v>
      </c>
      <c r="M78" s="35">
        <v>30.107706112400646</v>
      </c>
      <c r="N78" s="35">
        <v>31.174050732863236</v>
      </c>
      <c r="O78" s="35">
        <v>31.98616836687151</v>
      </c>
      <c r="P78" s="35">
        <v>32.520995322075365</v>
      </c>
      <c r="Q78" s="35">
        <v>32.76334280828133</v>
      </c>
      <c r="R78" s="35">
        <v>32.70632829070675</v>
      </c>
      <c r="S78" s="35">
        <v>32.351570950167009</v>
      </c>
      <c r="T78" s="35">
        <v>31.709145699234533</v>
      </c>
      <c r="U78" s="35">
        <v>29.33310279468693</v>
      </c>
      <c r="V78" s="35">
        <v>27.552150585023789</v>
      </c>
      <c r="W78" s="35">
        <v>26.217245913465295</v>
      </c>
      <c r="X78" s="35">
        <v>25.216674156132317</v>
      </c>
      <c r="Y78" s="35">
        <v>24.466700122103678</v>
      </c>
      <c r="Z78" s="35">
        <v>23.904560477850243</v>
      </c>
      <c r="AA78" s="35"/>
      <c r="AB78" s="35"/>
      <c r="AC78" s="35"/>
    </row>
    <row r="79" spans="1:29">
      <c r="A79" s="239" t="s">
        <v>764</v>
      </c>
      <c r="B79" s="35" t="s">
        <v>86</v>
      </c>
      <c r="C79" s="35">
        <v>26.142941046758857</v>
      </c>
      <c r="D79" s="35">
        <v>26.154538348384214</v>
      </c>
      <c r="E79" s="35">
        <v>26.170361150383751</v>
      </c>
      <c r="F79" s="35">
        <v>26.191949022390901</v>
      </c>
      <c r="G79" s="35">
        <v>26.111111111111111</v>
      </c>
      <c r="H79" s="35">
        <v>27.900736965733476</v>
      </c>
      <c r="I79" s="35">
        <v>29.643630621678717</v>
      </c>
      <c r="J79" s="35">
        <v>31.294280190306907</v>
      </c>
      <c r="K79" s="35">
        <v>32.809582537301893</v>
      </c>
      <c r="L79" s="35">
        <v>34.149968827561757</v>
      </c>
      <c r="M79" s="35">
        <v>35.280437779528846</v>
      </c>
      <c r="N79" s="35">
        <v>36.171469647762962</v>
      </c>
      <c r="O79" s="35">
        <v>36.799797067084718</v>
      </c>
      <c r="P79" s="35">
        <v>37.149012629365657</v>
      </c>
      <c r="Q79" s="35">
        <v>37.209997327414712</v>
      </c>
      <c r="R79" s="35">
        <v>36.981158678077833</v>
      </c>
      <c r="S79" s="35">
        <v>36.468472306482596</v>
      </c>
      <c r="T79" s="35">
        <v>35.68532590554512</v>
      </c>
      <c r="U79" s="35">
        <v>34.652169645398651</v>
      </c>
      <c r="V79" s="35">
        <v>32.371268574048841</v>
      </c>
      <c r="W79" s="35">
        <v>30.69948517545582</v>
      </c>
      <c r="X79" s="35">
        <v>29.474153762832437</v>
      </c>
      <c r="Y79" s="35">
        <v>28.576048737967842</v>
      </c>
      <c r="Z79" s="35">
        <v>27.917783857644437</v>
      </c>
      <c r="AA79" s="35"/>
      <c r="AB79" s="35"/>
      <c r="AC79" s="35"/>
    </row>
    <row r="80" spans="1:29">
      <c r="A80" s="239" t="s">
        <v>764</v>
      </c>
      <c r="B80" s="35" t="s">
        <v>87</v>
      </c>
      <c r="C80" s="35">
        <v>28.912587232101053</v>
      </c>
      <c r="D80" s="35">
        <v>28.921630194924248</v>
      </c>
      <c r="E80" s="35">
        <v>28.934123828365617</v>
      </c>
      <c r="F80" s="35">
        <v>28.951384861018209</v>
      </c>
      <c r="G80" s="35">
        <v>28.888888888888889</v>
      </c>
      <c r="H80" s="35">
        <v>30.46732186701928</v>
      </c>
      <c r="I80" s="35">
        <v>32.00618092026231</v>
      </c>
      <c r="J80" s="35">
        <v>33.466884307467708</v>
      </c>
      <c r="K80" s="35">
        <v>34.812809779272399</v>
      </c>
      <c r="L80" s="35">
        <v>36.010212758451274</v>
      </c>
      <c r="M80" s="35">
        <v>37.029072372268864</v>
      </c>
      <c r="N80" s="35">
        <v>37.843844125401873</v>
      </c>
      <c r="O80" s="35">
        <v>38.43410034267778</v>
      </c>
      <c r="P80" s="35">
        <v>38.785042324671004</v>
      </c>
      <c r="Q80" s="35">
        <v>38.887871375568906</v>
      </c>
      <c r="R80" s="35">
        <v>38.740009401025475</v>
      </c>
      <c r="S80" s="35">
        <v>38.345163545249775</v>
      </c>
      <c r="T80" s="35">
        <v>37.713233246770429</v>
      </c>
      <c r="U80" s="35">
        <v>36.860062043141816</v>
      </c>
      <c r="V80" s="35">
        <v>34.658469277926336</v>
      </c>
      <c r="W80" s="35">
        <v>33.064943933911344</v>
      </c>
      <c r="X80" s="35">
        <v>31.911541241942761</v>
      </c>
      <c r="Y80" s="35">
        <v>31.07670182452345</v>
      </c>
      <c r="Z80" s="35">
        <v>30.472440314011912</v>
      </c>
      <c r="AA80" s="35"/>
      <c r="AB80" s="35"/>
      <c r="AC80" s="35"/>
    </row>
    <row r="81" spans="1:29">
      <c r="A81" s="239" t="s">
        <v>764</v>
      </c>
      <c r="B81" s="35" t="s">
        <v>88</v>
      </c>
      <c r="C81" s="35">
        <v>28.347167976646389</v>
      </c>
      <c r="D81" s="35">
        <v>28.35238540474943</v>
      </c>
      <c r="E81" s="35">
        <v>28.359570469848549</v>
      </c>
      <c r="F81" s="35">
        <v>28.369465222485108</v>
      </c>
      <c r="G81" s="35">
        <v>28.333333333333336</v>
      </c>
      <c r="H81" s="35">
        <v>29.214649747552865</v>
      </c>
      <c r="I81" s="35">
        <v>30.073645911094772</v>
      </c>
      <c r="J81" s="35">
        <v>30.888566856739537</v>
      </c>
      <c r="K81" s="35">
        <v>31.638773867794992</v>
      </c>
      <c r="L81" s="35">
        <v>32.30526717496523</v>
      </c>
      <c r="M81" s="35">
        <v>32.87116714517979</v>
      </c>
      <c r="N81" s="35">
        <v>33.322141775777823</v>
      </c>
      <c r="O81" s="35">
        <v>33.646769667314373</v>
      </c>
      <c r="P81" s="35">
        <v>33.83682928232669</v>
      </c>
      <c r="Q81" s="35">
        <v>33.887507164282788</v>
      </c>
      <c r="R81" s="35">
        <v>33.797519843351836</v>
      </c>
      <c r="S81" s="35">
        <v>33.569146341606476</v>
      </c>
      <c r="T81" s="35">
        <v>33.208170454429201</v>
      </c>
      <c r="U81" s="35">
        <v>32.723734269905947</v>
      </c>
      <c r="V81" s="35">
        <v>31.521418745792968</v>
      </c>
      <c r="W81" s="35">
        <v>30.648358485699578</v>
      </c>
      <c r="X81" s="35">
        <v>30.014386618525457</v>
      </c>
      <c r="Y81" s="35">
        <v>29.554028557645161</v>
      </c>
      <c r="Z81" s="35">
        <v>29.219739995027819</v>
      </c>
      <c r="AA81" s="35"/>
      <c r="AB81" s="35"/>
      <c r="AC81" s="35"/>
    </row>
    <row r="82" spans="1:29">
      <c r="A82" s="239" t="s">
        <v>764</v>
      </c>
      <c r="B82" s="35" t="s">
        <v>89</v>
      </c>
      <c r="C82" s="35">
        <v>27.796593844067115</v>
      </c>
      <c r="D82" s="35">
        <v>27.803153084257332</v>
      </c>
      <c r="E82" s="35">
        <v>27.811998861453286</v>
      </c>
      <c r="F82" s="35">
        <v>27.823928257531378</v>
      </c>
      <c r="G82" s="35">
        <v>27.777777777777779</v>
      </c>
      <c r="H82" s="35">
        <v>28.691239403712132</v>
      </c>
      <c r="I82" s="35">
        <v>29.579836432401038</v>
      </c>
      <c r="J82" s="35">
        <v>30.419381085612159</v>
      </c>
      <c r="K82" s="35">
        <v>31.18702079999855</v>
      </c>
      <c r="L82" s="35">
        <v>31.861860278170671</v>
      </c>
      <c r="M82" s="35">
        <v>32.425530262620953</v>
      </c>
      <c r="N82" s="35">
        <v>32.862687550367689</v>
      </c>
      <c r="O82" s="35">
        <v>33.161432637825698</v>
      </c>
      <c r="P82" s="35">
        <v>33.313633627531743</v>
      </c>
      <c r="Q82" s="35">
        <v>33.31514757992278</v>
      </c>
      <c r="R82" s="35">
        <v>33.165933284930013</v>
      </c>
      <c r="S82" s="35">
        <v>32.870052383724705</v>
      </c>
      <c r="T82" s="35">
        <v>32.435558810081638</v>
      </c>
      <c r="U82" s="35">
        <v>31.874279560787162</v>
      </c>
      <c r="V82" s="35">
        <v>30.815378492693206</v>
      </c>
      <c r="W82" s="35">
        <v>30.030191811020636</v>
      </c>
      <c r="X82" s="35">
        <v>29.44796732976128</v>
      </c>
      <c r="Y82" s="35">
        <v>29.016241531947646</v>
      </c>
      <c r="Z82" s="35">
        <v>28.696112148011988</v>
      </c>
      <c r="AA82" s="35"/>
      <c r="AB82" s="35"/>
      <c r="AC82" s="35"/>
    </row>
    <row r="83" spans="1:29">
      <c r="A83" s="239" t="s">
        <v>764</v>
      </c>
      <c r="B83" s="35" t="s">
        <v>90</v>
      </c>
      <c r="C83" s="35">
        <v>26.169044977732881</v>
      </c>
      <c r="D83" s="35">
        <v>26.187448603457973</v>
      </c>
      <c r="E83" s="35">
        <v>26.211698437274787</v>
      </c>
      <c r="F83" s="35">
        <v>26.243651621333598</v>
      </c>
      <c r="G83" s="35">
        <v>26.285755248896937</v>
      </c>
      <c r="H83" s="35">
        <v>26.111111111111111</v>
      </c>
      <c r="I83" s="35">
        <v>27.357015039168544</v>
      </c>
      <c r="J83" s="35">
        <v>28.56556130014275</v>
      </c>
      <c r="K83" s="35">
        <v>29.700512373743901</v>
      </c>
      <c r="L83" s="35">
        <v>30.727837446352638</v>
      </c>
      <c r="M83" s="35">
        <v>31.616732804147613</v>
      </c>
      <c r="N83" s="35">
        <v>32.340545463619819</v>
      </c>
      <c r="O83" s="35">
        <v>32.877572344977729</v>
      </c>
      <c r="P83" s="35">
        <v>33.211711025717733</v>
      </c>
      <c r="Q83" s="35">
        <v>33.332942561911942</v>
      </c>
      <c r="R83" s="35">
        <v>33.237631900112717</v>
      </c>
      <c r="S83" s="35">
        <v>32.92863687220644</v>
      </c>
      <c r="T83" s="35">
        <v>32.415222505072755</v>
      </c>
      <c r="U83" s="35">
        <v>30.895412211900091</v>
      </c>
      <c r="V83" s="35">
        <v>29.742001428965462</v>
      </c>
      <c r="W83" s="35">
        <v>28.866657683653212</v>
      </c>
      <c r="X83" s="35">
        <v>28.202343907681946</v>
      </c>
      <c r="Y83" s="35">
        <v>27.698184489957679</v>
      </c>
      <c r="Z83" s="35">
        <v>27.315569033717214</v>
      </c>
      <c r="AA83" s="35"/>
      <c r="AB83" s="35"/>
      <c r="AC83" s="35"/>
    </row>
    <row r="84" spans="1:29">
      <c r="A84" s="239" t="s">
        <v>764</v>
      </c>
      <c r="B84" s="35" t="s">
        <v>91</v>
      </c>
      <c r="C84" s="35">
        <v>20.666336647798857</v>
      </c>
      <c r="D84" s="35">
        <v>20.698657333664983</v>
      </c>
      <c r="E84" s="35">
        <v>20.740407667801428</v>
      </c>
      <c r="F84" s="35">
        <v>20.79433877581458</v>
      </c>
      <c r="G84" s="35">
        <v>20.864004431711379</v>
      </c>
      <c r="H84" s="35">
        <v>20.555555555555554</v>
      </c>
      <c r="I84" s="35">
        <v>22.470631398577996</v>
      </c>
      <c r="J84" s="35">
        <v>24.322142759550037</v>
      </c>
      <c r="K84" s="35">
        <v>26.048634964966475</v>
      </c>
      <c r="L84" s="35">
        <v>27.592802930435379</v>
      </c>
      <c r="M84" s="35">
        <v>28.903393209634253</v>
      </c>
      <c r="N84" s="35">
        <v>29.936905179555865</v>
      </c>
      <c r="O84" s="35">
        <v>30.659034896938479</v>
      </c>
      <c r="P84" s="35">
        <v>31.045813701937181</v>
      </c>
      <c r="Q84" s="35">
        <v>31.084403776928504</v>
      </c>
      <c r="R84" s="35">
        <v>30.773524254557742</v>
      </c>
      <c r="S84" s="35">
        <v>30.123493731809756</v>
      </c>
      <c r="T84" s="35">
        <v>29.155887778992088</v>
      </c>
      <c r="U84" s="35">
        <v>27.213433675274128</v>
      </c>
      <c r="V84" s="35">
        <v>25.709698431133322</v>
      </c>
      <c r="W84" s="35">
        <v>24.545593868691867</v>
      </c>
      <c r="X84" s="35">
        <v>23.6444116708434</v>
      </c>
      <c r="Y84" s="35">
        <v>22.946768709960466</v>
      </c>
      <c r="Z84" s="35">
        <v>22.406694014708492</v>
      </c>
      <c r="AA84" s="35"/>
      <c r="AB84" s="35"/>
      <c r="AC84" s="35"/>
    </row>
    <row r="85" spans="1:29">
      <c r="A85" s="239" t="s">
        <v>764</v>
      </c>
      <c r="B85" s="35" t="s">
        <v>92</v>
      </c>
      <c r="C85" s="35">
        <v>14.117202368027407</v>
      </c>
      <c r="D85" s="35">
        <v>14.178785852885618</v>
      </c>
      <c r="E85" s="35">
        <v>14.256980383318501</v>
      </c>
      <c r="F85" s="35">
        <v>14.356266492308544</v>
      </c>
      <c r="G85" s="35">
        <v>14.482333256618151</v>
      </c>
      <c r="H85" s="35">
        <v>14.642404279897832</v>
      </c>
      <c r="I85" s="35">
        <v>13.888888888888889</v>
      </c>
      <c r="J85" s="35">
        <v>16.014587455446865</v>
      </c>
      <c r="K85" s="35">
        <v>18.061758915055695</v>
      </c>
      <c r="L85" s="35">
        <v>19.954777092545939</v>
      </c>
      <c r="M85" s="35">
        <v>21.623710510699183</v>
      </c>
      <c r="N85" s="35">
        <v>23.006905784091867</v>
      </c>
      <c r="O85" s="35">
        <v>24.053265205422456</v>
      </c>
      <c r="P85" s="35">
        <v>24.724134386209556</v>
      </c>
      <c r="Q85" s="35">
        <v>24.9947302190374</v>
      </c>
      <c r="R85" s="35">
        <v>24.855056409869398</v>
      </c>
      <c r="S85" s="35">
        <v>24.310272759028646</v>
      </c>
      <c r="T85" s="35">
        <v>22.096433997420888</v>
      </c>
      <c r="U85" s="35">
        <v>20.352886141845293</v>
      </c>
      <c r="V85" s="35">
        <v>18.979724203676611</v>
      </c>
      <c r="W85" s="35">
        <v>17.898266242883967</v>
      </c>
      <c r="X85" s="35">
        <v>17.046544906563245</v>
      </c>
      <c r="Y85" s="35">
        <v>16.375756710402332</v>
      </c>
      <c r="Z85" s="35">
        <v>15.847465607525256</v>
      </c>
      <c r="AA85" s="35"/>
      <c r="AB85" s="35"/>
      <c r="AC85" s="35"/>
    </row>
    <row r="86" spans="1:29">
      <c r="A86" s="239" t="s">
        <v>764</v>
      </c>
      <c r="B86" s="35" t="s">
        <v>93</v>
      </c>
      <c r="C86" s="35">
        <v>9.6696194044676975</v>
      </c>
      <c r="D86" s="35">
        <v>9.7283841065188579</v>
      </c>
      <c r="E86" s="35">
        <v>9.8024848397468638</v>
      </c>
      <c r="F86" s="35">
        <v>9.8959239021988061</v>
      </c>
      <c r="G86" s="35">
        <v>10.01374808573331</v>
      </c>
      <c r="H86" s="35">
        <v>10.162321261247701</v>
      </c>
      <c r="I86" s="35">
        <v>9.4444444444444446</v>
      </c>
      <c r="J86" s="35">
        <v>11.405023936484225</v>
      </c>
      <c r="K86" s="35">
        <v>13.289502794764552</v>
      </c>
      <c r="L86" s="35">
        <v>15.024734260378846</v>
      </c>
      <c r="M86" s="35">
        <v>16.543364668357771</v>
      </c>
      <c r="N86" s="35">
        <v>17.786447805623617</v>
      </c>
      <c r="O86" s="35">
        <v>18.705732930522856</v>
      </c>
      <c r="P86" s="35">
        <v>19.265537643594246</v>
      </c>
      <c r="Q86" s="35">
        <v>19.444132913386007</v>
      </c>
      <c r="R86" s="35">
        <v>19.234586497021589</v>
      </c>
      <c r="S86" s="35">
        <v>18.645032017826189</v>
      </c>
      <c r="T86" s="35">
        <v>16.740860605155802</v>
      </c>
      <c r="U86" s="35">
        <v>15.230780193729855</v>
      </c>
      <c r="V86" s="35">
        <v>14.033228947135704</v>
      </c>
      <c r="W86" s="35">
        <v>13.083525224494224</v>
      </c>
      <c r="X86" s="35">
        <v>12.330374022519187</v>
      </c>
      <c r="Y86" s="35">
        <v>11.733096451090129</v>
      </c>
      <c r="Z86" s="35">
        <v>11.259432601923198</v>
      </c>
      <c r="AA86" s="35"/>
      <c r="AB86" s="35"/>
      <c r="AC86" s="35"/>
    </row>
    <row r="87" spans="1:29">
      <c r="A87" s="239" t="s">
        <v>793</v>
      </c>
      <c r="B87" s="35" t="s">
        <v>82</v>
      </c>
      <c r="C87" s="35">
        <v>22.846904653467877</v>
      </c>
      <c r="D87" s="35">
        <v>22.868649409275012</v>
      </c>
      <c r="E87" s="35">
        <v>22.897234260202769</v>
      </c>
      <c r="F87" s="35">
        <v>22.934810846935193</v>
      </c>
      <c r="G87" s="35">
        <v>22.984207636655313</v>
      </c>
      <c r="H87" s="35">
        <v>22.777777777777779</v>
      </c>
      <c r="I87" s="35">
        <v>24.22325616998706</v>
      </c>
      <c r="J87" s="35">
        <v>25.624911623636585</v>
      </c>
      <c r="K87" s="35">
        <v>26.940249791416637</v>
      </c>
      <c r="L87" s="35">
        <v>28.129393229276449</v>
      </c>
      <c r="M87" s="35">
        <v>29.156290371106873</v>
      </c>
      <c r="N87" s="35">
        <v>29.989808513301849</v>
      </c>
      <c r="O87" s="35">
        <v>30.604677672905748</v>
      </c>
      <c r="P87" s="35">
        <v>30.982256704157532</v>
      </c>
      <c r="Q87" s="35">
        <v>31.111098446880206</v>
      </c>
      <c r="R87" s="35">
        <v>30.987296772967191</v>
      </c>
      <c r="S87" s="35">
        <v>30.614605009468359</v>
      </c>
      <c r="T87" s="35">
        <v>30.004322148012747</v>
      </c>
      <c r="U87" s="35">
        <v>28.275075736662021</v>
      </c>
      <c r="V87" s="35">
        <v>26.959622280556392</v>
      </c>
      <c r="W87" s="35">
        <v>25.958944885003149</v>
      </c>
      <c r="X87" s="35">
        <v>25.19772049859596</v>
      </c>
      <c r="Y87" s="35">
        <v>24.618650191785804</v>
      </c>
      <c r="Z87" s="35">
        <v>24.178146148277882</v>
      </c>
      <c r="AA87" s="35"/>
      <c r="AB87" s="35"/>
      <c r="AC87" s="35"/>
    </row>
    <row r="88" spans="1:29">
      <c r="A88" s="239" t="s">
        <v>793</v>
      </c>
      <c r="B88" s="35" t="s">
        <v>83</v>
      </c>
      <c r="C88" s="35">
        <v>22.844434687346748</v>
      </c>
      <c r="D88" s="35">
        <v>22.865199619032499</v>
      </c>
      <c r="E88" s="35">
        <v>22.89243323327047</v>
      </c>
      <c r="F88" s="35">
        <v>22.928150651256086</v>
      </c>
      <c r="G88" s="35">
        <v>22.974994743869413</v>
      </c>
      <c r="H88" s="35">
        <v>22.777777777777779</v>
      </c>
      <c r="I88" s="35">
        <v>24.134342408010173</v>
      </c>
      <c r="J88" s="35">
        <v>25.449320609493586</v>
      </c>
      <c r="K88" s="35">
        <v>26.682400814268973</v>
      </c>
      <c r="L88" s="35">
        <v>27.795782094216239</v>
      </c>
      <c r="M88" s="35">
        <v>28.755332974699307</v>
      </c>
      <c r="N88" s="35">
        <v>29.531637758571932</v>
      </c>
      <c r="O88" s="35">
        <v>30.10089828475683</v>
      </c>
      <c r="P88" s="35">
        <v>30.445663477364057</v>
      </c>
      <c r="Q88" s="35">
        <v>30.555364320514858</v>
      </c>
      <c r="R88" s="35">
        <v>30.426637858847045</v>
      </c>
      <c r="S88" s="35">
        <v>30.063430291241932</v>
      </c>
      <c r="T88" s="35">
        <v>29.47687599736318</v>
      </c>
      <c r="U88" s="35">
        <v>27.885668183740169</v>
      </c>
      <c r="V88" s="35">
        <v>26.672413077055023</v>
      </c>
      <c r="W88" s="35">
        <v>25.747337206200648</v>
      </c>
      <c r="X88" s="35">
        <v>25.041990604219226</v>
      </c>
      <c r="Y88" s="35">
        <v>24.50418192862676</v>
      </c>
      <c r="Z88" s="35">
        <v>24.094116620691612</v>
      </c>
      <c r="AA88" s="35"/>
      <c r="AB88" s="35"/>
      <c r="AC88" s="35"/>
    </row>
    <row r="89" spans="1:29">
      <c r="A89" s="239" t="s">
        <v>793</v>
      </c>
      <c r="B89" s="35" t="s">
        <v>84</v>
      </c>
      <c r="C89" s="35">
        <v>22.84872986740832</v>
      </c>
      <c r="D89" s="35">
        <v>22.870413192968229</v>
      </c>
      <c r="E89" s="35">
        <v>22.898723054966812</v>
      </c>
      <c r="F89" s="35">
        <v>22.93568455721261</v>
      </c>
      <c r="G89" s="35">
        <v>22.983941685712015</v>
      </c>
      <c r="H89" s="35">
        <v>22.777777777777779</v>
      </c>
      <c r="I89" s="35">
        <v>24.149493674434979</v>
      </c>
      <c r="J89" s="35">
        <v>25.47820658427106</v>
      </c>
      <c r="K89" s="35">
        <v>26.72226165449182</v>
      </c>
      <c r="L89" s="35">
        <v>27.842658036656402</v>
      </c>
      <c r="M89" s="35">
        <v>28.804271554560337</v>
      </c>
      <c r="N89" s="35">
        <v>29.57695583931033</v>
      </c>
      <c r="O89" s="35">
        <v>30.136487411252205</v>
      </c>
      <c r="P89" s="35">
        <v>30.46532508064481</v>
      </c>
      <c r="Q89" s="35">
        <v>30.553159860038459</v>
      </c>
      <c r="R89" s="35">
        <v>30.397238148727709</v>
      </c>
      <c r="S89" s="35">
        <v>30.00244805751813</v>
      </c>
      <c r="T89" s="35">
        <v>29.381166167544901</v>
      </c>
      <c r="U89" s="35">
        <v>27.835500074728522</v>
      </c>
      <c r="V89" s="35">
        <v>26.651630612591099</v>
      </c>
      <c r="W89" s="35">
        <v>25.744871442615526</v>
      </c>
      <c r="X89" s="35">
        <v>25.050358898259233</v>
      </c>
      <c r="Y89" s="35">
        <v>24.51841205918701</v>
      </c>
      <c r="Z89" s="35">
        <v>24.110978900638095</v>
      </c>
      <c r="AA89" s="35"/>
      <c r="AB89" s="35"/>
      <c r="AC89" s="35"/>
    </row>
    <row r="90" spans="1:29">
      <c r="A90" s="239" t="s">
        <v>793</v>
      </c>
      <c r="B90" s="35" t="s">
        <v>85</v>
      </c>
      <c r="C90" s="35">
        <v>22.850879675022355</v>
      </c>
      <c r="D90" s="35">
        <v>22.87300988354858</v>
      </c>
      <c r="E90" s="35">
        <v>22.901839591648336</v>
      </c>
      <c r="F90" s="35">
        <v>22.939396945350275</v>
      </c>
      <c r="G90" s="35">
        <v>22.988324073304941</v>
      </c>
      <c r="H90" s="35">
        <v>22.777777777777779</v>
      </c>
      <c r="I90" s="35">
        <v>24.1571962350354</v>
      </c>
      <c r="J90" s="35">
        <v>25.492879287202594</v>
      </c>
      <c r="K90" s="35">
        <v>26.742478190102716</v>
      </c>
      <c r="L90" s="35">
        <v>27.866373556354553</v>
      </c>
      <c r="M90" s="35">
        <v>28.828931515131117</v>
      </c>
      <c r="N90" s="35">
        <v>29.599633508391804</v>
      </c>
      <c r="O90" s="35">
        <v>30.154043902626039</v>
      </c>
      <c r="P90" s="35">
        <v>30.474584737316775</v>
      </c>
      <c r="Q90" s="35">
        <v>30.55109304619408</v>
      </c>
      <c r="R90" s="35">
        <v>30.381143081027655</v>
      </c>
      <c r="S90" s="35">
        <v>29.970123221632601</v>
      </c>
      <c r="T90" s="35">
        <v>29.331065133604131</v>
      </c>
      <c r="U90" s="35">
        <v>27.808200396519013</v>
      </c>
      <c r="V90" s="35">
        <v>26.639221714101623</v>
      </c>
      <c r="W90" s="35">
        <v>25.74189240660062</v>
      </c>
      <c r="X90" s="35">
        <v>25.053086102250298</v>
      </c>
      <c r="Y90" s="35">
        <v>24.524345849428208</v>
      </c>
      <c r="Z90" s="35">
        <v>24.118475210340414</v>
      </c>
      <c r="AA90" s="35"/>
      <c r="AB90" s="35"/>
      <c r="AC90" s="35"/>
    </row>
    <row r="91" spans="1:29">
      <c r="A91" s="239" t="s">
        <v>793</v>
      </c>
      <c r="B91" s="35" t="s">
        <v>86</v>
      </c>
      <c r="C91" s="35">
        <v>22.847651229176396</v>
      </c>
      <c r="D91" s="35">
        <v>22.868606980587263</v>
      </c>
      <c r="E91" s="35">
        <v>22.895847572783921</v>
      </c>
      <c r="F91" s="35">
        <v>22.931257892780362</v>
      </c>
      <c r="G91" s="35">
        <v>22.977288124179079</v>
      </c>
      <c r="H91" s="35">
        <v>22.777777777777779</v>
      </c>
      <c r="I91" s="35">
        <v>24.065899051964546</v>
      </c>
      <c r="J91" s="35">
        <v>25.312713264776651</v>
      </c>
      <c r="K91" s="35">
        <v>26.478237976483058</v>
      </c>
      <c r="L91" s="35">
        <v>27.525097513096448</v>
      </c>
      <c r="M91" s="35">
        <v>28.419721517542449</v>
      </c>
      <c r="N91" s="35">
        <v>29.133421473142203</v>
      </c>
      <c r="O91" s="35">
        <v>29.643310677797206</v>
      </c>
      <c r="P91" s="35">
        <v>29.933038167438298</v>
      </c>
      <c r="Q91" s="35">
        <v>29.993313053516104</v>
      </c>
      <c r="R91" s="35">
        <v>29.822202460245986</v>
      </c>
      <c r="S91" s="35">
        <v>29.42519350745097</v>
      </c>
      <c r="T91" s="35">
        <v>28.815017351356822</v>
      </c>
      <c r="U91" s="35">
        <v>27.422129515743645</v>
      </c>
      <c r="V91" s="35">
        <v>26.350603206197754</v>
      </c>
      <c r="W91" s="35">
        <v>25.526295173136646</v>
      </c>
      <c r="X91" s="35">
        <v>24.89216820181008</v>
      </c>
      <c r="Y91" s="35">
        <v>24.404344476168919</v>
      </c>
      <c r="Z91" s="35">
        <v>24.029069494881504</v>
      </c>
      <c r="AA91" s="35"/>
      <c r="AB91" s="35"/>
      <c r="AC91" s="35"/>
    </row>
    <row r="92" spans="1:29">
      <c r="A92" s="239" t="s">
        <v>793</v>
      </c>
      <c r="B92" s="35" t="s">
        <v>87</v>
      </c>
      <c r="C92" s="35">
        <v>22.294082094255486</v>
      </c>
      <c r="D92" s="35">
        <v>22.315434607539363</v>
      </c>
      <c r="E92" s="35">
        <v>22.343131827690062</v>
      </c>
      <c r="F92" s="35">
        <v>22.379059027166637</v>
      </c>
      <c r="G92" s="35">
        <v>22.425661670146944</v>
      </c>
      <c r="H92" s="35">
        <v>22.222222222222221</v>
      </c>
      <c r="I92" s="35">
        <v>23.517657885100043</v>
      </c>
      <c r="J92" s="35">
        <v>24.771074917594419</v>
      </c>
      <c r="K92" s="35">
        <v>25.941817601699483</v>
      </c>
      <c r="L92" s="35">
        <v>26.991911836865736</v>
      </c>
      <c r="M92" s="35">
        <v>27.887296864385</v>
      </c>
      <c r="N92" s="35">
        <v>28.598930058984312</v>
      </c>
      <c r="O92" s="35">
        <v>29.103728952711506</v>
      </c>
      <c r="P92" s="35">
        <v>29.385319935713689</v>
      </c>
      <c r="Q92" s="35">
        <v>29.434569349119833</v>
      </c>
      <c r="R92" s="35">
        <v>29.24987974354838</v>
      </c>
      <c r="S92" s="35">
        <v>28.837241693826439</v>
      </c>
      <c r="T92" s="35">
        <v>28.21003948926321</v>
      </c>
      <c r="U92" s="35">
        <v>26.838387564458174</v>
      </c>
      <c r="V92" s="35">
        <v>25.780945128506009</v>
      </c>
      <c r="W92" s="35">
        <v>24.96573502663459</v>
      </c>
      <c r="X92" s="35">
        <v>24.337268182862797</v>
      </c>
      <c r="Y92" s="35">
        <v>23.852766613495866</v>
      </c>
      <c r="Z92" s="35">
        <v>23.479251649189717</v>
      </c>
      <c r="AA92" s="35"/>
      <c r="AB92" s="35"/>
      <c r="AC92" s="35"/>
    </row>
    <row r="93" spans="1:29">
      <c r="A93" s="239" t="s">
        <v>793</v>
      </c>
      <c r="B93" s="35" t="s">
        <v>88</v>
      </c>
      <c r="C93" s="35">
        <v>21.744054221164028</v>
      </c>
      <c r="D93" s="35">
        <v>21.767049235469745</v>
      </c>
      <c r="E93" s="35">
        <v>21.796877011016647</v>
      </c>
      <c r="F93" s="35">
        <v>21.835567841222193</v>
      </c>
      <c r="G93" s="35">
        <v>21.885755302893291</v>
      </c>
      <c r="H93" s="35">
        <v>21.666666666666668</v>
      </c>
      <c r="I93" s="35">
        <v>23.061751226688937</v>
      </c>
      <c r="J93" s="35">
        <v>24.411584953990573</v>
      </c>
      <c r="K93" s="35">
        <v>25.672384767642178</v>
      </c>
      <c r="L93" s="35">
        <v>26.803255482436604</v>
      </c>
      <c r="M93" s="35">
        <v>27.767516281303507</v>
      </c>
      <c r="N93" s="35">
        <v>28.533890490871993</v>
      </c>
      <c r="O93" s="35">
        <v>29.077520068732049</v>
      </c>
      <c r="P93" s="35">
        <v>29.380771896580551</v>
      </c>
      <c r="Q93" s="35">
        <v>29.433809726402554</v>
      </c>
      <c r="R93" s="35">
        <v>29.234913228094836</v>
      </c>
      <c r="S93" s="35">
        <v>28.790533789932745</v>
      </c>
      <c r="T93" s="35">
        <v>28.115085261941573</v>
      </c>
      <c r="U93" s="35">
        <v>26.637921650613073</v>
      </c>
      <c r="V93" s="35">
        <v>25.499137488818437</v>
      </c>
      <c r="W93" s="35">
        <v>24.621218917572293</v>
      </c>
      <c r="X93" s="35">
        <v>23.944408470433441</v>
      </c>
      <c r="Y93" s="35">
        <v>23.422637549576745</v>
      </c>
      <c r="Z93" s="35">
        <v>23.020390664939356</v>
      </c>
      <c r="AA93" s="35"/>
      <c r="AB93" s="35"/>
      <c r="AC93" s="35"/>
    </row>
    <row r="94" spans="1:29">
      <c r="A94" s="239" t="s">
        <v>793</v>
      </c>
      <c r="B94" s="35" t="s">
        <v>89</v>
      </c>
      <c r="C94" s="35">
        <v>22.302845435374472</v>
      </c>
      <c r="D94" s="35">
        <v>22.327025148540855</v>
      </c>
      <c r="E94" s="35">
        <v>22.35845660107546</v>
      </c>
      <c r="F94" s="35">
        <v>22.399314662609815</v>
      </c>
      <c r="G94" s="35">
        <v>22.452426468069877</v>
      </c>
      <c r="H94" s="35">
        <v>22.222222222222221</v>
      </c>
      <c r="I94" s="35">
        <v>23.708516000130032</v>
      </c>
      <c r="J94" s="35">
        <v>25.147147784143996</v>
      </c>
      <c r="K94" s="35">
        <v>26.491983989959085</v>
      </c>
      <c r="L94" s="35">
        <v>27.699898839897614</v>
      </c>
      <c r="M94" s="35">
        <v>28.732157306566073</v>
      </c>
      <c r="N94" s="35">
        <v>29.555657255335021</v>
      </c>
      <c r="O94" s="35">
        <v>30.143990953013873</v>
      </c>
      <c r="P94" s="35">
        <v>30.478291902599747</v>
      </c>
      <c r="Q94" s="35">
        <v>30.54783984807414</v>
      </c>
      <c r="R94" s="35">
        <v>30.350404548147075</v>
      </c>
      <c r="S94" s="35">
        <v>29.892317294922062</v>
      </c>
      <c r="T94" s="35">
        <v>29.188267884044198</v>
      </c>
      <c r="U94" s="35">
        <v>27.58108961218284</v>
      </c>
      <c r="V94" s="35">
        <v>26.344713101168349</v>
      </c>
      <c r="W94" s="35">
        <v>25.393588447636301</v>
      </c>
      <c r="X94" s="35">
        <v>24.66190348072103</v>
      </c>
      <c r="Y94" s="35">
        <v>24.099029951135076</v>
      </c>
      <c r="Z94" s="35">
        <v>23.666020357341907</v>
      </c>
      <c r="AA94" s="35"/>
      <c r="AB94" s="35"/>
      <c r="AC94" s="35"/>
    </row>
    <row r="95" spans="1:29">
      <c r="A95" s="239" t="s">
        <v>793</v>
      </c>
      <c r="B95" s="35" t="s">
        <v>90</v>
      </c>
      <c r="C95" s="35">
        <v>22.303310324657126</v>
      </c>
      <c r="D95" s="35">
        <v>22.328091268154164</v>
      </c>
      <c r="E95" s="35">
        <v>22.360445396152546</v>
      </c>
      <c r="F95" s="35">
        <v>22.402687113004887</v>
      </c>
      <c r="G95" s="35">
        <v>22.457838117004208</v>
      </c>
      <c r="H95" s="35">
        <v>22.222222222222221</v>
      </c>
      <c r="I95" s="35">
        <v>23.789897532687593</v>
      </c>
      <c r="J95" s="35">
        <v>25.30842657250026</v>
      </c>
      <c r="K95" s="35">
        <v>26.7302037956097</v>
      </c>
      <c r="L95" s="35">
        <v>28.01065680379779</v>
      </c>
      <c r="M95" s="35">
        <v>29.109643681402289</v>
      </c>
      <c r="N95" s="35">
        <v>29.992711435402285</v>
      </c>
      <c r="O95" s="35">
        <v>30.632176089050141</v>
      </c>
      <c r="P95" s="35">
        <v>31.007990568355975</v>
      </c>
      <c r="Q95" s="35">
        <v>31.108373173377288</v>
      </c>
      <c r="R95" s="35">
        <v>30.930176931879288</v>
      </c>
      <c r="S95" s="35">
        <v>30.478988256211196</v>
      </c>
      <c r="T95" s="35">
        <v>29.768951810527504</v>
      </c>
      <c r="U95" s="35">
        <v>28.002476275880216</v>
      </c>
      <c r="V95" s="35">
        <v>26.649482604866016</v>
      </c>
      <c r="W95" s="35">
        <v>25.613186410608218</v>
      </c>
      <c r="X95" s="35">
        <v>24.819457788486737</v>
      </c>
      <c r="Y95" s="35">
        <v>24.211518543832771</v>
      </c>
      <c r="Z95" s="35">
        <v>23.745880648348297</v>
      </c>
      <c r="AA95" s="35"/>
      <c r="AB95" s="35"/>
      <c r="AC95" s="35"/>
    </row>
    <row r="96" spans="1:29">
      <c r="A96" s="239" t="s">
        <v>793</v>
      </c>
      <c r="B96" s="35" t="s">
        <v>91</v>
      </c>
      <c r="C96" s="35">
        <v>22.300853750843874</v>
      </c>
      <c r="D96" s="35">
        <v>22.325114264932534</v>
      </c>
      <c r="E96" s="35">
        <v>22.35685997680589</v>
      </c>
      <c r="F96" s="35">
        <v>22.398400325813462</v>
      </c>
      <c r="G96" s="35">
        <v>22.452757292277312</v>
      </c>
      <c r="H96" s="35">
        <v>22.222222222222221</v>
      </c>
      <c r="I96" s="35">
        <v>23.78119184400515</v>
      </c>
      <c r="J96" s="35">
        <v>25.291833682447212</v>
      </c>
      <c r="K96" s="35">
        <v>26.707318106968188</v>
      </c>
      <c r="L96" s="35">
        <v>27.983765350037793</v>
      </c>
      <c r="M96" s="35">
        <v>29.081605772230617</v>
      </c>
      <c r="N96" s="35">
        <v>29.966806514069958</v>
      </c>
      <c r="O96" s="35">
        <v>30.61192650866969</v>
      </c>
      <c r="P96" s="35">
        <v>30.99696714996832</v>
      </c>
      <c r="Q96" s="35">
        <v>31.109992245990004</v>
      </c>
      <c r="R96" s="35">
        <v>30.947498038690775</v>
      </c>
      <c r="S96" s="35">
        <v>30.514521819840006</v>
      </c>
      <c r="T96" s="35">
        <v>29.824485775863906</v>
      </c>
      <c r="U96" s="35">
        <v>28.031977655793938</v>
      </c>
      <c r="V96" s="35">
        <v>26.662118045321826</v>
      </c>
      <c r="W96" s="35">
        <v>25.615252298164396</v>
      </c>
      <c r="X96" s="35">
        <v>24.815222949030016</v>
      </c>
      <c r="Y96" s="35">
        <v>24.203829404810705</v>
      </c>
      <c r="Z96" s="35">
        <v>23.736593963614073</v>
      </c>
      <c r="AA96" s="35"/>
      <c r="AB96" s="35"/>
      <c r="AC96" s="35"/>
    </row>
    <row r="97" spans="1:29">
      <c r="A97" s="239" t="s">
        <v>793</v>
      </c>
      <c r="B97" s="35" t="s">
        <v>92</v>
      </c>
      <c r="C97" s="35">
        <v>22.849195895173104</v>
      </c>
      <c r="D97" s="35">
        <v>22.871444036264975</v>
      </c>
      <c r="E97" s="35">
        <v>22.900622908662804</v>
      </c>
      <c r="F97" s="35">
        <v>22.938891570790251</v>
      </c>
      <c r="G97" s="35">
        <v>22.989081670018813</v>
      </c>
      <c r="H97" s="35">
        <v>22.777777777777779</v>
      </c>
      <c r="I97" s="35">
        <v>24.231239881598203</v>
      </c>
      <c r="J97" s="35">
        <v>25.640145097473287</v>
      </c>
      <c r="K97" s="35">
        <v>26.961302459732629</v>
      </c>
      <c r="L97" s="35">
        <v>28.154210973961845</v>
      </c>
      <c r="M97" s="35">
        <v>29.182301203050848</v>
      </c>
      <c r="N97" s="35">
        <v>30.014056328628662</v>
      </c>
      <c r="O97" s="35">
        <v>30.62397832096962</v>
      </c>
      <c r="P97" s="35">
        <v>30.993369598763081</v>
      </c>
      <c r="Q97" s="35">
        <v>31.110906216424652</v>
      </c>
      <c r="R97" s="35">
        <v>30.972985007494849</v>
      </c>
      <c r="S97" s="35">
        <v>30.583834042203659</v>
      </c>
      <c r="T97" s="35">
        <v>29.955383013047854</v>
      </c>
      <c r="U97" s="35">
        <v>28.250517498451771</v>
      </c>
      <c r="V97" s="35">
        <v>26.950601312717684</v>
      </c>
      <c r="W97" s="35">
        <v>25.95944859394514</v>
      </c>
      <c r="X97" s="35">
        <v>25.203720091822188</v>
      </c>
      <c r="Y97" s="35">
        <v>24.627496510830262</v>
      </c>
      <c r="Z97" s="35">
        <v>24.188140823756886</v>
      </c>
      <c r="AA97" s="35"/>
      <c r="AB97" s="35"/>
      <c r="AC97" s="35"/>
    </row>
    <row r="98" spans="1:29">
      <c r="A98" s="239" t="s">
        <v>793</v>
      </c>
      <c r="B98" s="35" t="s">
        <v>93</v>
      </c>
      <c r="C98" s="35">
        <v>22.965423577797154</v>
      </c>
      <c r="D98" s="35">
        <v>23.014394162839789</v>
      </c>
      <c r="E98" s="35">
        <v>23.076144773863128</v>
      </c>
      <c r="F98" s="35">
        <v>23.154010659239745</v>
      </c>
      <c r="G98" s="35">
        <v>23.252197478851834</v>
      </c>
      <c r="H98" s="35">
        <v>23.37600845844716</v>
      </c>
      <c r="I98" s="35">
        <v>22.777777777777779</v>
      </c>
      <c r="J98" s="35">
        <v>24.411594021144264</v>
      </c>
      <c r="K98" s="35">
        <v>25.981993069711201</v>
      </c>
      <c r="L98" s="35">
        <v>27.428019291056451</v>
      </c>
      <c r="M98" s="35">
        <v>28.693544631038886</v>
      </c>
      <c r="N98" s="35">
        <v>29.729447245427092</v>
      </c>
      <c r="O98" s="35">
        <v>30.495518182843124</v>
      </c>
      <c r="P98" s="35">
        <v>30.962022110402618</v>
      </c>
      <c r="Q98" s="35">
        <v>31.110851501895752</v>
      </c>
      <c r="R98" s="35">
        <v>30.936229488258736</v>
      </c>
      <c r="S98" s="35">
        <v>30.444934088929234</v>
      </c>
      <c r="T98" s="35">
        <v>28.858124578370578</v>
      </c>
      <c r="U98" s="35">
        <v>27.599724235515623</v>
      </c>
      <c r="V98" s="35">
        <v>26.601764863353829</v>
      </c>
      <c r="W98" s="35">
        <v>25.810345094485928</v>
      </c>
      <c r="X98" s="35">
        <v>25.182719092840067</v>
      </c>
      <c r="Y98" s="35">
        <v>24.684987783315847</v>
      </c>
      <c r="Z98" s="35">
        <v>24.290267909010073</v>
      </c>
      <c r="AA98" s="35"/>
      <c r="AB98" s="35"/>
      <c r="AC98" s="35"/>
    </row>
    <row r="99" spans="1:29">
      <c r="A99" s="239" t="s">
        <v>753</v>
      </c>
      <c r="B99" s="35" t="s">
        <v>82</v>
      </c>
      <c r="C99" s="35">
        <v>20.078343792448777</v>
      </c>
      <c r="D99" s="35">
        <v>20.102987849030196</v>
      </c>
      <c r="E99" s="35">
        <v>20.135384013414988</v>
      </c>
      <c r="F99" s="35">
        <v>20.177970811711738</v>
      </c>
      <c r="G99" s="35">
        <v>20.233953840061208</v>
      </c>
      <c r="H99" s="35">
        <v>20</v>
      </c>
      <c r="I99" s="35">
        <v>21.638208844503851</v>
      </c>
      <c r="J99" s="35">
        <v>23.226751691973313</v>
      </c>
      <c r="K99" s="35">
        <v>24.717468282124038</v>
      </c>
      <c r="L99" s="35">
        <v>26.065164178365158</v>
      </c>
      <c r="M99" s="35">
        <v>27.228980939106307</v>
      </c>
      <c r="N99" s="35">
        <v>28.173634833593944</v>
      </c>
      <c r="O99" s="35">
        <v>28.870486547811701</v>
      </c>
      <c r="P99" s="35">
        <v>29.298409449897054</v>
      </c>
      <c r="Q99" s="35">
        <v>29.444430091649419</v>
      </c>
      <c r="R99" s="35">
        <v>29.304121527881335</v>
      </c>
      <c r="S99" s="35">
        <v>28.881737529249321</v>
      </c>
      <c r="T99" s="35">
        <v>28.19008361959963</v>
      </c>
      <c r="U99" s="35">
        <v>26.230271020068805</v>
      </c>
      <c r="V99" s="35">
        <v>24.739423769815762</v>
      </c>
      <c r="W99" s="35">
        <v>23.605322721522086</v>
      </c>
      <c r="X99" s="35">
        <v>22.742601750260604</v>
      </c>
      <c r="Y99" s="35">
        <v>22.086322069209096</v>
      </c>
      <c r="Z99" s="35">
        <v>21.587084153233448</v>
      </c>
      <c r="AA99" s="35"/>
      <c r="AB99" s="35"/>
      <c r="AC99" s="35"/>
    </row>
    <row r="100" spans="1:29">
      <c r="A100" s="239" t="s">
        <v>753</v>
      </c>
      <c r="B100" s="35" t="s">
        <v>83</v>
      </c>
      <c r="C100" s="35">
        <v>20.080940533048032</v>
      </c>
      <c r="D100" s="35">
        <v>20.106155092952157</v>
      </c>
      <c r="E100" s="35">
        <v>20.139224481669697</v>
      </c>
      <c r="F100" s="35">
        <v>20.182595632080801</v>
      </c>
      <c r="G100" s="35">
        <v>20.23947774453984</v>
      </c>
      <c r="H100" s="35">
        <v>20</v>
      </c>
      <c r="I100" s="35">
        <v>21.64725705099648</v>
      </c>
      <c r="J100" s="35">
        <v>23.244016295654912</v>
      </c>
      <c r="K100" s="35">
        <v>24.741327972882164</v>
      </c>
      <c r="L100" s="35">
        <v>26.093290955675272</v>
      </c>
      <c r="M100" s="35">
        <v>27.258459881976144</v>
      </c>
      <c r="N100" s="35">
        <v>28.201115690964333</v>
      </c>
      <c r="O100" s="35">
        <v>28.89236061561742</v>
      </c>
      <c r="P100" s="35">
        <v>29.31100406378334</v>
      </c>
      <c r="Q100" s="35">
        <v>29.444212230466455</v>
      </c>
      <c r="R100" s="35">
        <v>29.287901527012682</v>
      </c>
      <c r="S100" s="35">
        <v>28.84686376634933</v>
      </c>
      <c r="T100" s="35">
        <v>28.134619266639419</v>
      </c>
      <c r="U100" s="35">
        <v>26.202438350097189</v>
      </c>
      <c r="V100" s="35">
        <v>24.729200006265224</v>
      </c>
      <c r="W100" s="35">
        <v>23.605893591656343</v>
      </c>
      <c r="X100" s="35">
        <v>22.749401289250333</v>
      </c>
      <c r="Y100" s="35">
        <v>22.096347897459481</v>
      </c>
      <c r="Z100" s="35">
        <v>21.598411452109655</v>
      </c>
      <c r="AA100" s="35"/>
      <c r="AB100" s="35"/>
      <c r="AC100" s="35"/>
    </row>
    <row r="101" spans="1:29">
      <c r="A101" s="239" t="s">
        <v>753</v>
      </c>
      <c r="B101" s="35" t="s">
        <v>84</v>
      </c>
      <c r="C101" s="35">
        <v>20.091224115239264</v>
      </c>
      <c r="D101" s="35">
        <v>20.119102676673435</v>
      </c>
      <c r="E101" s="35">
        <v>20.155501070671615</v>
      </c>
      <c r="F101" s="35">
        <v>20.2030230021305</v>
      </c>
      <c r="G101" s="35">
        <v>20.265067881629733</v>
      </c>
      <c r="H101" s="35">
        <v>20</v>
      </c>
      <c r="I101" s="35">
        <v>21.76363472427354</v>
      </c>
      <c r="J101" s="35">
        <v>23.471979894062791</v>
      </c>
      <c r="K101" s="35">
        <v>25.071479270060912</v>
      </c>
      <c r="L101" s="35">
        <v>26.511988904272513</v>
      </c>
      <c r="M101" s="35">
        <v>27.748349141577574</v>
      </c>
      <c r="N101" s="35">
        <v>28.741800364827569</v>
      </c>
      <c r="O101" s="35">
        <v>29.461198100181406</v>
      </c>
      <c r="P101" s="35">
        <v>29.883989389400469</v>
      </c>
      <c r="Q101" s="35">
        <v>29.996919820049445</v>
      </c>
      <c r="R101" s="35">
        <v>29.796449048364195</v>
      </c>
      <c r="S101" s="35">
        <v>29.288861788237593</v>
      </c>
      <c r="T101" s="35">
        <v>28.49007078684344</v>
      </c>
      <c r="U101" s="35">
        <v>26.502785810365239</v>
      </c>
      <c r="V101" s="35">
        <v>24.980667930474265</v>
      </c>
      <c r="W101" s="35">
        <v>23.814834711934246</v>
      </c>
      <c r="X101" s="35">
        <v>22.92189001204758</v>
      </c>
      <c r="Y101" s="35">
        <v>22.237958361811867</v>
      </c>
      <c r="Z101" s="35">
        <v>21.714115729391835</v>
      </c>
      <c r="AA101" s="35"/>
      <c r="AB101" s="35"/>
      <c r="AC101" s="35"/>
    </row>
    <row r="102" spans="1:29">
      <c r="A102" s="239" t="s">
        <v>753</v>
      </c>
      <c r="B102" s="35" t="s">
        <v>85</v>
      </c>
      <c r="C102" s="35">
        <v>20.093988153600169</v>
      </c>
      <c r="D102" s="35">
        <v>20.122441278848175</v>
      </c>
      <c r="E102" s="35">
        <v>20.159508046405001</v>
      </c>
      <c r="F102" s="35">
        <v>20.207796072593208</v>
      </c>
      <c r="G102" s="35">
        <v>20.270702379963495</v>
      </c>
      <c r="H102" s="35">
        <v>20</v>
      </c>
      <c r="I102" s="35">
        <v>21.773538016474085</v>
      </c>
      <c r="J102" s="35">
        <v>23.490844797831905</v>
      </c>
      <c r="K102" s="35">
        <v>25.097471958703494</v>
      </c>
      <c r="L102" s="35">
        <v>26.542480286741565</v>
      </c>
      <c r="M102" s="35">
        <v>27.780054805168579</v>
      </c>
      <c r="N102" s="35">
        <v>28.770957367932315</v>
      </c>
      <c r="O102" s="35">
        <v>29.483770731947764</v>
      </c>
      <c r="P102" s="35">
        <v>29.895894662264421</v>
      </c>
      <c r="Q102" s="35">
        <v>29.994262487963812</v>
      </c>
      <c r="R102" s="35">
        <v>29.775755389892698</v>
      </c>
      <c r="S102" s="35">
        <v>29.247301284956201</v>
      </c>
      <c r="T102" s="35">
        <v>28.425655171776739</v>
      </c>
      <c r="U102" s="35">
        <v>26.467686224095871</v>
      </c>
      <c r="V102" s="35">
        <v>24.964713632416373</v>
      </c>
      <c r="W102" s="35">
        <v>23.811004522772222</v>
      </c>
      <c r="X102" s="35">
        <v>22.925396417178952</v>
      </c>
      <c r="Y102" s="35">
        <v>22.245587520693405</v>
      </c>
      <c r="Z102" s="35">
        <v>21.723753841866245</v>
      </c>
      <c r="AA102" s="35"/>
      <c r="AB102" s="35"/>
      <c r="AC102" s="35"/>
    </row>
    <row r="103" spans="1:29">
      <c r="A103" s="239" t="s">
        <v>753</v>
      </c>
      <c r="B103" s="35" t="s">
        <v>86</v>
      </c>
      <c r="C103" s="35">
        <v>20.102122736659517</v>
      </c>
      <c r="D103" s="35">
        <v>20.132750373336936</v>
      </c>
      <c r="E103" s="35">
        <v>20.172563546547437</v>
      </c>
      <c r="F103" s="35">
        <v>20.224317091157619</v>
      </c>
      <c r="G103" s="35">
        <v>20.291592044740362</v>
      </c>
      <c r="H103" s="35">
        <v>20</v>
      </c>
      <c r="I103" s="35">
        <v>21.88263878534989</v>
      </c>
      <c r="J103" s="35">
        <v>23.704905711767584</v>
      </c>
      <c r="K103" s="35">
        <v>25.408364905800028</v>
      </c>
      <c r="L103" s="35">
        <v>26.938390382388828</v>
      </c>
      <c r="M103" s="35">
        <v>28.245917773502214</v>
      </c>
      <c r="N103" s="35">
        <v>29.289017708609542</v>
      </c>
      <c r="O103" s="35">
        <v>30.034240392336091</v>
      </c>
      <c r="P103" s="35">
        <v>30.45768826181153</v>
      </c>
      <c r="Q103" s="35">
        <v>30.545782326079095</v>
      </c>
      <c r="R103" s="35">
        <v>30.295697612838151</v>
      </c>
      <c r="S103" s="35">
        <v>29.715453758753132</v>
      </c>
      <c r="T103" s="35">
        <v>28.823657838307835</v>
      </c>
      <c r="U103" s="35">
        <v>26.787898693950115</v>
      </c>
      <c r="V103" s="35">
        <v>25.221821779998425</v>
      </c>
      <c r="W103" s="35">
        <v>24.0170638855245</v>
      </c>
      <c r="X103" s="35">
        <v>23.090262927431823</v>
      </c>
      <c r="Y103" s="35">
        <v>22.377289789956283</v>
      </c>
      <c r="Z103" s="35">
        <v>21.828810971151601</v>
      </c>
      <c r="AA103" s="35"/>
      <c r="AB103" s="35"/>
      <c r="AC103" s="35"/>
    </row>
    <row r="104" spans="1:29">
      <c r="A104" s="239" t="s">
        <v>753</v>
      </c>
      <c r="B104" s="35" t="s">
        <v>87</v>
      </c>
      <c r="C104" s="35">
        <v>17.910442156916112</v>
      </c>
      <c r="D104" s="35">
        <v>17.949862181440196</v>
      </c>
      <c r="E104" s="35">
        <v>18.000995510949174</v>
      </c>
      <c r="F104" s="35">
        <v>18.067322648444396</v>
      </c>
      <c r="G104" s="35">
        <v>18.15335829702342</v>
      </c>
      <c r="H104" s="35">
        <v>17.777777777777779</v>
      </c>
      <c r="I104" s="35">
        <v>20.169351309244526</v>
      </c>
      <c r="J104" s="35">
        <v>22.483351984618757</v>
      </c>
      <c r="K104" s="35">
        <v>24.644723093735799</v>
      </c>
      <c r="L104" s="35">
        <v>26.583358604811956</v>
      </c>
      <c r="M104" s="35">
        <v>28.236377117155218</v>
      </c>
      <c r="N104" s="35">
        <v>29.550161476415482</v>
      </c>
      <c r="O104" s="35">
        <v>30.482097895604149</v>
      </c>
      <c r="P104" s="35">
        <v>31.001958171915867</v>
      </c>
      <c r="Q104" s="35">
        <v>31.092880165896439</v>
      </c>
      <c r="R104" s="35">
        <v>30.75191474022607</v>
      </c>
      <c r="S104" s="35">
        <v>29.990121417662486</v>
      </c>
      <c r="T104" s="35">
        <v>28.832209655391907</v>
      </c>
      <c r="U104" s="35">
        <v>26.299929178828762</v>
      </c>
      <c r="V104" s="35">
        <v>24.347727758609384</v>
      </c>
      <c r="W104" s="35">
        <v>22.842724493615993</v>
      </c>
      <c r="X104" s="35">
        <v>21.682478012806531</v>
      </c>
      <c r="Y104" s="35">
        <v>20.788013577052197</v>
      </c>
      <c r="Z104" s="35">
        <v>20.098447489102387</v>
      </c>
      <c r="AA104" s="35"/>
      <c r="AB104" s="35"/>
      <c r="AC104" s="35"/>
    </row>
    <row r="105" spans="1:29">
      <c r="A105" s="239" t="s">
        <v>753</v>
      </c>
      <c r="B105" s="35" t="s">
        <v>88</v>
      </c>
      <c r="C105" s="35">
        <v>17.343831236432361</v>
      </c>
      <c r="D105" s="35">
        <v>17.37996625891277</v>
      </c>
      <c r="E105" s="35">
        <v>17.426838477629332</v>
      </c>
      <c r="F105" s="35">
        <v>17.487638353666618</v>
      </c>
      <c r="G105" s="35">
        <v>17.566504364864059</v>
      </c>
      <c r="H105" s="35">
        <v>17.222222222222221</v>
      </c>
      <c r="I105" s="35">
        <v>19.414497959400073</v>
      </c>
      <c r="J105" s="35">
        <v>21.535665245159784</v>
      </c>
      <c r="K105" s="35">
        <v>23.516922095183741</v>
      </c>
      <c r="L105" s="35">
        <v>25.29400464700355</v>
      </c>
      <c r="M105" s="35">
        <v>26.809271616651543</v>
      </c>
      <c r="N105" s="35">
        <v>28.013573945973448</v>
      </c>
      <c r="O105" s="35">
        <v>28.867848996896399</v>
      </c>
      <c r="P105" s="35">
        <v>29.34438758351547</v>
      </c>
      <c r="Q105" s="35">
        <v>29.427732744664329</v>
      </c>
      <c r="R105" s="35">
        <v>29.115181104466487</v>
      </c>
      <c r="S105" s="35">
        <v>28.416870558783202</v>
      </c>
      <c r="T105" s="35">
        <v>27.355451443368505</v>
      </c>
      <c r="U105" s="35">
        <v>25.034194339852291</v>
      </c>
      <c r="V105" s="35">
        <v>23.244676371317858</v>
      </c>
      <c r="W105" s="35">
        <v>21.86509004507392</v>
      </c>
      <c r="X105" s="35">
        <v>20.801530770998578</v>
      </c>
      <c r="Y105" s="35">
        <v>19.981605038223773</v>
      </c>
      <c r="Z105" s="35">
        <v>19.349502790936445</v>
      </c>
      <c r="AA105" s="35"/>
      <c r="AB105" s="35"/>
      <c r="AC105" s="35"/>
    </row>
    <row r="106" spans="1:29">
      <c r="A106" s="239" t="s">
        <v>753</v>
      </c>
      <c r="B106" s="35" t="s">
        <v>89</v>
      </c>
      <c r="C106" s="35">
        <v>18.996386506425221</v>
      </c>
      <c r="D106" s="35">
        <v>19.028626123980402</v>
      </c>
      <c r="E106" s="35">
        <v>19.070534727359878</v>
      </c>
      <c r="F106" s="35">
        <v>19.125012142739013</v>
      </c>
      <c r="G106" s="35">
        <v>19.195827883352429</v>
      </c>
      <c r="H106" s="35">
        <v>18.888888888888889</v>
      </c>
      <c r="I106" s="35">
        <v>20.870613926099299</v>
      </c>
      <c r="J106" s="35">
        <v>22.788789638117922</v>
      </c>
      <c r="K106" s="35">
        <v>24.581904579204707</v>
      </c>
      <c r="L106" s="35">
        <v>26.192457712456076</v>
      </c>
      <c r="M106" s="35">
        <v>27.56880233468069</v>
      </c>
      <c r="N106" s="35">
        <v>28.666802266372621</v>
      </c>
      <c r="O106" s="35">
        <v>29.451247196611089</v>
      </c>
      <c r="P106" s="35">
        <v>29.896981796058917</v>
      </c>
      <c r="Q106" s="35">
        <v>29.989712390024778</v>
      </c>
      <c r="R106" s="35">
        <v>29.726465323455361</v>
      </c>
      <c r="S106" s="35">
        <v>29.11568231915534</v>
      </c>
      <c r="T106" s="35">
        <v>28.176949771318185</v>
      </c>
      <c r="U106" s="35">
        <v>26.034045408836377</v>
      </c>
      <c r="V106" s="35">
        <v>24.385543394150389</v>
      </c>
      <c r="W106" s="35">
        <v>23.11737718944099</v>
      </c>
      <c r="X106" s="35">
        <v>22.141797233553966</v>
      </c>
      <c r="Y106" s="35">
        <v>21.391299194106026</v>
      </c>
      <c r="Z106" s="35">
        <v>20.813953069048466</v>
      </c>
      <c r="AA106" s="35"/>
      <c r="AB106" s="35"/>
      <c r="AC106" s="35"/>
    </row>
    <row r="107" spans="1:29">
      <c r="A107" s="239" t="s">
        <v>753</v>
      </c>
      <c r="B107" s="35" t="s">
        <v>90</v>
      </c>
      <c r="C107" s="35">
        <v>19.53566855968371</v>
      </c>
      <c r="D107" s="35">
        <v>19.563547121117882</v>
      </c>
      <c r="E107" s="35">
        <v>19.599945515116062</v>
      </c>
      <c r="F107" s="35">
        <v>19.647467446574947</v>
      </c>
      <c r="G107" s="35">
        <v>19.709512326074179</v>
      </c>
      <c r="H107" s="35">
        <v>19.444444444444446</v>
      </c>
      <c r="I107" s="35">
        <v>21.208079168717987</v>
      </c>
      <c r="J107" s="35">
        <v>22.916424338507237</v>
      </c>
      <c r="K107" s="35">
        <v>24.515923714505359</v>
      </c>
      <c r="L107" s="35">
        <v>25.95643334871696</v>
      </c>
      <c r="M107" s="35">
        <v>27.19279358602202</v>
      </c>
      <c r="N107" s="35">
        <v>28.186244809272011</v>
      </c>
      <c r="O107" s="35">
        <v>28.905642544625852</v>
      </c>
      <c r="P107" s="35">
        <v>29.328433833844915</v>
      </c>
      <c r="Q107" s="35">
        <v>29.441364264493892</v>
      </c>
      <c r="R107" s="35">
        <v>29.240893492808638</v>
      </c>
      <c r="S107" s="35">
        <v>28.73330623268204</v>
      </c>
      <c r="T107" s="35">
        <v>27.934515231287889</v>
      </c>
      <c r="U107" s="35">
        <v>25.947230254809689</v>
      </c>
      <c r="V107" s="35">
        <v>24.425112374918712</v>
      </c>
      <c r="W107" s="35">
        <v>23.259279156378696</v>
      </c>
      <c r="X107" s="35">
        <v>22.36633445649203</v>
      </c>
      <c r="Y107" s="35">
        <v>21.682402806256313</v>
      </c>
      <c r="Z107" s="35">
        <v>21.158560173836282</v>
      </c>
      <c r="AA107" s="35"/>
      <c r="AB107" s="35"/>
      <c r="AC107" s="35"/>
    </row>
    <row r="108" spans="1:29">
      <c r="A108" s="239" t="s">
        <v>753</v>
      </c>
      <c r="B108" s="35" t="s">
        <v>91</v>
      </c>
      <c r="C108" s="35">
        <v>20.083545999160506</v>
      </c>
      <c r="D108" s="35">
        <v>20.109322795379708</v>
      </c>
      <c r="E108" s="35">
        <v>20.143052614245146</v>
      </c>
      <c r="F108" s="35">
        <v>20.187189235065695</v>
      </c>
      <c r="G108" s="35">
        <v>20.244943511933535</v>
      </c>
      <c r="H108" s="35">
        <v>20</v>
      </c>
      <c r="I108" s="35">
        <v>21.656405223144361</v>
      </c>
      <c r="J108" s="35">
        <v>23.261462176489051</v>
      </c>
      <c r="K108" s="35">
        <v>24.765414377542591</v>
      </c>
      <c r="L108" s="35">
        <v>26.121639573304044</v>
      </c>
      <c r="M108" s="35">
        <v>27.288095021883915</v>
      </c>
      <c r="N108" s="35">
        <v>28.228620810088216</v>
      </c>
      <c r="O108" s="35">
        <v>28.914060804350434</v>
      </c>
      <c r="P108" s="35">
        <v>29.323166485730226</v>
      </c>
      <c r="Q108" s="35">
        <v>29.443255650253267</v>
      </c>
      <c r="R108" s="35">
        <v>29.270605554997836</v>
      </c>
      <c r="S108" s="35">
        <v>28.810568322468896</v>
      </c>
      <c r="T108" s="35">
        <v>28.077405025744291</v>
      </c>
      <c r="U108" s="35">
        <v>26.172865148169947</v>
      </c>
      <c r="V108" s="35">
        <v>24.717389312043331</v>
      </c>
      <c r="W108" s="35">
        <v>23.605094455688562</v>
      </c>
      <c r="X108" s="35">
        <v>22.755063272233283</v>
      </c>
      <c r="Y108" s="35">
        <v>22.105457631500261</v>
      </c>
      <c r="Z108" s="35">
        <v>21.609019975228843</v>
      </c>
      <c r="AA108" s="35"/>
      <c r="AB108" s="35"/>
      <c r="AC108" s="35"/>
    </row>
    <row r="109" spans="1:29">
      <c r="A109" s="239" t="s">
        <v>753</v>
      </c>
      <c r="B109" s="35" t="s">
        <v>92</v>
      </c>
      <c r="C109" s="35">
        <v>20.080940533048032</v>
      </c>
      <c r="D109" s="35">
        <v>20.106155092952157</v>
      </c>
      <c r="E109" s="35">
        <v>20.139224481669697</v>
      </c>
      <c r="F109" s="35">
        <v>20.182595632080801</v>
      </c>
      <c r="G109" s="35">
        <v>20.23947774453984</v>
      </c>
      <c r="H109" s="35">
        <v>20</v>
      </c>
      <c r="I109" s="35">
        <v>21.64725705099648</v>
      </c>
      <c r="J109" s="35">
        <v>23.244016295654912</v>
      </c>
      <c r="K109" s="35">
        <v>24.741327972882164</v>
      </c>
      <c r="L109" s="35">
        <v>26.093290955675272</v>
      </c>
      <c r="M109" s="35">
        <v>27.258459881976144</v>
      </c>
      <c r="N109" s="35">
        <v>28.201115690964333</v>
      </c>
      <c r="O109" s="35">
        <v>28.89236061561742</v>
      </c>
      <c r="P109" s="35">
        <v>29.31100406378334</v>
      </c>
      <c r="Q109" s="35">
        <v>29.444212230466455</v>
      </c>
      <c r="R109" s="35">
        <v>29.287901527012682</v>
      </c>
      <c r="S109" s="35">
        <v>28.84686376634933</v>
      </c>
      <c r="T109" s="35">
        <v>28.134619266639419</v>
      </c>
      <c r="U109" s="35">
        <v>26.202438350097189</v>
      </c>
      <c r="V109" s="35">
        <v>24.729200006265224</v>
      </c>
      <c r="W109" s="35">
        <v>23.605893591656343</v>
      </c>
      <c r="X109" s="35">
        <v>22.749401289250333</v>
      </c>
      <c r="Y109" s="35">
        <v>22.096347897459481</v>
      </c>
      <c r="Z109" s="35">
        <v>21.598411452109655</v>
      </c>
      <c r="AA109" s="35"/>
      <c r="AB109" s="35"/>
      <c r="AC109" s="35"/>
    </row>
    <row r="110" spans="1:29">
      <c r="A110" s="239" t="s">
        <v>753</v>
      </c>
      <c r="B110" s="35" t="s">
        <v>93</v>
      </c>
      <c r="C110" s="35">
        <v>20.07373533406944</v>
      </c>
      <c r="D110" s="35">
        <v>20.096929740263715</v>
      </c>
      <c r="E110" s="35">
        <v>20.127420247919989</v>
      </c>
      <c r="F110" s="35">
        <v>20.167501940434576</v>
      </c>
      <c r="G110" s="35">
        <v>20.220191849469369</v>
      </c>
      <c r="H110" s="35">
        <v>20</v>
      </c>
      <c r="I110" s="35">
        <v>21.541843618356566</v>
      </c>
      <c r="J110" s="35">
        <v>23.036942768916056</v>
      </c>
      <c r="K110" s="35">
        <v>24.43997014788145</v>
      </c>
      <c r="L110" s="35">
        <v>25.708389814931913</v>
      </c>
      <c r="M110" s="35">
        <v>26.803746766217699</v>
      </c>
      <c r="N110" s="35">
        <v>27.692832784559005</v>
      </c>
      <c r="O110" s="35">
        <v>28.348693221469834</v>
      </c>
      <c r="P110" s="35">
        <v>28.7514441881384</v>
      </c>
      <c r="Q110" s="35">
        <v>28.888875380375922</v>
      </c>
      <c r="R110" s="35">
        <v>28.756820261535374</v>
      </c>
      <c r="S110" s="35">
        <v>28.359282380469949</v>
      </c>
      <c r="T110" s="35">
        <v>27.708313994917297</v>
      </c>
      <c r="U110" s="35">
        <v>25.863784489476522</v>
      </c>
      <c r="V110" s="35">
        <v>24.460634136297188</v>
      </c>
      <c r="W110" s="35">
        <v>23.393244914373728</v>
      </c>
      <c r="X110" s="35">
        <v>22.581272235539391</v>
      </c>
      <c r="Y110" s="35">
        <v>21.963597241608561</v>
      </c>
      <c r="Z110" s="35">
        <v>21.493726261866776</v>
      </c>
      <c r="AA110" s="35"/>
      <c r="AB110" s="35"/>
      <c r="AC110" s="35"/>
    </row>
    <row r="111" spans="1:29">
      <c r="A111" s="239" t="s">
        <v>762</v>
      </c>
      <c r="B111" s="35" t="s">
        <v>82</v>
      </c>
      <c r="C111" s="35">
        <v>22.080187175800514</v>
      </c>
      <c r="D111" s="35">
        <v>22.105411092536791</v>
      </c>
      <c r="E111" s="35">
        <v>22.138569519612989</v>
      </c>
      <c r="F111" s="35">
        <v>22.182158360222601</v>
      </c>
      <c r="G111" s="35">
        <v>22.23945863629794</v>
      </c>
      <c r="H111" s="35">
        <v>22</v>
      </c>
      <c r="I111" s="35">
        <v>23.676754934962766</v>
      </c>
      <c r="J111" s="35">
        <v>25.302675261196214</v>
      </c>
      <c r="K111" s="35">
        <v>26.828467535821076</v>
      </c>
      <c r="L111" s="35">
        <v>28.207873923738454</v>
      </c>
      <c r="M111" s="35">
        <v>29.399074608261749</v>
      </c>
      <c r="N111" s="35">
        <v>30.365955653207919</v>
      </c>
      <c r="O111" s="35">
        <v>31.079203878348444</v>
      </c>
      <c r="P111" s="35">
        <v>31.517195554600512</v>
      </c>
      <c r="Q111" s="35">
        <v>31.666651976158818</v>
      </c>
      <c r="R111" s="35">
        <v>31.523042034419717</v>
      </c>
      <c r="S111" s="35">
        <v>31.090719588761072</v>
      </c>
      <c r="T111" s="35">
        <v>30.382791469472561</v>
      </c>
      <c r="U111" s="35">
        <v>28.376865632305719</v>
      </c>
      <c r="V111" s="35">
        <v>26.850939623223191</v>
      </c>
      <c r="W111" s="35">
        <v>25.690153844381427</v>
      </c>
      <c r="X111" s="35">
        <v>24.80713355614909</v>
      </c>
      <c r="Y111" s="35">
        <v>24.13541200024931</v>
      </c>
      <c r="Z111" s="35">
        <v>23.624427309780117</v>
      </c>
      <c r="AA111" s="35"/>
      <c r="AB111" s="35"/>
      <c r="AC111" s="35"/>
    </row>
    <row r="112" spans="1:29">
      <c r="A112" s="239" t="s">
        <v>762</v>
      </c>
      <c r="B112" s="35" t="s">
        <v>83</v>
      </c>
      <c r="C112" s="35">
        <v>22.087606224004929</v>
      </c>
      <c r="D112" s="35">
        <v>22.114897277077631</v>
      </c>
      <c r="E112" s="35">
        <v>22.150690027218964</v>
      </c>
      <c r="F112" s="35">
        <v>22.197632919428631</v>
      </c>
      <c r="G112" s="35">
        <v>22.259199441149004</v>
      </c>
      <c r="H112" s="35">
        <v>22</v>
      </c>
      <c r="I112" s="35">
        <v>23.782913514019718</v>
      </c>
      <c r="J112" s="35">
        <v>25.511170578826491</v>
      </c>
      <c r="K112" s="35">
        <v>27.131790276531284</v>
      </c>
      <c r="L112" s="35">
        <v>28.595091387319119</v>
      </c>
      <c r="M112" s="35">
        <v>29.856215401668294</v>
      </c>
      <c r="N112" s="35">
        <v>30.876501689043742</v>
      </c>
      <c r="O112" s="35">
        <v>31.624672666315323</v>
      </c>
      <c r="P112" s="35">
        <v>32.077792633741964</v>
      </c>
      <c r="Q112" s="35">
        <v>32.221970884740159</v>
      </c>
      <c r="R112" s="35">
        <v>32.052787535119606</v>
      </c>
      <c r="S112" s="35">
        <v>31.575429017695743</v>
      </c>
      <c r="T112" s="35">
        <v>30.804529088597956</v>
      </c>
      <c r="U112" s="35">
        <v>28.713227390693426</v>
      </c>
      <c r="V112" s="35">
        <v>27.118663536192948</v>
      </c>
      <c r="W112" s="35">
        <v>25.902849534498628</v>
      </c>
      <c r="X112" s="35">
        <v>24.975822571894476</v>
      </c>
      <c r="Y112" s="35">
        <v>24.268988312544376</v>
      </c>
      <c r="Z112" s="35">
        <v>23.730045336401037</v>
      </c>
      <c r="AA112" s="35"/>
      <c r="AB112" s="35"/>
      <c r="AC112" s="35"/>
    </row>
    <row r="113" spans="1:29">
      <c r="A113" s="239" t="s">
        <v>762</v>
      </c>
      <c r="B113" s="35" t="s">
        <v>84</v>
      </c>
      <c r="C113" s="35">
        <v>23.089196912678393</v>
      </c>
      <c r="D113" s="35">
        <v>23.116455950525136</v>
      </c>
      <c r="E113" s="35">
        <v>23.152045491323356</v>
      </c>
      <c r="F113" s="35">
        <v>23.198511379860932</v>
      </c>
      <c r="G113" s="35">
        <v>23.259177484260185</v>
      </c>
      <c r="H113" s="35">
        <v>23</v>
      </c>
      <c r="I113" s="35">
        <v>24.724442841511905</v>
      </c>
      <c r="J113" s="35">
        <v>26.39482478530584</v>
      </c>
      <c r="K113" s="35">
        <v>27.958779730726224</v>
      </c>
      <c r="L113" s="35">
        <v>29.367278039733122</v>
      </c>
      <c r="M113" s="35">
        <v>30.576163605098074</v>
      </c>
      <c r="N113" s="35">
        <v>31.547538134498065</v>
      </c>
      <c r="O113" s="35">
        <v>32.250949253510711</v>
      </c>
      <c r="P113" s="35">
        <v>32.664345180747127</v>
      </c>
      <c r="Q113" s="35">
        <v>32.774766046270571</v>
      </c>
      <c r="R113" s="35">
        <v>32.57875018062277</v>
      </c>
      <c r="S113" s="35">
        <v>32.082442637387871</v>
      </c>
      <c r="T113" s="35">
        <v>31.301402547135808</v>
      </c>
      <c r="U113" s="35">
        <v>29.358279459023791</v>
      </c>
      <c r="V113" s="35">
        <v>27.86998642090817</v>
      </c>
      <c r="W113" s="35">
        <v>26.730060607224598</v>
      </c>
      <c r="X113" s="35">
        <v>25.85695912289097</v>
      </c>
      <c r="Y113" s="35">
        <v>25.188225953771603</v>
      </c>
      <c r="Z113" s="35">
        <v>24.676024268738683</v>
      </c>
      <c r="AA113" s="35"/>
      <c r="AB113" s="35"/>
      <c r="AC113" s="35"/>
    </row>
    <row r="114" spans="1:29">
      <c r="A114" s="239" t="s">
        <v>762</v>
      </c>
      <c r="B114" s="35" t="s">
        <v>85</v>
      </c>
      <c r="C114" s="35">
        <v>23.086677963875712</v>
      </c>
      <c r="D114" s="35">
        <v>23.112918068271096</v>
      </c>
      <c r="E114" s="35">
        <v>23.147101865017948</v>
      </c>
      <c r="F114" s="35">
        <v>23.19163415583596</v>
      </c>
      <c r="G114" s="35">
        <v>23.249647750410777</v>
      </c>
      <c r="H114" s="35">
        <v>23</v>
      </c>
      <c r="I114" s="35">
        <v>24.635596170748322</v>
      </c>
      <c r="J114" s="35">
        <v>26.219334646889422</v>
      </c>
      <c r="K114" s="35">
        <v>27.701001917470997</v>
      </c>
      <c r="L114" s="35">
        <v>29.033620708883888</v>
      </c>
      <c r="M114" s="35">
        <v>30.174939431433245</v>
      </c>
      <c r="N114" s="35">
        <v>31.088771794870912</v>
      </c>
      <c r="O114" s="35">
        <v>31.746144119462937</v>
      </c>
      <c r="P114" s="35">
        <v>32.126213966310523</v>
      </c>
      <c r="Q114" s="35">
        <v>32.216930961122181</v>
      </c>
      <c r="R114" s="35">
        <v>32.01541885956771</v>
      </c>
      <c r="S114" s="35">
        <v>31.528066740570715</v>
      </c>
      <c r="T114" s="35">
        <v>30.770326436194104</v>
      </c>
      <c r="U114" s="35">
        <v>28.964643962221746</v>
      </c>
      <c r="V114" s="35">
        <v>27.578569238783988</v>
      </c>
      <c r="W114" s="35">
        <v>26.51459305988994</v>
      </c>
      <c r="X114" s="35">
        <v>25.697865584731698</v>
      </c>
      <c r="Y114" s="35">
        <v>25.070930713528366</v>
      </c>
      <c r="Z114" s="35">
        <v>24.589684098609982</v>
      </c>
      <c r="AA114" s="35"/>
      <c r="AB114" s="35"/>
      <c r="AC114" s="35"/>
    </row>
    <row r="115" spans="1:29">
      <c r="A115" s="239" t="s">
        <v>762</v>
      </c>
      <c r="B115" s="35" t="s">
        <v>86</v>
      </c>
      <c r="C115" s="35">
        <v>23.089223022555156</v>
      </c>
      <c r="D115" s="35">
        <v>23.115981905125956</v>
      </c>
      <c r="E115" s="35">
        <v>23.150766045930919</v>
      </c>
      <c r="F115" s="35">
        <v>23.195982300695604</v>
      </c>
      <c r="G115" s="35">
        <v>23.254759365404738</v>
      </c>
      <c r="H115" s="35">
        <v>23</v>
      </c>
      <c r="I115" s="35">
        <v>24.64483178088464</v>
      </c>
      <c r="J115" s="35">
        <v>26.236917621860098</v>
      </c>
      <c r="K115" s="35">
        <v>27.725203022962127</v>
      </c>
      <c r="L115" s="35">
        <v>29.061962123560765</v>
      </c>
      <c r="M115" s="35">
        <v>30.204328160007194</v>
      </c>
      <c r="N115" s="35">
        <v>31.115668103311492</v>
      </c>
      <c r="O115" s="35">
        <v>31.766757395409424</v>
      </c>
      <c r="P115" s="35">
        <v>32.136717112951125</v>
      </c>
      <c r="Q115" s="35">
        <v>32.21368350594279</v>
      </c>
      <c r="R115" s="35">
        <v>31.995188440690171</v>
      </c>
      <c r="S115" s="35">
        <v>31.488238547121156</v>
      </c>
      <c r="T115" s="35">
        <v>30.709090532416319</v>
      </c>
      <c r="U115" s="35">
        <v>28.930479911556418</v>
      </c>
      <c r="V115" s="35">
        <v>27.562223239367047</v>
      </c>
      <c r="W115" s="35">
        <v>26.509645289458245</v>
      </c>
      <c r="X115" s="35">
        <v>25.699913926072014</v>
      </c>
      <c r="Y115" s="35">
        <v>25.077000553330226</v>
      </c>
      <c r="Z115" s="35">
        <v>24.597803269532452</v>
      </c>
      <c r="AA115" s="35"/>
      <c r="AB115" s="35"/>
      <c r="AC115" s="35"/>
    </row>
    <row r="116" spans="1:29">
      <c r="A116" s="239" t="s">
        <v>762</v>
      </c>
      <c r="B116" s="35" t="s">
        <v>87</v>
      </c>
      <c r="C116" s="35">
        <v>23.091759528904014</v>
      </c>
      <c r="D116" s="35">
        <v>23.119025045866504</v>
      </c>
      <c r="E116" s="35">
        <v>23.154392265443548</v>
      </c>
      <c r="F116" s="35">
        <v>23.20026853554441</v>
      </c>
      <c r="G116" s="35">
        <v>23.259776525811567</v>
      </c>
      <c r="H116" s="35">
        <v>23</v>
      </c>
      <c r="I116" s="35">
        <v>24.654171692597835</v>
      </c>
      <c r="J116" s="35">
        <v>26.254688826398343</v>
      </c>
      <c r="K116" s="35">
        <v>27.749637176870962</v>
      </c>
      <c r="L116" s="35">
        <v>29.090526738698635</v>
      </c>
      <c r="M116" s="35">
        <v>30.233864543069394</v>
      </c>
      <c r="N116" s="35">
        <v>31.142565391557742</v>
      </c>
      <c r="O116" s="35">
        <v>31.787154748163239</v>
      </c>
      <c r="P116" s="35">
        <v>32.146724772612174</v>
      </c>
      <c r="Q116" s="35">
        <v>32.209612485115407</v>
      </c>
      <c r="R116" s="35">
        <v>31.973778065693399</v>
      </c>
      <c r="S116" s="35">
        <v>31.446871017586922</v>
      </c>
      <c r="T116" s="35">
        <v>30.645982048683102</v>
      </c>
      <c r="U116" s="35">
        <v>28.894488052393594</v>
      </c>
      <c r="V116" s="35">
        <v>27.544215403408526</v>
      </c>
      <c r="W116" s="35">
        <v>26.503254811788096</v>
      </c>
      <c r="X116" s="35">
        <v>25.700750995894886</v>
      </c>
      <c r="Y116" s="35">
        <v>25.082079761164806</v>
      </c>
      <c r="Z116" s="35">
        <v>24.605129883666187</v>
      </c>
      <c r="AA116" s="35"/>
      <c r="AB116" s="35"/>
      <c r="AC116" s="35"/>
    </row>
    <row r="117" spans="1:29">
      <c r="A117" s="239" t="s">
        <v>762</v>
      </c>
      <c r="B117" s="35" t="s">
        <v>88</v>
      </c>
      <c r="C117" s="35">
        <v>23.086231846439915</v>
      </c>
      <c r="D117" s="35">
        <v>23.111854862380572</v>
      </c>
      <c r="E117" s="35">
        <v>23.145091526561405</v>
      </c>
      <c r="F117" s="35">
        <v>23.1882041659333</v>
      </c>
      <c r="G117" s="35">
        <v>23.244127337509667</v>
      </c>
      <c r="H117" s="35">
        <v>23</v>
      </c>
      <c r="I117" s="35">
        <v>24.554522795453387</v>
      </c>
      <c r="J117" s="35">
        <v>26.058623234446635</v>
      </c>
      <c r="K117" s="35">
        <v>27.463514455372714</v>
      </c>
      <c r="L117" s="35">
        <v>28.723627537572213</v>
      </c>
      <c r="M117" s="35">
        <v>29.798089570595334</v>
      </c>
      <c r="N117" s="35">
        <v>30.652049404114507</v>
      </c>
      <c r="O117" s="35">
        <v>31.257808076587139</v>
      </c>
      <c r="P117" s="35">
        <v>31.595717256189758</v>
      </c>
      <c r="Q117" s="35">
        <v>31.654816552277133</v>
      </c>
      <c r="R117" s="35">
        <v>31.433189025591389</v>
      </c>
      <c r="S117" s="35">
        <v>30.938023365925059</v>
      </c>
      <c r="T117" s="35">
        <v>30.185380720449182</v>
      </c>
      <c r="U117" s="35">
        <v>28.539398410683138</v>
      </c>
      <c r="V117" s="35">
        <v>27.270467487540543</v>
      </c>
      <c r="W117" s="35">
        <v>26.29221536529484</v>
      </c>
      <c r="X117" s="35">
        <v>25.538055152768688</v>
      </c>
      <c r="Y117" s="35">
        <v>24.956653269528374</v>
      </c>
      <c r="Z117" s="35">
        <v>24.508435312360994</v>
      </c>
      <c r="AA117" s="35"/>
      <c r="AB117" s="35"/>
      <c r="AC117" s="35"/>
    </row>
    <row r="118" spans="1:29">
      <c r="A118" s="239" t="s">
        <v>762</v>
      </c>
      <c r="B118" s="35" t="s">
        <v>89</v>
      </c>
      <c r="C118" s="35">
        <v>23.083848141678338</v>
      </c>
      <c r="D118" s="35">
        <v>23.10899504337138</v>
      </c>
      <c r="E118" s="35">
        <v>23.141683754007371</v>
      </c>
      <c r="F118" s="35">
        <v>23.1841761380031</v>
      </c>
      <c r="G118" s="35">
        <v>23.23941241568156</v>
      </c>
      <c r="H118" s="35">
        <v>23</v>
      </c>
      <c r="I118" s="35">
        <v>24.545745529024121</v>
      </c>
      <c r="J118" s="35">
        <v>26.041922584398648</v>
      </c>
      <c r="K118" s="35">
        <v>27.440552238446337</v>
      </c>
      <c r="L118" s="35">
        <v>28.696783682382407</v>
      </c>
      <c r="M118" s="35">
        <v>29.770332487717607</v>
      </c>
      <c r="N118" s="35">
        <v>30.62677243443731</v>
      </c>
      <c r="O118" s="35">
        <v>31.238639480023316</v>
      </c>
      <c r="P118" s="35">
        <v>31.586312467592624</v>
      </c>
      <c r="Q118" s="35">
        <v>31.658642330885996</v>
      </c>
      <c r="R118" s="35">
        <v>31.45330961896185</v>
      </c>
      <c r="S118" s="35">
        <v>30.976898875607834</v>
      </c>
      <c r="T118" s="35">
        <v>30.244687488294854</v>
      </c>
      <c r="U118" s="35">
        <v>28.573222085559042</v>
      </c>
      <c r="V118" s="35">
        <v>27.287390514103969</v>
      </c>
      <c r="W118" s="35">
        <v>26.29822087443064</v>
      </c>
      <c r="X118" s="35">
        <v>25.537268508838761</v>
      </c>
      <c r="Y118" s="35">
        <v>24.951880038069369</v>
      </c>
      <c r="Z118" s="35">
        <v>24.501550060524472</v>
      </c>
      <c r="AA118" s="35"/>
      <c r="AB118" s="35"/>
      <c r="AC118" s="35"/>
    </row>
    <row r="119" spans="1:29">
      <c r="A119" s="239" t="s">
        <v>762</v>
      </c>
      <c r="B119" s="35" t="s">
        <v>90</v>
      </c>
      <c r="C119" s="35">
        <v>23.07906089987403</v>
      </c>
      <c r="D119" s="35">
        <v>23.103222319783644</v>
      </c>
      <c r="E119" s="35">
        <v>23.134767594582065</v>
      </c>
      <c r="F119" s="35">
        <v>23.175953268513098</v>
      </c>
      <c r="G119" s="35">
        <v>23.229725497412435</v>
      </c>
      <c r="H119" s="35">
        <v>23</v>
      </c>
      <c r="I119" s="35">
        <v>24.528483427703737</v>
      </c>
      <c r="J119" s="35">
        <v>26.009049241521083</v>
      </c>
      <c r="K119" s="35">
        <v>27.395282034052791</v>
      </c>
      <c r="L119" s="35">
        <v>28.643723717036178</v>
      </c>
      <c r="M119" s="35">
        <v>29.715235922700565</v>
      </c>
      <c r="N119" s="35">
        <v>30.576226982850557</v>
      </c>
      <c r="O119" s="35">
        <v>31.199705020157218</v>
      </c>
      <c r="P119" s="35">
        <v>31.566124137480408</v>
      </c>
      <c r="Q119" s="35">
        <v>31.663997177376189</v>
      </c>
      <c r="R119" s="35">
        <v>31.490255841915634</v>
      </c>
      <c r="S119" s="35">
        <v>31.050346883139248</v>
      </c>
      <c r="T119" s="35">
        <v>30.358061348597651</v>
      </c>
      <c r="U119" s="35">
        <v>28.635747702316543</v>
      </c>
      <c r="V119" s="35">
        <v>27.316578873077699</v>
      </c>
      <c r="W119" s="35">
        <v>26.306190083676348</v>
      </c>
      <c r="X119" s="35">
        <v>25.532304677107906</v>
      </c>
      <c r="Y119" s="35">
        <v>24.939563913570286</v>
      </c>
      <c r="Z119" s="35">
        <v>24.485566965472923</v>
      </c>
      <c r="AA119" s="35"/>
      <c r="AB119" s="35"/>
      <c r="AC119" s="35"/>
    </row>
    <row r="120" spans="1:29">
      <c r="A120" s="239" t="s">
        <v>762</v>
      </c>
      <c r="B120" s="35" t="s">
        <v>91</v>
      </c>
      <c r="C120" s="35">
        <v>23.076665740406114</v>
      </c>
      <c r="D120" s="35">
        <v>23.100319741642554</v>
      </c>
      <c r="E120" s="35">
        <v>23.131271810719078</v>
      </c>
      <c r="F120" s="35">
        <v>23.171773651001459</v>
      </c>
      <c r="G120" s="35">
        <v>23.224771693303712</v>
      </c>
      <c r="H120" s="35">
        <v>23</v>
      </c>
      <c r="I120" s="35">
        <v>24.519995381238356</v>
      </c>
      <c r="J120" s="35">
        <v>25.992871173719365</v>
      </c>
      <c r="K120" s="35">
        <v>27.372968487627318</v>
      </c>
      <c r="L120" s="35">
        <v>28.617504549620183</v>
      </c>
      <c r="M120" s="35">
        <v>29.687898961258181</v>
      </c>
      <c r="N120" s="35">
        <v>30.550969684551539</v>
      </c>
      <c r="O120" s="35">
        <v>31.179961679286279</v>
      </c>
      <c r="P120" s="35">
        <v>31.555376304552443</v>
      </c>
      <c r="Q120" s="35">
        <v>31.665575773173586</v>
      </c>
      <c r="R120" s="35">
        <v>31.507143921056837</v>
      </c>
      <c r="S120" s="35">
        <v>31.084992107677337</v>
      </c>
      <c r="T120" s="35">
        <v>30.412206964800642</v>
      </c>
      <c r="U120" s="35">
        <v>28.664511547732424</v>
      </c>
      <c r="V120" s="35">
        <v>27.328898427522113</v>
      </c>
      <c r="W120" s="35">
        <v>26.308204324043622</v>
      </c>
      <c r="X120" s="35">
        <v>25.528175708637601</v>
      </c>
      <c r="Y120" s="35">
        <v>24.932067003023771</v>
      </c>
      <c r="Z120" s="35">
        <v>24.476512447857054</v>
      </c>
      <c r="AA120" s="35"/>
      <c r="AB120" s="35"/>
      <c r="AC120" s="35"/>
    </row>
    <row r="121" spans="1:29">
      <c r="A121" s="239" t="s">
        <v>762</v>
      </c>
      <c r="B121" s="35" t="s">
        <v>92</v>
      </c>
      <c r="C121" s="35">
        <v>23.06951363426478</v>
      </c>
      <c r="D121" s="35">
        <v>23.091168491594207</v>
      </c>
      <c r="E121" s="35">
        <v>23.119569260728092</v>
      </c>
      <c r="F121" s="35">
        <v>23.156817425198806</v>
      </c>
      <c r="G121" s="35">
        <v>23.205669121781273</v>
      </c>
      <c r="H121" s="35">
        <v>23</v>
      </c>
      <c r="I121" s="35">
        <v>24.414703114385212</v>
      </c>
      <c r="J121" s="35">
        <v>25.78603752450363</v>
      </c>
      <c r="K121" s="35">
        <v>27.071964023769389</v>
      </c>
      <c r="L121" s="35">
        <v>28.233061644285826</v>
      </c>
      <c r="M121" s="35">
        <v>29.233736133932453</v>
      </c>
      <c r="N121" s="35">
        <v>30.043311122828193</v>
      </c>
      <c r="O121" s="35">
        <v>30.636968528706728</v>
      </c>
      <c r="P121" s="35">
        <v>30.996509372425695</v>
      </c>
      <c r="Q121" s="35">
        <v>31.11091168028296</v>
      </c>
      <c r="R121" s="35">
        <v>30.976668370257951</v>
      </c>
      <c r="S121" s="35">
        <v>30.597894764041193</v>
      </c>
      <c r="T121" s="35">
        <v>29.986202428996208</v>
      </c>
      <c r="U121" s="35">
        <v>28.326799994789354</v>
      </c>
      <c r="V121" s="35">
        <v>27.061548240674842</v>
      </c>
      <c r="W121" s="35">
        <v>26.096826261069566</v>
      </c>
      <c r="X121" s="35">
        <v>25.361250519003228</v>
      </c>
      <c r="Y121" s="35">
        <v>24.800392900171083</v>
      </c>
      <c r="Z121" s="35">
        <v>24.372753364752999</v>
      </c>
      <c r="AA121" s="35"/>
      <c r="AB121" s="35"/>
      <c r="AC121" s="35"/>
    </row>
    <row r="122" spans="1:29">
      <c r="A122" s="239" t="s">
        <v>762</v>
      </c>
      <c r="B122" s="35" t="s">
        <v>93</v>
      </c>
      <c r="C122" s="35">
        <v>22.075578717421173</v>
      </c>
      <c r="D122" s="35">
        <v>22.099352983770306</v>
      </c>
      <c r="E122" s="35">
        <v>22.13060575411799</v>
      </c>
      <c r="F122" s="35">
        <v>22.171689488945439</v>
      </c>
      <c r="G122" s="35">
        <v>22.225696645706105</v>
      </c>
      <c r="H122" s="35">
        <v>22</v>
      </c>
      <c r="I122" s="35">
        <v>23.580389708815481</v>
      </c>
      <c r="J122" s="35">
        <v>25.112866338138961</v>
      </c>
      <c r="K122" s="35">
        <v>26.550969401578485</v>
      </c>
      <c r="L122" s="35">
        <v>27.851099560305212</v>
      </c>
      <c r="M122" s="35">
        <v>28.973840435373145</v>
      </c>
      <c r="N122" s="35">
        <v>29.885153604172984</v>
      </c>
      <c r="O122" s="35">
        <v>30.55741055200658</v>
      </c>
      <c r="P122" s="35">
        <v>30.970230292841865</v>
      </c>
      <c r="Q122" s="35">
        <v>31.111097264885323</v>
      </c>
      <c r="R122" s="35">
        <v>30.975740768073759</v>
      </c>
      <c r="S122" s="35">
        <v>30.568264439981704</v>
      </c>
      <c r="T122" s="35">
        <v>29.901021844790233</v>
      </c>
      <c r="U122" s="35">
        <v>28.010379101713436</v>
      </c>
      <c r="V122" s="35">
        <v>26.57214998970462</v>
      </c>
      <c r="W122" s="35">
        <v>25.478076037233073</v>
      </c>
      <c r="X122" s="35">
        <v>24.645804041427876</v>
      </c>
      <c r="Y122" s="35">
        <v>24.012687172648775</v>
      </c>
      <c r="Z122" s="35">
        <v>23.531069418413445</v>
      </c>
      <c r="AA122" s="35"/>
      <c r="AB122" s="35"/>
      <c r="AC122" s="35"/>
    </row>
    <row r="123" spans="1:29">
      <c r="A123" s="239" t="s">
        <v>794</v>
      </c>
      <c r="B123" s="35" t="s">
        <v>82</v>
      </c>
      <c r="C123" s="35">
        <v>23.058066575579684</v>
      </c>
      <c r="D123" s="35">
        <v>23.076332170457675</v>
      </c>
      <c r="E123" s="35">
        <v>23.100343445236991</v>
      </c>
      <c r="F123" s="35">
        <v>23.131907778092227</v>
      </c>
      <c r="G123" s="35">
        <v>23.173401081457129</v>
      </c>
      <c r="H123" s="35">
        <v>23</v>
      </c>
      <c r="I123" s="35">
        <v>24.214201849455794</v>
      </c>
      <c r="J123" s="35">
        <v>25.391592430521396</v>
      </c>
      <c r="K123" s="35">
        <v>26.49647649145664</v>
      </c>
      <c r="L123" s="35">
        <v>27.495356979258879</v>
      </c>
      <c r="M123" s="35">
        <v>28.357950578396437</v>
      </c>
      <c r="N123" s="35">
        <v>29.058105817840218</v>
      </c>
      <c r="O123" s="35">
        <v>29.574595911907494</v>
      </c>
      <c r="P123" s="35">
        <v>29.891762298158991</v>
      </c>
      <c r="Q123" s="35">
        <v>29.999989362046037</v>
      </c>
      <c r="R123" s="35">
        <v>29.895995955959105</v>
      </c>
      <c r="S123" s="35">
        <v>29.582934874620086</v>
      </c>
      <c r="T123" s="35">
        <v>29.070297270997372</v>
      </c>
      <c r="U123" s="35">
        <v>27.617730285462763</v>
      </c>
      <c r="V123" s="35">
        <v>26.512749382334036</v>
      </c>
      <c r="W123" s="35">
        <v>25.672180370069309</v>
      </c>
      <c r="X123" s="35">
        <v>25.032751885487272</v>
      </c>
      <c r="Y123" s="35">
        <v>24.546332827766744</v>
      </c>
      <c r="Z123" s="35">
        <v>24.176309431220087</v>
      </c>
      <c r="AA123" s="35"/>
      <c r="AB123" s="35"/>
      <c r="AC123" s="35"/>
    </row>
    <row r="124" spans="1:29">
      <c r="A124" s="239" t="s">
        <v>794</v>
      </c>
      <c r="B124" s="35" t="s">
        <v>83</v>
      </c>
      <c r="C124" s="35">
        <v>23.059991218612073</v>
      </c>
      <c r="D124" s="35">
        <v>23.078679657129246</v>
      </c>
      <c r="E124" s="35">
        <v>23.103189909943421</v>
      </c>
      <c r="F124" s="35">
        <v>23.135335586130477</v>
      </c>
      <c r="G124" s="35">
        <v>23.177495269482471</v>
      </c>
      <c r="H124" s="35">
        <v>23</v>
      </c>
      <c r="I124" s="35">
        <v>24.220908167209156</v>
      </c>
      <c r="J124" s="35">
        <v>25.404388548544226</v>
      </c>
      <c r="K124" s="35">
        <v>26.514160732842075</v>
      </c>
      <c r="L124" s="35">
        <v>27.516203884794614</v>
      </c>
      <c r="M124" s="35">
        <v>28.379799677229379</v>
      </c>
      <c r="N124" s="35">
        <v>29.07847398271474</v>
      </c>
      <c r="O124" s="35">
        <v>29.590808456281145</v>
      </c>
      <c r="P124" s="35">
        <v>29.901097129627651</v>
      </c>
      <c r="Q124" s="35">
        <v>29.999827888463372</v>
      </c>
      <c r="R124" s="35">
        <v>29.883974072962339</v>
      </c>
      <c r="S124" s="35">
        <v>29.55708726211774</v>
      </c>
      <c r="T124" s="35">
        <v>29.029188397626861</v>
      </c>
      <c r="U124" s="35">
        <v>27.59710136536615</v>
      </c>
      <c r="V124" s="35">
        <v>26.505171769349516</v>
      </c>
      <c r="W124" s="35">
        <v>25.672603485580584</v>
      </c>
      <c r="X124" s="35">
        <v>25.037791543797304</v>
      </c>
      <c r="Y124" s="35">
        <v>24.553763735764083</v>
      </c>
      <c r="Z124" s="35">
        <v>24.184704958622451</v>
      </c>
      <c r="AA124" s="35"/>
      <c r="AB124" s="35"/>
      <c r="AC124" s="35"/>
    </row>
    <row r="125" spans="1:29">
      <c r="A125" s="239" t="s">
        <v>794</v>
      </c>
      <c r="B125" s="35" t="s">
        <v>84</v>
      </c>
      <c r="C125" s="35">
        <v>23.063856880667487</v>
      </c>
      <c r="D125" s="35">
        <v>23.083371873671403</v>
      </c>
      <c r="E125" s="35">
        <v>23.108850749470133</v>
      </c>
      <c r="F125" s="35">
        <v>23.14211610149135</v>
      </c>
      <c r="G125" s="35">
        <v>23.185547517140812</v>
      </c>
      <c r="H125" s="35">
        <v>23</v>
      </c>
      <c r="I125" s="35">
        <v>24.234544306991477</v>
      </c>
      <c r="J125" s="35">
        <v>25.430385925843954</v>
      </c>
      <c r="K125" s="35">
        <v>26.550035489042639</v>
      </c>
      <c r="L125" s="35">
        <v>27.558392232990759</v>
      </c>
      <c r="M125" s="35">
        <v>28.423844399104301</v>
      </c>
      <c r="N125" s="35">
        <v>29.119260255379295</v>
      </c>
      <c r="O125" s="35">
        <v>29.622838670126981</v>
      </c>
      <c r="P125" s="35">
        <v>29.91879257258033</v>
      </c>
      <c r="Q125" s="35">
        <v>29.997843874034611</v>
      </c>
      <c r="R125" s="35">
        <v>29.857514333854937</v>
      </c>
      <c r="S125" s="35">
        <v>29.502203251766314</v>
      </c>
      <c r="T125" s="35">
        <v>28.943049550790409</v>
      </c>
      <c r="U125" s="35">
        <v>27.551950067255671</v>
      </c>
      <c r="V125" s="35">
        <v>26.486467551331987</v>
      </c>
      <c r="W125" s="35">
        <v>25.670384298353973</v>
      </c>
      <c r="X125" s="35">
        <v>25.045323008433307</v>
      </c>
      <c r="Y125" s="35">
        <v>24.566570853268306</v>
      </c>
      <c r="Z125" s="35">
        <v>24.199881010574284</v>
      </c>
      <c r="AA125" s="35"/>
      <c r="AB125" s="35"/>
      <c r="AC125" s="35"/>
    </row>
    <row r="126" spans="1:29">
      <c r="A126" s="239" t="s">
        <v>794</v>
      </c>
      <c r="B126" s="35" t="s">
        <v>85</v>
      </c>
      <c r="C126" s="35">
        <v>23.06579170752012</v>
      </c>
      <c r="D126" s="35">
        <v>23.085708895193722</v>
      </c>
      <c r="E126" s="35">
        <v>23.111655632483501</v>
      </c>
      <c r="F126" s="35">
        <v>23.145457250815245</v>
      </c>
      <c r="G126" s="35">
        <v>23.189491665974447</v>
      </c>
      <c r="H126" s="35">
        <v>23</v>
      </c>
      <c r="I126" s="35">
        <v>24.241476611531859</v>
      </c>
      <c r="J126" s="35">
        <v>25.443591358482333</v>
      </c>
      <c r="K126" s="35">
        <v>26.568230371092444</v>
      </c>
      <c r="L126" s="35">
        <v>27.579736200719097</v>
      </c>
      <c r="M126" s="35">
        <v>28.446038363618005</v>
      </c>
      <c r="N126" s="35">
        <v>29.139670157552622</v>
      </c>
      <c r="O126" s="35">
        <v>29.638639512363433</v>
      </c>
      <c r="P126" s="35">
        <v>29.927126263585095</v>
      </c>
      <c r="Q126" s="35">
        <v>29.995983741574669</v>
      </c>
      <c r="R126" s="35">
        <v>29.843028772924889</v>
      </c>
      <c r="S126" s="35">
        <v>29.47311089946934</v>
      </c>
      <c r="T126" s="35">
        <v>28.897958620243717</v>
      </c>
      <c r="U126" s="35">
        <v>27.527380356867109</v>
      </c>
      <c r="V126" s="35">
        <v>26.475299542691459</v>
      </c>
      <c r="W126" s="35">
        <v>25.667703165940559</v>
      </c>
      <c r="X126" s="35">
        <v>25.047777492025265</v>
      </c>
      <c r="Y126" s="35">
        <v>24.571911264485387</v>
      </c>
      <c r="Z126" s="35">
        <v>24.206627689306369</v>
      </c>
      <c r="AA126" s="35"/>
      <c r="AB126" s="35"/>
      <c r="AC126" s="35"/>
    </row>
    <row r="127" spans="1:29">
      <c r="A127" s="239" t="s">
        <v>794</v>
      </c>
      <c r="B127" s="35" t="s">
        <v>86</v>
      </c>
      <c r="C127" s="35">
        <v>23.06772349904789</v>
      </c>
      <c r="D127" s="35">
        <v>23.088034458107654</v>
      </c>
      <c r="E127" s="35">
        <v>23.11443687823672</v>
      </c>
      <c r="F127" s="35">
        <v>23.148757649925578</v>
      </c>
      <c r="G127" s="35">
        <v>23.193371566512027</v>
      </c>
      <c r="H127" s="35">
        <v>23</v>
      </c>
      <c r="I127" s="35">
        <v>24.248486773442558</v>
      </c>
      <c r="J127" s="35">
        <v>25.456937472014292</v>
      </c>
      <c r="K127" s="35">
        <v>26.586599884898966</v>
      </c>
      <c r="L127" s="35">
        <v>27.601248358847329</v>
      </c>
      <c r="M127" s="35">
        <v>28.468345470848835</v>
      </c>
      <c r="N127" s="35">
        <v>29.160085427814749</v>
      </c>
      <c r="O127" s="35">
        <v>29.654285733864985</v>
      </c>
      <c r="P127" s="35">
        <v>29.93509853151712</v>
      </c>
      <c r="Q127" s="35">
        <v>29.99351880571561</v>
      </c>
      <c r="R127" s="35">
        <v>29.827673153776878</v>
      </c>
      <c r="S127" s="35">
        <v>29.442879861067865</v>
      </c>
      <c r="T127" s="35">
        <v>28.851478355930457</v>
      </c>
      <c r="U127" s="35">
        <v>27.501448607566918</v>
      </c>
      <c r="V127" s="35">
        <v>26.462892338314745</v>
      </c>
      <c r="W127" s="35">
        <v>25.663947629347824</v>
      </c>
      <c r="X127" s="35">
        <v>25.049332257139</v>
      </c>
      <c r="Y127" s="35">
        <v>24.576518492286798</v>
      </c>
      <c r="Z127" s="35">
        <v>24.212790433500533</v>
      </c>
      <c r="AA127" s="35"/>
      <c r="AB127" s="35"/>
      <c r="AC127" s="35"/>
    </row>
    <row r="128" spans="1:29">
      <c r="A128" s="239" t="s">
        <v>794</v>
      </c>
      <c r="B128" s="35" t="s">
        <v>87</v>
      </c>
      <c r="C128" s="35">
        <v>23.069648799047624</v>
      </c>
      <c r="D128" s="35">
        <v>23.090344311922767</v>
      </c>
      <c r="E128" s="35">
        <v>23.117189309914981</v>
      </c>
      <c r="F128" s="35">
        <v>23.152011057099973</v>
      </c>
      <c r="G128" s="35">
        <v>23.197179772603963</v>
      </c>
      <c r="H128" s="35">
        <v>23</v>
      </c>
      <c r="I128" s="35">
        <v>24.255576104020044</v>
      </c>
      <c r="J128" s="35">
        <v>25.470426458591511</v>
      </c>
      <c r="K128" s="35">
        <v>26.605146290877961</v>
      </c>
      <c r="L128" s="35">
        <v>27.622929934192943</v>
      </c>
      <c r="M128" s="35">
        <v>28.490764653173155</v>
      </c>
      <c r="N128" s="35">
        <v>29.180501441784791</v>
      </c>
      <c r="O128" s="35">
        <v>29.669768061858843</v>
      </c>
      <c r="P128" s="35">
        <v>29.942694706922495</v>
      </c>
      <c r="Q128" s="35">
        <v>29.990428753762295</v>
      </c>
      <c r="R128" s="35">
        <v>29.81142190528535</v>
      </c>
      <c r="S128" s="35">
        <v>29.411480410939468</v>
      </c>
      <c r="T128" s="35">
        <v>28.803576735747416</v>
      </c>
      <c r="U128" s="35">
        <v>27.474129485551764</v>
      </c>
      <c r="V128" s="35">
        <v>26.449223739936592</v>
      </c>
      <c r="W128" s="35">
        <v>25.659097025815061</v>
      </c>
      <c r="X128" s="35">
        <v>25.049967623390096</v>
      </c>
      <c r="Y128" s="35">
        <v>24.580373794619071</v>
      </c>
      <c r="Z128" s="35">
        <v>24.21835159844542</v>
      </c>
      <c r="AA128" s="35"/>
      <c r="AB128" s="35"/>
      <c r="AC128" s="35"/>
    </row>
    <row r="129" spans="1:29">
      <c r="A129" s="239" t="s">
        <v>794</v>
      </c>
      <c r="B129" s="35" t="s">
        <v>88</v>
      </c>
      <c r="C129" s="35">
        <v>23.069648799047624</v>
      </c>
      <c r="D129" s="35">
        <v>23.090344311922767</v>
      </c>
      <c r="E129" s="35">
        <v>23.117189309914981</v>
      </c>
      <c r="F129" s="35">
        <v>23.152011057099973</v>
      </c>
      <c r="G129" s="35">
        <v>23.197179772603963</v>
      </c>
      <c r="H129" s="35">
        <v>23</v>
      </c>
      <c r="I129" s="35">
        <v>24.255576104020044</v>
      </c>
      <c r="J129" s="35">
        <v>25.470426458591511</v>
      </c>
      <c r="K129" s="35">
        <v>26.605146290877961</v>
      </c>
      <c r="L129" s="35">
        <v>27.622929934192943</v>
      </c>
      <c r="M129" s="35">
        <v>28.490764653173155</v>
      </c>
      <c r="N129" s="35">
        <v>29.180501441784791</v>
      </c>
      <c r="O129" s="35">
        <v>29.669768061858843</v>
      </c>
      <c r="P129" s="35">
        <v>29.942694706922495</v>
      </c>
      <c r="Q129" s="35">
        <v>29.990428753762295</v>
      </c>
      <c r="R129" s="35">
        <v>29.81142190528535</v>
      </c>
      <c r="S129" s="35">
        <v>29.411480410939468</v>
      </c>
      <c r="T129" s="35">
        <v>28.803576735747416</v>
      </c>
      <c r="U129" s="35">
        <v>27.474129485551764</v>
      </c>
      <c r="V129" s="35">
        <v>26.449223739936592</v>
      </c>
      <c r="W129" s="35">
        <v>25.659097025815061</v>
      </c>
      <c r="X129" s="35">
        <v>25.049967623390096</v>
      </c>
      <c r="Y129" s="35">
        <v>24.580373794619071</v>
      </c>
      <c r="Z129" s="35">
        <v>24.21835159844542</v>
      </c>
      <c r="AA129" s="35"/>
      <c r="AB129" s="35"/>
      <c r="AC129" s="35"/>
    </row>
    <row r="130" spans="1:29">
      <c r="A130" s="239" t="s">
        <v>794</v>
      </c>
      <c r="B130" s="35" t="s">
        <v>89</v>
      </c>
      <c r="C130" s="35">
        <v>23.07739828462616</v>
      </c>
      <c r="D130" s="35">
        <v>23.100610809265888</v>
      </c>
      <c r="E130" s="35">
        <v>23.13078500369911</v>
      </c>
      <c r="F130" s="35">
        <v>23.17000874277209</v>
      </c>
      <c r="G130" s="35">
        <v>23.220996076013748</v>
      </c>
      <c r="H130" s="35">
        <v>23</v>
      </c>
      <c r="I130" s="35">
        <v>24.426842026791498</v>
      </c>
      <c r="J130" s="35">
        <v>25.807928539444905</v>
      </c>
      <c r="K130" s="35">
        <v>27.09897129702739</v>
      </c>
      <c r="L130" s="35">
        <v>28.258569552968375</v>
      </c>
      <c r="M130" s="35">
        <v>29.249537680970096</v>
      </c>
      <c r="N130" s="35">
        <v>30.040097631788285</v>
      </c>
      <c r="O130" s="35">
        <v>30.604897981559983</v>
      </c>
      <c r="P130" s="35">
        <v>30.925826893162423</v>
      </c>
      <c r="Q130" s="35">
        <v>30.992592920817842</v>
      </c>
      <c r="R130" s="35">
        <v>30.803055032887862</v>
      </c>
      <c r="S130" s="35">
        <v>30.363291269791844</v>
      </c>
      <c r="T130" s="35">
        <v>29.687403835349095</v>
      </c>
      <c r="U130" s="35">
        <v>28.144512694362191</v>
      </c>
      <c r="V130" s="35">
        <v>26.957591243788279</v>
      </c>
      <c r="W130" s="35">
        <v>26.044511576397515</v>
      </c>
      <c r="X130" s="35">
        <v>25.342094008158856</v>
      </c>
      <c r="Y130" s="35">
        <v>24.801735419756341</v>
      </c>
      <c r="Z130" s="35">
        <v>24.386046209714898</v>
      </c>
      <c r="AA130" s="35"/>
      <c r="AB130" s="35"/>
      <c r="AC130" s="35"/>
    </row>
    <row r="131" spans="1:29">
      <c r="A131" s="239" t="s">
        <v>794</v>
      </c>
      <c r="B131" s="35" t="s">
        <v>90</v>
      </c>
      <c r="C131" s="35">
        <v>23.082101703715338</v>
      </c>
      <c r="D131" s="35">
        <v>23.107192409006093</v>
      </c>
      <c r="E131" s="35">
        <v>23.139950963604456</v>
      </c>
      <c r="F131" s="35">
        <v>23.18272070191745</v>
      </c>
      <c r="G131" s="35">
        <v>23.23856109346676</v>
      </c>
      <c r="H131" s="35">
        <v>23</v>
      </c>
      <c r="I131" s="35">
        <v>24.587271251846186</v>
      </c>
      <c r="J131" s="35">
        <v>26.124781904656512</v>
      </c>
      <c r="K131" s="35">
        <v>27.564331343054821</v>
      </c>
      <c r="L131" s="35">
        <v>28.860790013845261</v>
      </c>
      <c r="M131" s="35">
        <v>29.973514227419816</v>
      </c>
      <c r="N131" s="35">
        <v>30.86762032834481</v>
      </c>
      <c r="O131" s="35">
        <v>31.515078290163267</v>
      </c>
      <c r="P131" s="35">
        <v>31.895590450460421</v>
      </c>
      <c r="Q131" s="35">
        <v>31.997227838044502</v>
      </c>
      <c r="R131" s="35">
        <v>31.816804143527776</v>
      </c>
      <c r="S131" s="35">
        <v>31.359975609413834</v>
      </c>
      <c r="T131" s="35">
        <v>30.641063708159095</v>
      </c>
      <c r="U131" s="35">
        <v>28.852507229328715</v>
      </c>
      <c r="V131" s="35">
        <v>27.482601137426837</v>
      </c>
      <c r="W131" s="35">
        <v>26.433351240740823</v>
      </c>
      <c r="X131" s="35">
        <v>25.629701010842822</v>
      </c>
      <c r="Y131" s="35">
        <v>25.014162525630681</v>
      </c>
      <c r="Z131" s="35">
        <v>24.54270415645265</v>
      </c>
      <c r="AA131" s="35"/>
      <c r="AB131" s="35"/>
      <c r="AC131" s="35"/>
    </row>
    <row r="132" spans="1:29">
      <c r="A132" s="239" t="s">
        <v>794</v>
      </c>
      <c r="B132" s="35" t="s">
        <v>91</v>
      </c>
      <c r="C132" s="35">
        <v>24.070768375759489</v>
      </c>
      <c r="D132" s="35">
        <v>24.092602838439284</v>
      </c>
      <c r="E132" s="35">
        <v>24.121173979125302</v>
      </c>
      <c r="F132" s="35">
        <v>24.158560293232117</v>
      </c>
      <c r="G132" s="35">
        <v>24.207481563049583</v>
      </c>
      <c r="H132" s="35">
        <v>24</v>
      </c>
      <c r="I132" s="35">
        <v>25.403072659604636</v>
      </c>
      <c r="J132" s="35">
        <v>26.762650314202489</v>
      </c>
      <c r="K132" s="35">
        <v>28.03658629627137</v>
      </c>
      <c r="L132" s="35">
        <v>29.185388815034013</v>
      </c>
      <c r="M132" s="35">
        <v>30.173445195007552</v>
      </c>
      <c r="N132" s="35">
        <v>30.970125862662957</v>
      </c>
      <c r="O132" s="35">
        <v>31.550733857802719</v>
      </c>
      <c r="P132" s="35">
        <v>31.897270434971485</v>
      </c>
      <c r="Q132" s="35">
        <v>31.998993021391001</v>
      </c>
      <c r="R132" s="35">
        <v>31.852748234821696</v>
      </c>
      <c r="S132" s="35">
        <v>31.463069637856005</v>
      </c>
      <c r="T132" s="35">
        <v>30.842037198277517</v>
      </c>
      <c r="U132" s="35">
        <v>29.228779890214543</v>
      </c>
      <c r="V132" s="35">
        <v>27.995906240789644</v>
      </c>
      <c r="W132" s="35">
        <v>27.05372706834796</v>
      </c>
      <c r="X132" s="35">
        <v>26.333700654127018</v>
      </c>
      <c r="Y132" s="35">
        <v>25.783446464329636</v>
      </c>
      <c r="Z132" s="35">
        <v>25.362934567252665</v>
      </c>
      <c r="AA132" s="35"/>
      <c r="AB132" s="35"/>
      <c r="AC132" s="35"/>
    </row>
    <row r="133" spans="1:29">
      <c r="A133" s="239" t="s">
        <v>794</v>
      </c>
      <c r="B133" s="35" t="s">
        <v>92</v>
      </c>
      <c r="C133" s="35">
        <v>24.059991218612073</v>
      </c>
      <c r="D133" s="35">
        <v>24.078679657129246</v>
      </c>
      <c r="E133" s="35">
        <v>24.103189909943421</v>
      </c>
      <c r="F133" s="35">
        <v>24.135335586130477</v>
      </c>
      <c r="G133" s="35">
        <v>24.177495269482471</v>
      </c>
      <c r="H133" s="35">
        <v>24</v>
      </c>
      <c r="I133" s="35">
        <v>25.220908167209156</v>
      </c>
      <c r="J133" s="35">
        <v>26.404388548544226</v>
      </c>
      <c r="K133" s="35">
        <v>27.514160732842075</v>
      </c>
      <c r="L133" s="35">
        <v>28.516203884794614</v>
      </c>
      <c r="M133" s="35">
        <v>29.379799677229379</v>
      </c>
      <c r="N133" s="35">
        <v>30.07847398271474</v>
      </c>
      <c r="O133" s="35">
        <v>30.590808456281145</v>
      </c>
      <c r="P133" s="35">
        <v>30.901097129627651</v>
      </c>
      <c r="Q133" s="35">
        <v>30.999827888463372</v>
      </c>
      <c r="R133" s="35">
        <v>30.883974072962339</v>
      </c>
      <c r="S133" s="35">
        <v>30.55708726211774</v>
      </c>
      <c r="T133" s="35">
        <v>30.029188397626861</v>
      </c>
      <c r="U133" s="35">
        <v>28.59710136536615</v>
      </c>
      <c r="V133" s="35">
        <v>27.505171769349516</v>
      </c>
      <c r="W133" s="35">
        <v>26.672603485580584</v>
      </c>
      <c r="X133" s="35">
        <v>26.037791543797304</v>
      </c>
      <c r="Y133" s="35">
        <v>25.553763735764083</v>
      </c>
      <c r="Z133" s="35">
        <v>25.184704958622451</v>
      </c>
      <c r="AA133" s="35"/>
      <c r="AB133" s="35"/>
      <c r="AC133" s="35"/>
    </row>
    <row r="134" spans="1:29">
      <c r="A134" s="239" t="s">
        <v>794</v>
      </c>
      <c r="B134" s="35" t="s">
        <v>93</v>
      </c>
      <c r="C134" s="35">
        <v>23.058066575579684</v>
      </c>
      <c r="D134" s="35">
        <v>23.076332170457675</v>
      </c>
      <c r="E134" s="35">
        <v>23.100343445236991</v>
      </c>
      <c r="F134" s="35">
        <v>23.131907778092227</v>
      </c>
      <c r="G134" s="35">
        <v>23.173401081457129</v>
      </c>
      <c r="H134" s="35">
        <v>23</v>
      </c>
      <c r="I134" s="35">
        <v>24.214201849455794</v>
      </c>
      <c r="J134" s="35">
        <v>25.391592430521396</v>
      </c>
      <c r="K134" s="35">
        <v>26.49647649145664</v>
      </c>
      <c r="L134" s="35">
        <v>27.495356979258879</v>
      </c>
      <c r="M134" s="35">
        <v>28.357950578396437</v>
      </c>
      <c r="N134" s="35">
        <v>29.058105817840218</v>
      </c>
      <c r="O134" s="35">
        <v>29.574595911907494</v>
      </c>
      <c r="P134" s="35">
        <v>29.891762298158991</v>
      </c>
      <c r="Q134" s="35">
        <v>29.999989362046037</v>
      </c>
      <c r="R134" s="35">
        <v>29.895995955959105</v>
      </c>
      <c r="S134" s="35">
        <v>29.582934874620086</v>
      </c>
      <c r="T134" s="35">
        <v>29.070297270997372</v>
      </c>
      <c r="U134" s="35">
        <v>27.617730285462763</v>
      </c>
      <c r="V134" s="35">
        <v>26.512749382334036</v>
      </c>
      <c r="W134" s="35">
        <v>25.672180370069309</v>
      </c>
      <c r="X134" s="35">
        <v>25.032751885487272</v>
      </c>
      <c r="Y134" s="35">
        <v>24.546332827766744</v>
      </c>
      <c r="Z134" s="35">
        <v>24.176309431220087</v>
      </c>
      <c r="AA134" s="35"/>
      <c r="AB134" s="35"/>
      <c r="AC134" s="35"/>
    </row>
    <row r="135" spans="1:29">
      <c r="A135" s="239" t="s">
        <v>796</v>
      </c>
      <c r="B135" s="35" t="s">
        <v>82</v>
      </c>
      <c r="C135" s="35">
        <v>19.02603691336785</v>
      </c>
      <c r="D135" s="35">
        <v>19.035212532934416</v>
      </c>
      <c r="E135" s="35">
        <v>19.047621715298568</v>
      </c>
      <c r="F135" s="35">
        <v>19.064403994231313</v>
      </c>
      <c r="G135" s="35">
        <v>19</v>
      </c>
      <c r="H135" s="35">
        <v>20.30856730184226</v>
      </c>
      <c r="I135" s="35">
        <v>21.581885933219901</v>
      </c>
      <c r="J135" s="35">
        <v>22.785656711530152</v>
      </c>
      <c r="K135" s="35">
        <v>23.887453853689596</v>
      </c>
      <c r="L135" s="35">
        <v>24.85759842432504</v>
      </c>
      <c r="M135" s="35">
        <v>25.669957792562073</v>
      </c>
      <c r="N135" s="35">
        <v>26.302649562570142</v>
      </c>
      <c r="O135" s="35">
        <v>26.738631016198411</v>
      </c>
      <c r="P135" s="35">
        <v>26.966158189979357</v>
      </c>
      <c r="Q135" s="35">
        <v>26.979102220415427</v>
      </c>
      <c r="R135" s="35">
        <v>26.777114436205821</v>
      </c>
      <c r="S135" s="35">
        <v>26.365635750350165</v>
      </c>
      <c r="T135" s="35">
        <v>25.755750099135511</v>
      </c>
      <c r="U135" s="35">
        <v>24.963885875897457</v>
      </c>
      <c r="V135" s="35">
        <v>23.409827040153704</v>
      </c>
      <c r="W135" s="35">
        <v>22.260722107822765</v>
      </c>
      <c r="X135" s="35">
        <v>21.411048906823687</v>
      </c>
      <c r="Y135" s="35">
        <v>20.782782046084034</v>
      </c>
      <c r="Z135" s="35">
        <v>20.318227852966562</v>
      </c>
      <c r="AA135" s="35"/>
      <c r="AB135" s="35"/>
      <c r="AC135" s="35"/>
    </row>
    <row r="136" spans="1:29">
      <c r="A136" s="239" t="s">
        <v>796</v>
      </c>
      <c r="B136" s="35" t="s">
        <v>83</v>
      </c>
      <c r="C136" s="35">
        <v>19.062532834772416</v>
      </c>
      <c r="D136" s="35">
        <v>19.083213205972612</v>
      </c>
      <c r="E136" s="35">
        <v>19.110732828176456</v>
      </c>
      <c r="F136" s="35">
        <v>19.147353525112251</v>
      </c>
      <c r="G136" s="35">
        <v>19.196085133203738</v>
      </c>
      <c r="H136" s="35">
        <v>19</v>
      </c>
      <c r="I136" s="35">
        <v>20.519380620225565</v>
      </c>
      <c r="J136" s="35">
        <v>21.995145554642438</v>
      </c>
      <c r="K136" s="35">
        <v>23.384931159243187</v>
      </c>
      <c r="L136" s="35">
        <v>24.648841932226098</v>
      </c>
      <c r="M136" s="35">
        <v>25.7505957633478</v>
      </c>
      <c r="N136" s="35">
        <v>26.658565456435696</v>
      </c>
      <c r="O136" s="35">
        <v>27.346686626877805</v>
      </c>
      <c r="P136" s="35">
        <v>27.795205911778233</v>
      </c>
      <c r="Q136" s="35">
        <v>27.991248014487173</v>
      </c>
      <c r="R136" s="35">
        <v>27.929185305796253</v>
      </c>
      <c r="S136" s="35">
        <v>27.610799371943088</v>
      </c>
      <c r="T136" s="35">
        <v>27.045229871991374</v>
      </c>
      <c r="U136" s="35">
        <v>25.045807566372506</v>
      </c>
      <c r="V136" s="35">
        <v>23.543287104431695</v>
      </c>
      <c r="W136" s="35">
        <v>22.414177094902183</v>
      </c>
      <c r="X136" s="35">
        <v>21.565676561356735</v>
      </c>
      <c r="Y136" s="35">
        <v>20.928047677235067</v>
      </c>
      <c r="Z136" s="35">
        <v>20.448884049408701</v>
      </c>
      <c r="AA136" s="35"/>
      <c r="AB136" s="35"/>
      <c r="AC136" s="35"/>
    </row>
    <row r="137" spans="1:29">
      <c r="A137" s="239" t="s">
        <v>796</v>
      </c>
      <c r="B137" s="35" t="s">
        <v>84</v>
      </c>
      <c r="C137" s="35">
        <v>18.077131566786949</v>
      </c>
      <c r="D137" s="35">
        <v>18.101159559166174</v>
      </c>
      <c r="E137" s="35">
        <v>18.132672741355826</v>
      </c>
      <c r="F137" s="35">
        <v>18.174002896453469</v>
      </c>
      <c r="G137" s="35">
        <v>18.228208203620319</v>
      </c>
      <c r="H137" s="35">
        <v>18</v>
      </c>
      <c r="I137" s="35">
        <v>19.569739072126058</v>
      </c>
      <c r="J137" s="35">
        <v>21.091356705271149</v>
      </c>
      <c r="K137" s="35">
        <v>22.518206656511239</v>
      </c>
      <c r="L137" s="35">
        <v>23.80654785187879</v>
      </c>
      <c r="M137" s="35">
        <v>24.916885299294911</v>
      </c>
      <c r="N137" s="35">
        <v>25.815180834918948</v>
      </c>
      <c r="O137" s="35">
        <v>26.473896586647186</v>
      </c>
      <c r="P137" s="35">
        <v>26.872839166664122</v>
      </c>
      <c r="Q137" s="35">
        <v>26.999778713738621</v>
      </c>
      <c r="R137" s="35">
        <v>26.850823808094436</v>
      </c>
      <c r="S137" s="35">
        <v>26.430540765579948</v>
      </c>
      <c r="T137" s="35">
        <v>25.751813654091681</v>
      </c>
      <c r="U137" s="35">
        <v>23.91055889832791</v>
      </c>
      <c r="V137" s="35">
        <v>22.506649417735098</v>
      </c>
      <c r="W137" s="35">
        <v>21.436204481460752</v>
      </c>
      <c r="X137" s="35">
        <v>20.620017699167963</v>
      </c>
      <c r="Y137" s="35">
        <v>19.997696231696679</v>
      </c>
      <c r="Z137" s="35">
        <v>19.523192089657435</v>
      </c>
      <c r="AA137" s="35"/>
      <c r="AB137" s="35"/>
      <c r="AC137" s="35"/>
    </row>
    <row r="138" spans="1:29">
      <c r="A138" s="239" t="s">
        <v>796</v>
      </c>
      <c r="B138" s="35" t="s">
        <v>85</v>
      </c>
      <c r="C138" s="35">
        <v>17.08611308502666</v>
      </c>
      <c r="D138" s="35">
        <v>17.111011036979043</v>
      </c>
      <c r="E138" s="35">
        <v>17.143107755660445</v>
      </c>
      <c r="F138" s="35">
        <v>17.18448462682171</v>
      </c>
      <c r="G138" s="35">
        <v>17.237824829104998</v>
      </c>
      <c r="H138" s="35">
        <v>17</v>
      </c>
      <c r="I138" s="35">
        <v>18.45980876239496</v>
      </c>
      <c r="J138" s="35">
        <v>19.870597993657086</v>
      </c>
      <c r="K138" s="35">
        <v>21.184994210063579</v>
      </c>
      <c r="L138" s="35">
        <v>22.358860749394843</v>
      </c>
      <c r="M138" s="35">
        <v>23.352779854439916</v>
      </c>
      <c r="N138" s="35">
        <v>24.133376298409939</v>
      </c>
      <c r="O138" s="35">
        <v>24.674438105686558</v>
      </c>
      <c r="P138" s="35">
        <v>24.95779673475268</v>
      </c>
      <c r="Q138" s="35">
        <v>24.973937167273661</v>
      </c>
      <c r="R138" s="35">
        <v>24.722317416891531</v>
      </c>
      <c r="S138" s="35">
        <v>24.211386728812396</v>
      </c>
      <c r="T138" s="35">
        <v>23.458301859055396</v>
      </c>
      <c r="U138" s="35">
        <v>22.00981084630051</v>
      </c>
      <c r="V138" s="35">
        <v>20.886192572513352</v>
      </c>
      <c r="W138" s="35">
        <v>20.014583419214389</v>
      </c>
      <c r="X138" s="35">
        <v>19.338461880576585</v>
      </c>
      <c r="Y138" s="35">
        <v>18.81398329601868</v>
      </c>
      <c r="Z138" s="35">
        <v>18.407136642066387</v>
      </c>
      <c r="AA138" s="35"/>
      <c r="AB138" s="35"/>
      <c r="AC138" s="35"/>
    </row>
    <row r="139" spans="1:29">
      <c r="A139" s="239" t="s">
        <v>796</v>
      </c>
      <c r="B139" s="35" t="s">
        <v>86</v>
      </c>
      <c r="C139" s="35">
        <v>15.156434013035087</v>
      </c>
      <c r="D139" s="35">
        <v>15.199349291852803</v>
      </c>
      <c r="E139" s="35">
        <v>15.254037721024909</v>
      </c>
      <c r="F139" s="35">
        <v>15.323729084280776</v>
      </c>
      <c r="G139" s="35">
        <v>15.412539207116389</v>
      </c>
      <c r="H139" s="35">
        <v>15.525713028800993</v>
      </c>
      <c r="I139" s="35">
        <v>15</v>
      </c>
      <c r="J139" s="35">
        <v>16.512199175821788</v>
      </c>
      <c r="K139" s="35">
        <v>17.969875390627145</v>
      </c>
      <c r="L139" s="35">
        <v>19.320471531103781</v>
      </c>
      <c r="M139" s="35">
        <v>20.51529129990308</v>
      </c>
      <c r="N139" s="35">
        <v>21.511254980597801</v>
      </c>
      <c r="O139" s="35">
        <v>22.272452694512872</v>
      </c>
      <c r="P139" s="35">
        <v>22.771439146117679</v>
      </c>
      <c r="Q139" s="35">
        <v>22.990223174404086</v>
      </c>
      <c r="R139" s="35">
        <v>22.920916431569758</v>
      </c>
      <c r="S139" s="35">
        <v>22.566017800631009</v>
      </c>
      <c r="T139" s="35">
        <v>20.93722965477874</v>
      </c>
      <c r="U139" s="35">
        <v>19.659081818528648</v>
      </c>
      <c r="V139" s="35">
        <v>18.656089565993582</v>
      </c>
      <c r="W139" s="35">
        <v>17.869018281973094</v>
      </c>
      <c r="X139" s="35">
        <v>17.251385190028547</v>
      </c>
      <c r="Y139" s="35">
        <v>16.766714177364523</v>
      </c>
      <c r="Z139" s="35">
        <v>16.386381592241541</v>
      </c>
      <c r="AA139" s="35"/>
      <c r="AB139" s="35"/>
      <c r="AC139" s="35"/>
    </row>
    <row r="140" spans="1:29">
      <c r="A140" s="239" t="s">
        <v>796</v>
      </c>
      <c r="B140" s="35" t="s">
        <v>87</v>
      </c>
      <c r="C140" s="35">
        <v>13.16835072104144</v>
      </c>
      <c r="D140" s="35">
        <v>13.213382528965315</v>
      </c>
      <c r="E140" s="35">
        <v>13.270459807869939</v>
      </c>
      <c r="F140" s="35">
        <v>13.342804577430678</v>
      </c>
      <c r="G140" s="35">
        <v>13.434500709118071</v>
      </c>
      <c r="H140" s="35">
        <v>13.550724461263309</v>
      </c>
      <c r="I140" s="35">
        <v>13</v>
      </c>
      <c r="J140" s="35">
        <v>14.539820946371965</v>
      </c>
      <c r="K140" s="35">
        <v>16.022056789144244</v>
      </c>
      <c r="L140" s="35">
        <v>17.391275950530918</v>
      </c>
      <c r="M140" s="35">
        <v>18.596273368381802</v>
      </c>
      <c r="N140" s="35">
        <v>19.591985425847298</v>
      </c>
      <c r="O140" s="35">
        <v>20.341175207739504</v>
      </c>
      <c r="P140" s="35">
        <v>20.815825059598183</v>
      </c>
      <c r="Q140" s="35">
        <v>20.998184371550632</v>
      </c>
      <c r="R140" s="35">
        <v>20.881433402706921</v>
      </c>
      <c r="S140" s="35">
        <v>20.469938320868618</v>
      </c>
      <c r="T140" s="35">
        <v>18.893497975449208</v>
      </c>
      <c r="U140" s="35">
        <v>17.649746342562178</v>
      </c>
      <c r="V140" s="35">
        <v>16.66847348386888</v>
      </c>
      <c r="W140" s="35">
        <v>15.894286421317641</v>
      </c>
      <c r="X140" s="35">
        <v>15.283482196466407</v>
      </c>
      <c r="Y140" s="35">
        <v>14.801580832903609</v>
      </c>
      <c r="Z140" s="35">
        <v>14.421378937181222</v>
      </c>
      <c r="AA140" s="35"/>
      <c r="AB140" s="35"/>
      <c r="AC140" s="35"/>
    </row>
    <row r="141" spans="1:29">
      <c r="A141" s="239" t="s">
        <v>796</v>
      </c>
      <c r="B141" s="35" t="s">
        <v>88</v>
      </c>
      <c r="C141" s="35">
        <v>12.1849339181022</v>
      </c>
      <c r="D141" s="35">
        <v>12.23481654083735</v>
      </c>
      <c r="E141" s="35">
        <v>12.298154110487985</v>
      </c>
      <c r="F141" s="35">
        <v>12.378575858769921</v>
      </c>
      <c r="G141" s="35">
        <v>12.480689937860703</v>
      </c>
      <c r="H141" s="35">
        <v>12.610347466717243</v>
      </c>
      <c r="I141" s="35">
        <v>12</v>
      </c>
      <c r="J141" s="35">
        <v>13.721815838911962</v>
      </c>
      <c r="K141" s="35">
        <v>15.380024721195113</v>
      </c>
      <c r="L141" s="35">
        <v>16.913369444962211</v>
      </c>
      <c r="M141" s="35">
        <v>18.265205513666338</v>
      </c>
      <c r="N141" s="35">
        <v>19.385593685114411</v>
      </c>
      <c r="O141" s="35">
        <v>20.233144816392191</v>
      </c>
      <c r="P141" s="35">
        <v>20.776548852829741</v>
      </c>
      <c r="Q141" s="35">
        <v>20.995731477420293</v>
      </c>
      <c r="R141" s="35">
        <v>20.882595691994212</v>
      </c>
      <c r="S141" s="35">
        <v>20.441320934813202</v>
      </c>
      <c r="T141" s="35">
        <v>18.648111537910921</v>
      </c>
      <c r="U141" s="35">
        <v>17.235837774894687</v>
      </c>
      <c r="V141" s="35">
        <v>16.123576604978055</v>
      </c>
      <c r="W141" s="35">
        <v>15.247595656736014</v>
      </c>
      <c r="X141" s="35">
        <v>14.557701374316228</v>
      </c>
      <c r="Y141" s="35">
        <v>14.014362935425888</v>
      </c>
      <c r="Z141" s="35">
        <v>13.586447142095457</v>
      </c>
      <c r="AA141" s="35"/>
      <c r="AB141" s="35"/>
      <c r="AC141" s="35"/>
    </row>
    <row r="142" spans="1:29">
      <c r="A142" s="239" t="s">
        <v>796</v>
      </c>
      <c r="B142" s="35" t="s">
        <v>89</v>
      </c>
      <c r="C142" s="35">
        <v>13.103952241276298</v>
      </c>
      <c r="D142" s="35">
        <v>13.133218893437974</v>
      </c>
      <c r="E142" s="35">
        <v>13.170725261436809</v>
      </c>
      <c r="F142" s="35">
        <v>13.218791149967311</v>
      </c>
      <c r="G142" s="35">
        <v>13.280389480157488</v>
      </c>
      <c r="H142" s="35">
        <v>13</v>
      </c>
      <c r="I142" s="35">
        <v>14.671238126440267</v>
      </c>
      <c r="J142" s="35">
        <v>16.284343194275102</v>
      </c>
      <c r="K142" s="35">
        <v>17.783204269962738</v>
      </c>
      <c r="L142" s="35">
        <v>19.115684331629492</v>
      </c>
      <c r="M142" s="35">
        <v>20.23543382543863</v>
      </c>
      <c r="N142" s="35">
        <v>21.103502908206728</v>
      </c>
      <c r="O142" s="35">
        <v>21.68969629533386</v>
      </c>
      <c r="P142" s="35">
        <v>21.973623586440294</v>
      </c>
      <c r="Q142" s="35">
        <v>21.945408533735581</v>
      </c>
      <c r="R142" s="35">
        <v>21.606032581627012</v>
      </c>
      <c r="S142" s="35">
        <v>20.967300727739445</v>
      </c>
      <c r="T142" s="35">
        <v>20.051430892851343</v>
      </c>
      <c r="U142" s="35">
        <v>18.502312972282041</v>
      </c>
      <c r="V142" s="35">
        <v>17.293518365986696</v>
      </c>
      <c r="W142" s="35">
        <v>16.350281972677319</v>
      </c>
      <c r="X142" s="35">
        <v>15.614263720254785</v>
      </c>
      <c r="Y142" s="35">
        <v>15.039940176611111</v>
      </c>
      <c r="Z142" s="35">
        <v>14.591788881860245</v>
      </c>
      <c r="AA142" s="35"/>
      <c r="AB142" s="35"/>
      <c r="AC142" s="35"/>
    </row>
    <row r="143" spans="1:29">
      <c r="A143" s="239" t="s">
        <v>796</v>
      </c>
      <c r="B143" s="35" t="s">
        <v>90</v>
      </c>
      <c r="C143" s="35">
        <v>13.084589338240153</v>
      </c>
      <c r="D143" s="35">
        <v>13.110197150963357</v>
      </c>
      <c r="E143" s="35">
        <v>13.143557241764503</v>
      </c>
      <c r="F143" s="35">
        <v>13.187016465333887</v>
      </c>
      <c r="G143" s="35">
        <v>13.243632141967145</v>
      </c>
      <c r="H143" s="35">
        <v>13</v>
      </c>
      <c r="I143" s="35">
        <v>14.596184214826675</v>
      </c>
      <c r="J143" s="35">
        <v>16.141760318048714</v>
      </c>
      <c r="K143" s="35">
        <v>17.587724762833144</v>
      </c>
      <c r="L143" s="35">
        <v>18.888232258067411</v>
      </c>
      <c r="M143" s="35">
        <v>20.002049324651722</v>
      </c>
      <c r="N143" s="35">
        <v>20.893861631139082</v>
      </c>
      <c r="O143" s="35">
        <v>21.535393658752987</v>
      </c>
      <c r="P143" s="35">
        <v>21.90630519603798</v>
      </c>
      <c r="Q143" s="35">
        <v>21.994836239167434</v>
      </c>
      <c r="R143" s="35">
        <v>21.798179850903427</v>
      </c>
      <c r="S143" s="35">
        <v>21.32257115646058</v>
      </c>
      <c r="T143" s="35">
        <v>20.583089654599064</v>
      </c>
      <c r="U143" s="35">
        <v>18.820917601686283</v>
      </c>
      <c r="V143" s="35">
        <v>17.468242269174734</v>
      </c>
      <c r="W143" s="35">
        <v>16.429904070495002</v>
      </c>
      <c r="X143" s="35">
        <v>15.632856775461056</v>
      </c>
      <c r="Y143" s="35">
        <v>15.021028768624067</v>
      </c>
      <c r="Z143" s="35">
        <v>14.55137845767962</v>
      </c>
      <c r="AA143" s="35"/>
      <c r="AB143" s="35"/>
      <c r="AC143" s="35"/>
    </row>
    <row r="144" spans="1:29">
      <c r="A144" s="239" t="s">
        <v>796</v>
      </c>
      <c r="B144" s="35" t="s">
        <v>91</v>
      </c>
      <c r="C144" s="35">
        <v>15.074799473790101</v>
      </c>
      <c r="D144" s="35">
        <v>15.09903889031389</v>
      </c>
      <c r="E144" s="35">
        <v>15.131133299441805</v>
      </c>
      <c r="F144" s="35">
        <v>15.173628179475697</v>
      </c>
      <c r="G144" s="35">
        <v>15.229893892980432</v>
      </c>
      <c r="H144" s="35">
        <v>15</v>
      </c>
      <c r="I144" s="35">
        <v>16.706450805626758</v>
      </c>
      <c r="J144" s="35">
        <v>18.362843086292159</v>
      </c>
      <c r="K144" s="35">
        <v>19.92058677772123</v>
      </c>
      <c r="L144" s="35">
        <v>21.333985659897735</v>
      </c>
      <c r="M144" s="35">
        <v>22.561577850070353</v>
      </c>
      <c r="N144" s="35">
        <v>23.567352081994848</v>
      </c>
      <c r="O144" s="35">
        <v>24.321804092009906</v>
      </c>
      <c r="P144" s="35">
        <v>24.802802122990755</v>
      </c>
      <c r="Q144" s="35">
        <v>24.996236156728369</v>
      </c>
      <c r="R144" s="35">
        <v>24.896431829581957</v>
      </c>
      <c r="S144" s="35">
        <v>24.506316889240026</v>
      </c>
      <c r="T144" s="35">
        <v>23.837335309601212</v>
      </c>
      <c r="U144" s="35">
        <v>21.674428891214461</v>
      </c>
      <c r="V144" s="35">
        <v>20.040886134022738</v>
      </c>
      <c r="W144" s="35">
        <v>18.807147162752837</v>
      </c>
      <c r="X144" s="35">
        <v>17.875361421284509</v>
      </c>
      <c r="Y144" s="35">
        <v>17.171626929449484</v>
      </c>
      <c r="Z144" s="35">
        <v>16.640128954155418</v>
      </c>
      <c r="AA144" s="35"/>
      <c r="AB144" s="35"/>
      <c r="AC144" s="35"/>
    </row>
    <row r="145" spans="1:29">
      <c r="A145" s="239" t="s">
        <v>796</v>
      </c>
      <c r="B145" s="35" t="s">
        <v>92</v>
      </c>
      <c r="C145" s="35">
        <v>17.02815890455792</v>
      </c>
      <c r="D145" s="35">
        <v>17.037870025913453</v>
      </c>
      <c r="E145" s="35">
        <v>17.050930207875659</v>
      </c>
      <c r="F145" s="35">
        <v>17.068494436211523</v>
      </c>
      <c r="G145" s="35">
        <v>17</v>
      </c>
      <c r="H145" s="35">
        <v>18.322273249519231</v>
      </c>
      <c r="I145" s="35">
        <v>19.608173373236426</v>
      </c>
      <c r="J145" s="35">
        <v>20.822327798208867</v>
      </c>
      <c r="K145" s="35">
        <v>21.93133753397926</v>
      </c>
      <c r="L145" s="35">
        <v>22.904695912845206</v>
      </c>
      <c r="M145" s="35">
        <v>23.715627768041564</v>
      </c>
      <c r="N145" s="35">
        <v>24.341825965701211</v>
      </c>
      <c r="O145" s="35">
        <v>24.766065030054477</v>
      </c>
      <c r="P145" s="35">
        <v>24.976674982249808</v>
      </c>
      <c r="Q145" s="35">
        <v>24.967862358425521</v>
      </c>
      <c r="R145" s="35">
        <v>24.739869576459402</v>
      </c>
      <c r="S145" s="35">
        <v>24.298968267531642</v>
      </c>
      <c r="T145" s="35">
        <v>23.657286755936589</v>
      </c>
      <c r="U145" s="35">
        <v>22.832476432833047</v>
      </c>
      <c r="V145" s="35">
        <v>21.336837465698952</v>
      </c>
      <c r="W145" s="35">
        <v>20.224729567360516</v>
      </c>
      <c r="X145" s="35">
        <v>19.397802745631182</v>
      </c>
      <c r="Y145" s="35">
        <v>18.782927184080883</v>
      </c>
      <c r="Z145" s="35">
        <v>18.325725958703835</v>
      </c>
      <c r="AA145" s="35"/>
      <c r="AB145" s="35"/>
      <c r="AC145" s="35"/>
    </row>
    <row r="146" spans="1:29">
      <c r="A146" s="239" t="s">
        <v>796</v>
      </c>
      <c r="B146" s="35" t="s">
        <v>93</v>
      </c>
      <c r="C146" s="35">
        <v>18.024464907875277</v>
      </c>
      <c r="D146" s="35">
        <v>18.033230225050577</v>
      </c>
      <c r="E146" s="35">
        <v>18.045135990805335</v>
      </c>
      <c r="F146" s="35">
        <v>18.061307368905226</v>
      </c>
      <c r="G146" s="35">
        <v>18</v>
      </c>
      <c r="H146" s="35">
        <v>19.298472020281977</v>
      </c>
      <c r="I146" s="35">
        <v>20.562508510075574</v>
      </c>
      <c r="J146" s="35">
        <v>21.758587170553547</v>
      </c>
      <c r="K146" s="35">
        <v>22.854987947270331</v>
      </c>
      <c r="L146" s="35">
        <v>23.822634247288704</v>
      </c>
      <c r="M146" s="35">
        <v>24.635864051600343</v>
      </c>
      <c r="N146" s="35">
        <v>25.27311047290771</v>
      </c>
      <c r="O146" s="35">
        <v>25.717473710347342</v>
      </c>
      <c r="P146" s="35">
        <v>25.957169232892191</v>
      </c>
      <c r="Q146" s="35">
        <v>25.985840305591029</v>
      </c>
      <c r="R146" s="35">
        <v>25.802726570436416</v>
      </c>
      <c r="S146" s="35">
        <v>25.412684211089815</v>
      </c>
      <c r="T146" s="35">
        <v>24.826057166694497</v>
      </c>
      <c r="U146" s="35">
        <v>24.058402810191158</v>
      </c>
      <c r="V146" s="35">
        <v>22.46034495394067</v>
      </c>
      <c r="W146" s="35">
        <v>21.28381550904442</v>
      </c>
      <c r="X146" s="35">
        <v>20.417625634069754</v>
      </c>
      <c r="Y146" s="35">
        <v>19.779915372959561</v>
      </c>
      <c r="Z146" s="35">
        <v>19.310417415439421</v>
      </c>
      <c r="AA146" s="35"/>
      <c r="AB146" s="35"/>
      <c r="AC146" s="35"/>
    </row>
    <row r="147" spans="1:29">
      <c r="A147" s="239" t="s">
        <v>757</v>
      </c>
      <c r="B147" s="35" t="s">
        <v>82</v>
      </c>
      <c r="C147" s="35">
        <v>21.112923493019213</v>
      </c>
      <c r="D147" s="35">
        <v>21.144996635177829</v>
      </c>
      <c r="E147" s="35">
        <v>21.186179364902532</v>
      </c>
      <c r="F147" s="35">
        <v>21.239059036597634</v>
      </c>
      <c r="G147" s="35">
        <v>21.306957879080247</v>
      </c>
      <c r="H147" s="35">
        <v>21</v>
      </c>
      <c r="I147" s="35">
        <v>22.846083270171299</v>
      </c>
      <c r="J147" s="35">
        <v>24.628706217208972</v>
      </c>
      <c r="K147" s="35">
        <v>26.286590008206463</v>
      </c>
      <c r="L147" s="35">
        <v>27.762743800554087</v>
      </c>
      <c r="M147" s="35">
        <v>29.006423839530203</v>
      </c>
      <c r="N147" s="35">
        <v>29.974877808149159</v>
      </c>
      <c r="O147" s="35">
        <v>30.634814466096053</v>
      </c>
      <c r="P147" s="35">
        <v>30.963548057946024</v>
      </c>
      <c r="Q147" s="35">
        <v>30.949778150885038</v>
      </c>
      <c r="R147" s="35">
        <v>30.593978094499079</v>
      </c>
      <c r="S147" s="35">
        <v>29.908378749071659</v>
      </c>
      <c r="T147" s="35">
        <v>28.91654804174021</v>
      </c>
      <c r="U147" s="35">
        <v>27.165413814129671</v>
      </c>
      <c r="V147" s="35">
        <v>25.801629106403446</v>
      </c>
      <c r="W147" s="35">
        <v>24.739512508085454</v>
      </c>
      <c r="X147" s="35">
        <v>23.912335269602266</v>
      </c>
      <c r="Y147" s="35">
        <v>23.268128988532716</v>
      </c>
      <c r="Z147" s="35">
        <v>22.766420632376231</v>
      </c>
      <c r="AA147" s="35"/>
      <c r="AB147" s="35"/>
      <c r="AC147" s="35"/>
    </row>
    <row r="148" spans="1:29">
      <c r="A148" s="239" t="s">
        <v>757</v>
      </c>
      <c r="B148" s="35" t="s">
        <v>83</v>
      </c>
      <c r="C148" s="35">
        <v>23.094455457596922</v>
      </c>
      <c r="D148" s="35">
        <v>23.122013095019618</v>
      </c>
      <c r="E148" s="35">
        <v>23.157610748335959</v>
      </c>
      <c r="F148" s="35">
        <v>23.203594114115592</v>
      </c>
      <c r="G148" s="35">
        <v>23.262993252301282</v>
      </c>
      <c r="H148" s="35">
        <v>23</v>
      </c>
      <c r="I148" s="35">
        <v>24.632854139840187</v>
      </c>
      <c r="J148" s="35">
        <v>26.211511194984769</v>
      </c>
      <c r="K148" s="35">
        <v>27.683572970129312</v>
      </c>
      <c r="L148" s="35">
        <v>29.000179340687009</v>
      </c>
      <c r="M148" s="35">
        <v>30.117629999793415</v>
      </c>
      <c r="N148" s="35">
        <v>30.998834942568685</v>
      </c>
      <c r="O148" s="35">
        <v>31.614545543705443</v>
      </c>
      <c r="P148" s="35">
        <v>31.94432536691486</v>
      </c>
      <c r="Q148" s="35">
        <v>31.977228483486407</v>
      </c>
      <c r="R148" s="35">
        <v>31.712162785465026</v>
      </c>
      <c r="S148" s="35">
        <v>31.157926234490425</v>
      </c>
      <c r="T148" s="35">
        <v>30.332914843140625</v>
      </c>
      <c r="U148" s="35">
        <v>28.676717133654783</v>
      </c>
      <c r="V148" s="35">
        <v>27.394584978124204</v>
      </c>
      <c r="W148" s="35">
        <v>26.402032666989911</v>
      </c>
      <c r="X148" s="35">
        <v>25.633656266719115</v>
      </c>
      <c r="Y148" s="35">
        <v>25.038823847439978</v>
      </c>
      <c r="Z148" s="35">
        <v>24.57833910727777</v>
      </c>
      <c r="AA148" s="35"/>
      <c r="AB148" s="35"/>
      <c r="AC148" s="35"/>
    </row>
    <row r="149" spans="1:29">
      <c r="A149" s="239" t="s">
        <v>757</v>
      </c>
      <c r="B149" s="35" t="s">
        <v>84</v>
      </c>
      <c r="C149" s="35">
        <v>25.075190522880135</v>
      </c>
      <c r="D149" s="35">
        <v>25.097953023078539</v>
      </c>
      <c r="E149" s="35">
        <v>25.127606437124001</v>
      </c>
      <c r="F149" s="35">
        <v>25.166236858074566</v>
      </c>
      <c r="G149" s="35">
        <v>25.216561903970796</v>
      </c>
      <c r="H149" s="35">
        <v>25</v>
      </c>
      <c r="I149" s="35">
        <v>26.418830413179265</v>
      </c>
      <c r="J149" s="35">
        <v>27.792675838265524</v>
      </c>
      <c r="K149" s="35">
        <v>29.077977566962794</v>
      </c>
      <c r="L149" s="35">
        <v>30.233984229393254</v>
      </c>
      <c r="M149" s="35">
        <v>31.224043844134862</v>
      </c>
      <c r="N149" s="35">
        <v>32.016765894345852</v>
      </c>
      <c r="O149" s="35">
        <v>32.58701658555821</v>
      </c>
      <c r="P149" s="35">
        <v>32.916715729811536</v>
      </c>
      <c r="Q149" s="35">
        <v>32.995409990371051</v>
      </c>
      <c r="R149" s="35">
        <v>32.82060431191416</v>
      </c>
      <c r="S149" s="35">
        <v>32.397841027964958</v>
      </c>
      <c r="T149" s="35">
        <v>31.740524137421389</v>
      </c>
      <c r="U149" s="35">
        <v>30.174148979276694</v>
      </c>
      <c r="V149" s="35">
        <v>28.971770905933095</v>
      </c>
      <c r="W149" s="35">
        <v>28.048803618217779</v>
      </c>
      <c r="X149" s="35">
        <v>27.340317133743159</v>
      </c>
      <c r="Y149" s="35">
        <v>26.796470016554725</v>
      </c>
      <c r="Z149" s="35">
        <v>26.379003073492996</v>
      </c>
      <c r="AA149" s="35"/>
      <c r="AB149" s="35"/>
      <c r="AC149" s="35"/>
    </row>
    <row r="150" spans="1:29">
      <c r="A150" s="239" t="s">
        <v>757</v>
      </c>
      <c r="B150" s="35" t="s">
        <v>85</v>
      </c>
      <c r="C150" s="35">
        <v>26.066361800662495</v>
      </c>
      <c r="D150" s="35">
        <v>26.087236766237343</v>
      </c>
      <c r="E150" s="35">
        <v>26.114678223127992</v>
      </c>
      <c r="F150" s="35">
        <v>26.150751746391119</v>
      </c>
      <c r="G150" s="35">
        <v>26.198172664522435</v>
      </c>
      <c r="H150" s="35">
        <v>26</v>
      </c>
      <c r="I150" s="35">
        <v>27.387659256520909</v>
      </c>
      <c r="J150" s="35">
        <v>28.733248492024451</v>
      </c>
      <c r="K150" s="35">
        <v>29.995973133093305</v>
      </c>
      <c r="L150" s="35">
        <v>31.13755083343872</v>
      </c>
      <c r="M150" s="35">
        <v>32.123372089595932</v>
      </c>
      <c r="N150" s="35">
        <v>32.923549506103107</v>
      </c>
      <c r="O150" s="35">
        <v>33.513823899322851</v>
      </c>
      <c r="P150" s="35">
        <v>33.876299769324561</v>
      </c>
      <c r="Q150" s="35">
        <v>33.999987842338328</v>
      </c>
      <c r="R150" s="35">
        <v>33.881138235381833</v>
      </c>
      <c r="S150" s="35">
        <v>33.523354142422953</v>
      </c>
      <c r="T150" s="35">
        <v>32.937482595425564</v>
      </c>
      <c r="U150" s="35">
        <v>31.277406040528867</v>
      </c>
      <c r="V150" s="35">
        <v>30.014570722667465</v>
      </c>
      <c r="W150" s="35">
        <v>29.053920422936354</v>
      </c>
      <c r="X150" s="35">
        <v>28.323145011985453</v>
      </c>
      <c r="Y150" s="35">
        <v>27.767237517447704</v>
      </c>
      <c r="Z150" s="35">
        <v>27.344353635680097</v>
      </c>
      <c r="AA150" s="35"/>
      <c r="AB150" s="35"/>
      <c r="AC150" s="35"/>
    </row>
    <row r="151" spans="1:29">
      <c r="A151" s="239" t="s">
        <v>757</v>
      </c>
      <c r="B151" s="35" t="s">
        <v>86</v>
      </c>
      <c r="C151" s="35">
        <v>26.050488364112454</v>
      </c>
      <c r="D151" s="35">
        <v>26.067015821735914</v>
      </c>
      <c r="E151" s="35">
        <v>26.088953572608073</v>
      </c>
      <c r="F151" s="35">
        <v>26.118072686043018</v>
      </c>
      <c r="G151" s="35">
        <v>26.156723994109122</v>
      </c>
      <c r="H151" s="35">
        <v>26</v>
      </c>
      <c r="I151" s="35">
        <v>27.188093855276506</v>
      </c>
      <c r="J151" s="35">
        <v>28.341711601783295</v>
      </c>
      <c r="K151" s="35">
        <v>29.427377558511999</v>
      </c>
      <c r="L151" s="35">
        <v>30.413587869563088</v>
      </c>
      <c r="M151" s="35">
        <v>31.271724683070214</v>
      </c>
      <c r="N151" s="35">
        <v>31.976886584056466</v>
      </c>
      <c r="O151" s="35">
        <v>32.508611183720909</v>
      </c>
      <c r="P151" s="35">
        <v>32.851468897058844</v>
      </c>
      <c r="Q151" s="35">
        <v>32.995510678576011</v>
      </c>
      <c r="R151" s="35">
        <v>32.936556723701507</v>
      </c>
      <c r="S151" s="35">
        <v>32.67631775836125</v>
      </c>
      <c r="T151" s="35">
        <v>32.222345397131264</v>
      </c>
      <c r="U151" s="35">
        <v>30.687789120631713</v>
      </c>
      <c r="V151" s="35">
        <v>29.53168547179083</v>
      </c>
      <c r="W151" s="35">
        <v>28.660700375100838</v>
      </c>
      <c r="X151" s="35">
        <v>28.004517826575309</v>
      </c>
      <c r="Y151" s="35">
        <v>27.510163171569406</v>
      </c>
      <c r="Z151" s="35">
        <v>27.137726377151225</v>
      </c>
      <c r="AA151" s="35"/>
      <c r="AB151" s="35"/>
      <c r="AC151" s="35"/>
    </row>
    <row r="152" spans="1:29">
      <c r="A152" s="239" t="s">
        <v>757</v>
      </c>
      <c r="B152" s="35" t="s">
        <v>87</v>
      </c>
      <c r="C152" s="35">
        <v>26.040120037882939</v>
      </c>
      <c r="D152" s="35">
        <v>26.053525822211686</v>
      </c>
      <c r="E152" s="35">
        <v>26.071411040333423</v>
      </c>
      <c r="F152" s="35">
        <v>26.095272458615092</v>
      </c>
      <c r="G152" s="35">
        <v>26.127106975730705</v>
      </c>
      <c r="H152" s="35">
        <v>26</v>
      </c>
      <c r="I152" s="35">
        <v>27.007532313571563</v>
      </c>
      <c r="J152" s="35">
        <v>27.986451265802458</v>
      </c>
      <c r="K152" s="35">
        <v>28.90895609901365</v>
      </c>
      <c r="L152" s="35">
        <v>29.748848185354067</v>
      </c>
      <c r="M152" s="35">
        <v>30.482275053364575</v>
      </c>
      <c r="N152" s="35">
        <v>31.088407784995944</v>
      </c>
      <c r="O152" s="35">
        <v>31.550032545379594</v>
      </c>
      <c r="P152" s="35">
        <v>31.854039446232314</v>
      </c>
      <c r="Q152" s="35">
        <v>31.991794859444127</v>
      </c>
      <c r="R152" s="35">
        <v>31.959386607349099</v>
      </c>
      <c r="S152" s="35">
        <v>31.757735066410721</v>
      </c>
      <c r="T152" s="35">
        <v>31.392567029038577</v>
      </c>
      <c r="U152" s="35">
        <v>30.041974220137831</v>
      </c>
      <c r="V152" s="35">
        <v>29.029643490434577</v>
      </c>
      <c r="W152" s="35">
        <v>28.270855571864484</v>
      </c>
      <c r="X152" s="35">
        <v>27.702109520327845</v>
      </c>
      <c r="Y152" s="35">
        <v>27.275808490458932</v>
      </c>
      <c r="Z152" s="35">
        <v>26.956276482146453</v>
      </c>
      <c r="AA152" s="35"/>
      <c r="AB152" s="35"/>
      <c r="AC152" s="35"/>
    </row>
    <row r="153" spans="1:29">
      <c r="A153" s="239" t="s">
        <v>757</v>
      </c>
      <c r="B153" s="35" t="s">
        <v>88</v>
      </c>
      <c r="C153" s="35">
        <v>25.048636649267433</v>
      </c>
      <c r="D153" s="35">
        <v>25.064721382423144</v>
      </c>
      <c r="E153" s="35">
        <v>25.086125533026131</v>
      </c>
      <c r="F153" s="35">
        <v>25.114608297309527</v>
      </c>
      <c r="G153" s="35">
        <v>25.152510659158462</v>
      </c>
      <c r="H153" s="35">
        <v>25</v>
      </c>
      <c r="I153" s="35">
        <v>26.181740482397664</v>
      </c>
      <c r="J153" s="35">
        <v>27.329557653610784</v>
      </c>
      <c r="K153" s="35">
        <v>28.410502012744704</v>
      </c>
      <c r="L153" s="35">
        <v>29.393543725064742</v>
      </c>
      <c r="M153" s="35">
        <v>30.250463371492735</v>
      </c>
      <c r="N153" s="35">
        <v>30.956662021672209</v>
      </c>
      <c r="O153" s="35">
        <v>31.491867376460515</v>
      </c>
      <c r="P153" s="35">
        <v>31.840715709160847</v>
      </c>
      <c r="Q153" s="35">
        <v>31.993192900156689</v>
      </c>
      <c r="R153" s="35">
        <v>31.944921904508195</v>
      </c>
      <c r="S153" s="35">
        <v>31.697288400400179</v>
      </c>
      <c r="T153" s="35">
        <v>31.257401011548847</v>
      </c>
      <c r="U153" s="35">
        <v>29.702294773845281</v>
      </c>
      <c r="V153" s="35">
        <v>28.533667747891318</v>
      </c>
      <c r="W153" s="35">
        <v>27.655471073812809</v>
      </c>
      <c r="X153" s="35">
        <v>26.995526214388573</v>
      </c>
      <c r="Y153" s="35">
        <v>26.499592637849496</v>
      </c>
      <c r="Z153" s="35">
        <v>26.126909816206769</v>
      </c>
      <c r="AA153" s="35"/>
      <c r="AB153" s="35"/>
      <c r="AC153" s="35"/>
    </row>
    <row r="154" spans="1:29">
      <c r="A154" s="239" t="s">
        <v>757</v>
      </c>
      <c r="B154" s="35" t="s">
        <v>89</v>
      </c>
      <c r="C154" s="35">
        <v>25.054248099810774</v>
      </c>
      <c r="D154" s="35">
        <v>25.071652556558352</v>
      </c>
      <c r="E154" s="35">
        <v>25.094640897639852</v>
      </c>
      <c r="F154" s="35">
        <v>25.125004604668678</v>
      </c>
      <c r="G154" s="35">
        <v>25.16510992158841</v>
      </c>
      <c r="H154" s="35">
        <v>25</v>
      </c>
      <c r="I154" s="35">
        <v>26.201006710947734</v>
      </c>
      <c r="J154" s="35">
        <v>27.366395204283922</v>
      </c>
      <c r="K154" s="35">
        <v>28.46160359073745</v>
      </c>
      <c r="L154" s="35">
        <v>29.454151310222265</v>
      </c>
      <c r="M154" s="35">
        <v>30.314602406768937</v>
      </c>
      <c r="N154" s="35">
        <v>31.017438509729299</v>
      </c>
      <c r="O154" s="35">
        <v>31.54181563127856</v>
      </c>
      <c r="P154" s="35">
        <v>31.872182335895491</v>
      </c>
      <c r="Q154" s="35">
        <v>31.998740948788289</v>
      </c>
      <c r="R154" s="35">
        <v>31.917738125222442</v>
      </c>
      <c r="S154" s="35">
        <v>31.631576163345521</v>
      </c>
      <c r="T154" s="35">
        <v>31.148741759307821</v>
      </c>
      <c r="U154" s="35">
        <v>29.655208030127412</v>
      </c>
      <c r="V154" s="35">
        <v>28.52445470180265</v>
      </c>
      <c r="W154" s="35">
        <v>27.668362157967582</v>
      </c>
      <c r="X154" s="35">
        <v>27.020215099496575</v>
      </c>
      <c r="Y154" s="35">
        <v>26.52950342068355</v>
      </c>
      <c r="Z154" s="35">
        <v>26.15798595628042</v>
      </c>
      <c r="AA154" s="35"/>
      <c r="AB154" s="35"/>
      <c r="AC154" s="35"/>
    </row>
    <row r="155" spans="1:29">
      <c r="A155" s="239" t="s">
        <v>757</v>
      </c>
      <c r="B155" s="35" t="s">
        <v>90</v>
      </c>
      <c r="C155" s="35">
        <v>25.053076281819617</v>
      </c>
      <c r="D155" s="35">
        <v>25.069452128829461</v>
      </c>
      <c r="E155" s="35">
        <v>25.090880484343977</v>
      </c>
      <c r="F155" s="35">
        <v>25.118920219924089</v>
      </c>
      <c r="G155" s="35">
        <v>25.155611172287188</v>
      </c>
      <c r="H155" s="35">
        <v>25</v>
      </c>
      <c r="I155" s="35">
        <v>26.052304494703478</v>
      </c>
      <c r="J155" s="35">
        <v>27.071987735651867</v>
      </c>
      <c r="K155" s="35">
        <v>28.027439722203528</v>
      </c>
      <c r="L155" s="35">
        <v>28.889041611275509</v>
      </c>
      <c r="M155" s="35">
        <v>29.630083896255663</v>
      </c>
      <c r="N155" s="35">
        <v>30.227594396997219</v>
      </c>
      <c r="O155" s="35">
        <v>30.663050393352037</v>
      </c>
      <c r="P155" s="35">
        <v>30.922952826228613</v>
      </c>
      <c r="Q155" s="35">
        <v>30.999244766043251</v>
      </c>
      <c r="R155" s="35">
        <v>30.889561176116274</v>
      </c>
      <c r="S155" s="35">
        <v>30.597302228392003</v>
      </c>
      <c r="T155" s="35">
        <v>30.131527898708136</v>
      </c>
      <c r="U155" s="35">
        <v>28.921584917660905</v>
      </c>
      <c r="V155" s="35">
        <v>27.996929680592231</v>
      </c>
      <c r="W155" s="35">
        <v>27.290295301260969</v>
      </c>
      <c r="X155" s="35">
        <v>26.750275490595261</v>
      </c>
      <c r="Y155" s="35">
        <v>26.337584848247225</v>
      </c>
      <c r="Z155" s="35">
        <v>26.022200925439499</v>
      </c>
      <c r="AA155" s="35"/>
      <c r="AB155" s="35"/>
      <c r="AC155" s="35"/>
    </row>
    <row r="156" spans="1:29">
      <c r="A156" s="239" t="s">
        <v>757</v>
      </c>
      <c r="B156" s="35" t="s">
        <v>91</v>
      </c>
      <c r="C156" s="35">
        <v>25.059698970612249</v>
      </c>
      <c r="D156" s="35">
        <v>25.077437981648089</v>
      </c>
      <c r="E156" s="35">
        <v>25.100447979927129</v>
      </c>
      <c r="F156" s="35">
        <v>25.130295191799977</v>
      </c>
      <c r="G156" s="35">
        <v>25.169011233660537</v>
      </c>
      <c r="H156" s="35">
        <v>25</v>
      </c>
      <c r="I156" s="35">
        <v>26.076208089160037</v>
      </c>
      <c r="J156" s="35">
        <v>27.117508393078438</v>
      </c>
      <c r="K156" s="35">
        <v>28.090125392181108</v>
      </c>
      <c r="L156" s="35">
        <v>28.96251137216538</v>
      </c>
      <c r="M156" s="35">
        <v>29.706369702719847</v>
      </c>
      <c r="N156" s="35">
        <v>30.297572664386966</v>
      </c>
      <c r="O156" s="35">
        <v>30.716944053021866</v>
      </c>
      <c r="P156" s="35">
        <v>30.950881177362138</v>
      </c>
      <c r="Q156" s="35">
        <v>30.991796074653397</v>
      </c>
      <c r="R156" s="35">
        <v>30.83836163310173</v>
      </c>
      <c r="S156" s="35">
        <v>30.495554637948118</v>
      </c>
      <c r="T156" s="35">
        <v>29.974494344926356</v>
      </c>
      <c r="U156" s="35">
        <v>28.834968130472941</v>
      </c>
      <c r="V156" s="35">
        <v>27.956477491374223</v>
      </c>
      <c r="W156" s="35">
        <v>27.279226022127197</v>
      </c>
      <c r="X156" s="35">
        <v>26.757115105762939</v>
      </c>
      <c r="Y156" s="35">
        <v>26.354606109673487</v>
      </c>
      <c r="Z156" s="35">
        <v>26.044301370096072</v>
      </c>
      <c r="AA156" s="35"/>
      <c r="AB156" s="35"/>
      <c r="AC156" s="35"/>
    </row>
    <row r="157" spans="1:29">
      <c r="A157" s="239" t="s">
        <v>757</v>
      </c>
      <c r="B157" s="35" t="s">
        <v>92</v>
      </c>
      <c r="C157" s="35">
        <v>23.088452040386091</v>
      </c>
      <c r="D157" s="35">
        <v>23.11377590273062</v>
      </c>
      <c r="E157" s="35">
        <v>23.146349999227411</v>
      </c>
      <c r="F157" s="35">
        <v>23.188250075453801</v>
      </c>
      <c r="G157" s="35">
        <v>23.242146163959287</v>
      </c>
      <c r="H157" s="35">
        <v>23</v>
      </c>
      <c r="I157" s="35">
        <v>24.469141798743053</v>
      </c>
      <c r="J157" s="35">
        <v>25.888312375081647</v>
      </c>
      <c r="K157" s="35">
        <v>27.209240222098785</v>
      </c>
      <c r="L157" s="35">
        <v>28.386995449922697</v>
      </c>
      <c r="M157" s="35">
        <v>29.381518025901702</v>
      </c>
      <c r="N157" s="35">
        <v>30.158980372008259</v>
      </c>
      <c r="O157" s="35">
        <v>30.692937972238795</v>
      </c>
      <c r="P157" s="35">
        <v>30.965228853379759</v>
      </c>
      <c r="Q157" s="35">
        <v>30.966591344303261</v>
      </c>
      <c r="R157" s="35">
        <v>30.696979101397666</v>
      </c>
      <c r="S157" s="35">
        <v>30.165562684893931</v>
      </c>
      <c r="T157" s="35">
        <v>29.390417632470729</v>
      </c>
      <c r="U157" s="35">
        <v>27.968059711638446</v>
      </c>
      <c r="V157" s="35">
        <v>26.862285490230541</v>
      </c>
      <c r="W157" s="35">
        <v>26.002630820458819</v>
      </c>
      <c r="X157" s="35">
        <v>25.334315230392523</v>
      </c>
      <c r="Y157" s="35">
        <v>24.814751103503912</v>
      </c>
      <c r="Z157" s="35">
        <v>24.410829833430373</v>
      </c>
      <c r="AA157" s="35"/>
      <c r="AB157" s="35"/>
      <c r="AC157" s="35"/>
    </row>
    <row r="158" spans="1:29">
      <c r="A158" s="239" t="s">
        <v>757</v>
      </c>
      <c r="B158" s="35" t="s">
        <v>93</v>
      </c>
      <c r="C158" s="35">
        <v>21.103952241276296</v>
      </c>
      <c r="D158" s="35">
        <v>21.133218893437974</v>
      </c>
      <c r="E158" s="35">
        <v>21.170725261436807</v>
      </c>
      <c r="F158" s="35">
        <v>21.218791149967309</v>
      </c>
      <c r="G158" s="35">
        <v>21.280389480157488</v>
      </c>
      <c r="H158" s="35">
        <v>21</v>
      </c>
      <c r="I158" s="35">
        <v>22.671238126440265</v>
      </c>
      <c r="J158" s="35">
        <v>24.284343194275102</v>
      </c>
      <c r="K158" s="35">
        <v>25.783204269962738</v>
      </c>
      <c r="L158" s="35">
        <v>27.115684331629492</v>
      </c>
      <c r="M158" s="35">
        <v>28.23543382543863</v>
      </c>
      <c r="N158" s="35">
        <v>29.103502908206728</v>
      </c>
      <c r="O158" s="35">
        <v>29.68969629533386</v>
      </c>
      <c r="P158" s="35">
        <v>29.973623586440294</v>
      </c>
      <c r="Q158" s="35">
        <v>29.945408533735581</v>
      </c>
      <c r="R158" s="35">
        <v>29.606032581627012</v>
      </c>
      <c r="S158" s="35">
        <v>28.967300727739445</v>
      </c>
      <c r="T158" s="35">
        <v>28.051430892851343</v>
      </c>
      <c r="U158" s="35">
        <v>26.502312972282041</v>
      </c>
      <c r="V158" s="35">
        <v>25.293518365986696</v>
      </c>
      <c r="W158" s="35">
        <v>24.350281972677319</v>
      </c>
      <c r="X158" s="35">
        <v>23.614263720254783</v>
      </c>
      <c r="Y158" s="35">
        <v>23.039940176611111</v>
      </c>
      <c r="Z158" s="35">
        <v>22.591788881860243</v>
      </c>
      <c r="AA158" s="35"/>
      <c r="AB158" s="35"/>
      <c r="AC158" s="35"/>
    </row>
    <row r="159" spans="1:29">
      <c r="A159" s="239" t="s">
        <v>773</v>
      </c>
      <c r="B159" s="35" t="s">
        <v>82</v>
      </c>
      <c r="C159" s="35">
        <v>20.95118078743528</v>
      </c>
      <c r="D159" s="35">
        <v>20.933976500747974</v>
      </c>
      <c r="E159" s="35">
        <v>20.910709283815184</v>
      </c>
      <c r="F159" s="35">
        <v>20.87924251081629</v>
      </c>
      <c r="G159" s="35">
        <v>21</v>
      </c>
      <c r="H159" s="35">
        <v>18.54643630904576</v>
      </c>
      <c r="I159" s="35">
        <v>16.158963875212685</v>
      </c>
      <c r="J159" s="35">
        <v>13.901893665880962</v>
      </c>
      <c r="K159" s="35">
        <v>11.836024024332009</v>
      </c>
      <c r="L159" s="35">
        <v>10.017002954390549</v>
      </c>
      <c r="M159" s="35">
        <v>8.4938291389461114</v>
      </c>
      <c r="N159" s="35">
        <v>7.3075320701809829</v>
      </c>
      <c r="O159" s="35">
        <v>6.4900668446279823</v>
      </c>
      <c r="P159" s="35">
        <v>6.0634533937887074</v>
      </c>
      <c r="Q159" s="35">
        <v>6.0391833367210719</v>
      </c>
      <c r="R159" s="35">
        <v>6.4179104321140859</v>
      </c>
      <c r="S159" s="35">
        <v>7.1894329680934437</v>
      </c>
      <c r="T159" s="35">
        <v>8.3329685641209199</v>
      </c>
      <c r="U159" s="35">
        <v>9.8177139826922684</v>
      </c>
      <c r="V159" s="35">
        <v>12.731574299711808</v>
      </c>
      <c r="W159" s="35">
        <v>14.886146047832316</v>
      </c>
      <c r="X159" s="35">
        <v>16.479283299705582</v>
      </c>
      <c r="Y159" s="35">
        <v>17.657283663592438</v>
      </c>
      <c r="Z159" s="35">
        <v>18.528322775687695</v>
      </c>
      <c r="AA159" s="35"/>
      <c r="AB159" s="35"/>
      <c r="AC159" s="35"/>
    </row>
    <row r="160" spans="1:29">
      <c r="A160" s="239" t="s">
        <v>773</v>
      </c>
      <c r="B160" s="35" t="s">
        <v>83</v>
      </c>
      <c r="C160" s="35">
        <v>20.104221391287361</v>
      </c>
      <c r="D160" s="35">
        <v>20.138688676621022</v>
      </c>
      <c r="E160" s="35">
        <v>20.184554713627428</v>
      </c>
      <c r="F160" s="35">
        <v>20.245589208520418</v>
      </c>
      <c r="G160" s="35">
        <v>20.326808555339561</v>
      </c>
      <c r="H160" s="35">
        <v>20</v>
      </c>
      <c r="I160" s="35">
        <v>22.532301033709278</v>
      </c>
      <c r="J160" s="35">
        <v>24.991909257737397</v>
      </c>
      <c r="K160" s="35">
        <v>27.308218598738648</v>
      </c>
      <c r="L160" s="35">
        <v>29.414736553710163</v>
      </c>
      <c r="M160" s="35">
        <v>31.250992938913001</v>
      </c>
      <c r="N160" s="35">
        <v>32.764275760726157</v>
      </c>
      <c r="O160" s="35">
        <v>33.911144378129677</v>
      </c>
      <c r="P160" s="35">
        <v>34.658676519630383</v>
      </c>
      <c r="Q160" s="35">
        <v>34.98541335747862</v>
      </c>
      <c r="R160" s="35">
        <v>34.881975509660421</v>
      </c>
      <c r="S160" s="35">
        <v>34.351332286571811</v>
      </c>
      <c r="T160" s="35">
        <v>33.408716453318959</v>
      </c>
      <c r="U160" s="35">
        <v>30.07634594395418</v>
      </c>
      <c r="V160" s="35">
        <v>27.572145174052825</v>
      </c>
      <c r="W160" s="35">
        <v>25.690295158170304</v>
      </c>
      <c r="X160" s="35">
        <v>24.276127602261226</v>
      </c>
      <c r="Y160" s="35">
        <v>23.213412795391783</v>
      </c>
      <c r="Z160" s="35">
        <v>22.414806749014502</v>
      </c>
      <c r="AA160" s="35"/>
      <c r="AB160" s="35"/>
      <c r="AC160" s="35"/>
    </row>
    <row r="161" spans="1:29">
      <c r="A161" s="239" t="s">
        <v>773</v>
      </c>
      <c r="B161" s="35" t="s">
        <v>84</v>
      </c>
      <c r="C161" s="35">
        <v>17.128552611311584</v>
      </c>
      <c r="D161" s="35">
        <v>17.168599265276956</v>
      </c>
      <c r="E161" s="35">
        <v>17.221121235593046</v>
      </c>
      <c r="F161" s="35">
        <v>17.290004827422447</v>
      </c>
      <c r="G161" s="35">
        <v>17.380347006033862</v>
      </c>
      <c r="H161" s="35">
        <v>17</v>
      </c>
      <c r="I161" s="35">
        <v>19.61623178687676</v>
      </c>
      <c r="J161" s="35">
        <v>22.152261175451919</v>
      </c>
      <c r="K161" s="35">
        <v>24.530344427518731</v>
      </c>
      <c r="L161" s="35">
        <v>26.677579753131315</v>
      </c>
      <c r="M161" s="35">
        <v>28.528142165491523</v>
      </c>
      <c r="N161" s="35">
        <v>30.025301391531585</v>
      </c>
      <c r="O161" s="35">
        <v>31.123160977745314</v>
      </c>
      <c r="P161" s="35">
        <v>31.788065277773541</v>
      </c>
      <c r="Q161" s="35">
        <v>31.999631189564369</v>
      </c>
      <c r="R161" s="35">
        <v>31.751373013490728</v>
      </c>
      <c r="S161" s="35">
        <v>31.050901275966581</v>
      </c>
      <c r="T161" s="35">
        <v>29.919689423486133</v>
      </c>
      <c r="U161" s="35">
        <v>26.850931497213182</v>
      </c>
      <c r="V161" s="35">
        <v>24.511082362891827</v>
      </c>
      <c r="W161" s="35">
        <v>22.727007469101252</v>
      </c>
      <c r="X161" s="35">
        <v>21.366696165279937</v>
      </c>
      <c r="Y161" s="35">
        <v>20.329493719494465</v>
      </c>
      <c r="Z161" s="35">
        <v>19.538653482762392</v>
      </c>
      <c r="AA161" s="35"/>
      <c r="AB161" s="35"/>
      <c r="AC161" s="35"/>
    </row>
    <row r="162" spans="1:29">
      <c r="A162" s="239" t="s">
        <v>773</v>
      </c>
      <c r="B162" s="35" t="s">
        <v>85</v>
      </c>
      <c r="C162" s="35">
        <v>12.161462034424989</v>
      </c>
      <c r="D162" s="35">
        <v>12.208145694335707</v>
      </c>
      <c r="E162" s="35">
        <v>12.268327041863337</v>
      </c>
      <c r="F162" s="35">
        <v>12.345908675290707</v>
      </c>
      <c r="G162" s="35">
        <v>12.445921554571873</v>
      </c>
      <c r="H162" s="35">
        <v>12</v>
      </c>
      <c r="I162" s="35">
        <v>14.737141429490551</v>
      </c>
      <c r="J162" s="35">
        <v>17.382371238107037</v>
      </c>
      <c r="K162" s="35">
        <v>19.846864143869205</v>
      </c>
      <c r="L162" s="35">
        <v>22.047863905115335</v>
      </c>
      <c r="M162" s="35">
        <v>23.911462227074839</v>
      </c>
      <c r="N162" s="35">
        <v>25.375080559518636</v>
      </c>
      <c r="O162" s="35">
        <v>26.389571448162293</v>
      </c>
      <c r="P162" s="35">
        <v>26.920868877661274</v>
      </c>
      <c r="Q162" s="35">
        <v>26.951132188638113</v>
      </c>
      <c r="R162" s="35">
        <v>26.47934515667162</v>
      </c>
      <c r="S162" s="35">
        <v>25.521350116523241</v>
      </c>
      <c r="T162" s="35">
        <v>24.10931598572887</v>
      </c>
      <c r="U162" s="35">
        <v>21.393395336813462</v>
      </c>
      <c r="V162" s="35">
        <v>19.286611073462531</v>
      </c>
      <c r="W162" s="35">
        <v>17.652343911026982</v>
      </c>
      <c r="X162" s="35">
        <v>16.384616026081098</v>
      </c>
      <c r="Y162" s="35">
        <v>15.401218680035022</v>
      </c>
      <c r="Z162" s="35">
        <v>14.638381203874479</v>
      </c>
      <c r="AA162" s="35"/>
      <c r="AB162" s="35"/>
      <c r="AC162" s="35"/>
    </row>
    <row r="163" spans="1:29">
      <c r="A163" s="239" t="s">
        <v>773</v>
      </c>
      <c r="B163" s="35" t="s">
        <v>86</v>
      </c>
      <c r="C163" s="35">
        <v>8.2737595228114014</v>
      </c>
      <c r="D163" s="35">
        <v>8.3488612607424066</v>
      </c>
      <c r="E163" s="35">
        <v>8.4445660117935901</v>
      </c>
      <c r="F163" s="35">
        <v>8.5665258974913598</v>
      </c>
      <c r="G163" s="35">
        <v>8.7219436124536802</v>
      </c>
      <c r="H163" s="35">
        <v>8.9199978004017364</v>
      </c>
      <c r="I163" s="35">
        <v>8</v>
      </c>
      <c r="J163" s="35">
        <v>10.646348557688132</v>
      </c>
      <c r="K163" s="35">
        <v>13.197281933597505</v>
      </c>
      <c r="L163" s="35">
        <v>15.560825179431617</v>
      </c>
      <c r="M163" s="35">
        <v>17.651759774830388</v>
      </c>
      <c r="N163" s="35">
        <v>19.39469621604615</v>
      </c>
      <c r="O163" s="35">
        <v>20.726792215397531</v>
      </c>
      <c r="P163" s="35">
        <v>21.60001850570594</v>
      </c>
      <c r="Q163" s="35">
        <v>21.982890555207149</v>
      </c>
      <c r="R163" s="35">
        <v>21.861603755247074</v>
      </c>
      <c r="S163" s="35">
        <v>21.240531151104264</v>
      </c>
      <c r="T163" s="35">
        <v>18.390151895862793</v>
      </c>
      <c r="U163" s="35">
        <v>16.153393182425134</v>
      </c>
      <c r="V163" s="35">
        <v>14.398156740488769</v>
      </c>
      <c r="W163" s="35">
        <v>13.020781993452916</v>
      </c>
      <c r="X163" s="35">
        <v>11.939924082549956</v>
      </c>
      <c r="Y163" s="35">
        <v>11.091749810387913</v>
      </c>
      <c r="Z163" s="35">
        <v>10.426167786422699</v>
      </c>
      <c r="AA163" s="35"/>
      <c r="AB163" s="35"/>
      <c r="AC163" s="35"/>
    </row>
    <row r="164" spans="1:29">
      <c r="A164" s="239" t="s">
        <v>773</v>
      </c>
      <c r="B164" s="35" t="s">
        <v>87</v>
      </c>
      <c r="C164" s="35">
        <v>5.3156576019527009</v>
      </c>
      <c r="D164" s="35">
        <v>5.4000922418099666</v>
      </c>
      <c r="E164" s="35">
        <v>5.5071121397561358</v>
      </c>
      <c r="F164" s="35">
        <v>5.6427585826825215</v>
      </c>
      <c r="G164" s="35">
        <v>5.8146888295963821</v>
      </c>
      <c r="H164" s="35">
        <v>6.032608364868703</v>
      </c>
      <c r="I164" s="35">
        <v>5</v>
      </c>
      <c r="J164" s="35">
        <v>7.887164274447434</v>
      </c>
      <c r="K164" s="35">
        <v>10.666356479645458</v>
      </c>
      <c r="L164" s="35">
        <v>13.233642407245469</v>
      </c>
      <c r="M164" s="35">
        <v>15.493012565715878</v>
      </c>
      <c r="N164" s="35">
        <v>17.359972673463684</v>
      </c>
      <c r="O164" s="35">
        <v>18.76470351451157</v>
      </c>
      <c r="P164" s="35">
        <v>19.654671986746592</v>
      </c>
      <c r="Q164" s="35">
        <v>19.996595696657437</v>
      </c>
      <c r="R164" s="35">
        <v>19.77768763007548</v>
      </c>
      <c r="S164" s="35">
        <v>19.00613435162866</v>
      </c>
      <c r="T164" s="35">
        <v>16.050308703967264</v>
      </c>
      <c r="U164" s="35">
        <v>13.718274392304084</v>
      </c>
      <c r="V164" s="35">
        <v>11.878387782254149</v>
      </c>
      <c r="W164" s="35">
        <v>10.426787039970579</v>
      </c>
      <c r="X164" s="35">
        <v>9.2815291183745128</v>
      </c>
      <c r="Y164" s="35">
        <v>8.3779640616942679</v>
      </c>
      <c r="Z164" s="35">
        <v>7.6650855072147923</v>
      </c>
      <c r="AA164" s="35"/>
      <c r="AB164" s="35"/>
      <c r="AC164" s="35"/>
    </row>
    <row r="165" spans="1:29">
      <c r="A165" s="239" t="s">
        <v>773</v>
      </c>
      <c r="B165" s="35" t="s">
        <v>88</v>
      </c>
      <c r="C165" s="35">
        <v>3.3287714099594647</v>
      </c>
      <c r="D165" s="35">
        <v>3.4174516281552898</v>
      </c>
      <c r="E165" s="35">
        <v>3.5300517519786418</v>
      </c>
      <c r="F165" s="35">
        <v>3.6730237489243036</v>
      </c>
      <c r="G165" s="35">
        <v>3.8545598895301376</v>
      </c>
      <c r="H165" s="35">
        <v>4.0850621630528767</v>
      </c>
      <c r="I165" s="35">
        <v>3</v>
      </c>
      <c r="J165" s="35">
        <v>6.061005935843486</v>
      </c>
      <c r="K165" s="35">
        <v>9.0089328376802005</v>
      </c>
      <c r="L165" s="35">
        <v>11.73487901326615</v>
      </c>
      <c r="M165" s="35">
        <v>14.138143135406825</v>
      </c>
      <c r="N165" s="35">
        <v>16.129944329092289</v>
      </c>
      <c r="O165" s="35">
        <v>17.636701895808336</v>
      </c>
      <c r="P165" s="35">
        <v>18.60275351614176</v>
      </c>
      <c r="Q165" s="35">
        <v>18.992411515413856</v>
      </c>
      <c r="R165" s="35">
        <v>18.791281230211929</v>
      </c>
      <c r="S165" s="35">
        <v>18.006792773001251</v>
      </c>
      <c r="T165" s="35">
        <v>14.818864956286081</v>
      </c>
      <c r="U165" s="35">
        <v>12.308156044257222</v>
      </c>
      <c r="V165" s="35">
        <v>10.330802853294319</v>
      </c>
      <c r="W165" s="35">
        <v>8.7735033897529124</v>
      </c>
      <c r="X165" s="35">
        <v>7.5470246654510742</v>
      </c>
      <c r="Y165" s="35">
        <v>6.5810896629793589</v>
      </c>
      <c r="Z165" s="35">
        <v>5.8203504748363688</v>
      </c>
      <c r="AA165" s="35"/>
      <c r="AB165" s="35"/>
      <c r="AC165" s="35"/>
    </row>
    <row r="166" spans="1:29">
      <c r="A166" s="239" t="s">
        <v>773</v>
      </c>
      <c r="B166" s="35" t="s">
        <v>89</v>
      </c>
      <c r="C166" s="35">
        <v>6.1848039844911948</v>
      </c>
      <c r="D166" s="35">
        <v>6.236833588334175</v>
      </c>
      <c r="E166" s="35">
        <v>6.3035115758876605</v>
      </c>
      <c r="F166" s="35">
        <v>6.3889620443863295</v>
      </c>
      <c r="G166" s="35">
        <v>6.498470186946645</v>
      </c>
      <c r="H166" s="35">
        <v>6</v>
      </c>
      <c r="I166" s="35">
        <v>8.9710900025604747</v>
      </c>
      <c r="J166" s="35">
        <v>11.838832345377959</v>
      </c>
      <c r="K166" s="35">
        <v>14.503474257711535</v>
      </c>
      <c r="L166" s="35">
        <v>16.872327700674653</v>
      </c>
      <c r="M166" s="35">
        <v>18.862993467446451</v>
      </c>
      <c r="N166" s="35">
        <v>20.406227392367519</v>
      </c>
      <c r="O166" s="35">
        <v>21.448348969482417</v>
      </c>
      <c r="P166" s="35">
        <v>21.953108598116078</v>
      </c>
      <c r="Q166" s="35">
        <v>21.902948504418816</v>
      </c>
      <c r="R166" s="35">
        <v>21.299613478448023</v>
      </c>
      <c r="S166" s="35">
        <v>20.164090182647904</v>
      </c>
      <c r="T166" s="35">
        <v>18.535877142846829</v>
      </c>
      <c r="U166" s="35">
        <v>15.781889728501401</v>
      </c>
      <c r="V166" s="35">
        <v>13.632921539531903</v>
      </c>
      <c r="W166" s="35">
        <v>11.956056840315231</v>
      </c>
      <c r="X166" s="35">
        <v>10.647579947119617</v>
      </c>
      <c r="Y166" s="35">
        <v>9.6265603139753058</v>
      </c>
      <c r="Z166" s="35">
        <v>8.8298469010848777</v>
      </c>
      <c r="AA166" s="35"/>
      <c r="AB166" s="35"/>
      <c r="AC166" s="35"/>
    </row>
    <row r="167" spans="1:29">
      <c r="A167" s="239" t="s">
        <v>773</v>
      </c>
      <c r="B167" s="35" t="s">
        <v>90</v>
      </c>
      <c r="C167" s="35">
        <v>10.150381045760273</v>
      </c>
      <c r="D167" s="35">
        <v>10.195906046157081</v>
      </c>
      <c r="E167" s="35">
        <v>10.255212874248006</v>
      </c>
      <c r="F167" s="35">
        <v>10.332473716149133</v>
      </c>
      <c r="G167" s="35">
        <v>10.433123807941591</v>
      </c>
      <c r="H167" s="35">
        <v>10</v>
      </c>
      <c r="I167" s="35">
        <v>12.837660826358533</v>
      </c>
      <c r="J167" s="35">
        <v>15.585351676531047</v>
      </c>
      <c r="K167" s="35">
        <v>18.155955133925588</v>
      </c>
      <c r="L167" s="35">
        <v>20.467968458786508</v>
      </c>
      <c r="M167" s="35">
        <v>22.448087688269727</v>
      </c>
      <c r="N167" s="35">
        <v>24.033531788691704</v>
      </c>
      <c r="O167" s="35">
        <v>25.17403317111642</v>
      </c>
      <c r="P167" s="35">
        <v>25.833431459623075</v>
      </c>
      <c r="Q167" s="35">
        <v>25.990819980742103</v>
      </c>
      <c r="R167" s="35">
        <v>25.641208623828316</v>
      </c>
      <c r="S167" s="35">
        <v>24.79568205592992</v>
      </c>
      <c r="T167" s="35">
        <v>23.481048274842781</v>
      </c>
      <c r="U167" s="35">
        <v>20.348297958553388</v>
      </c>
      <c r="V167" s="35">
        <v>17.943541811866194</v>
      </c>
      <c r="W167" s="35">
        <v>16.097607236435557</v>
      </c>
      <c r="X167" s="35">
        <v>14.680634267486321</v>
      </c>
      <c r="Y167" s="35">
        <v>13.592940033109452</v>
      </c>
      <c r="Z167" s="35">
        <v>12.758006146985991</v>
      </c>
      <c r="AA167" s="35"/>
      <c r="AB167" s="35"/>
      <c r="AC167" s="35"/>
    </row>
    <row r="168" spans="1:29">
      <c r="A168" s="239" t="s">
        <v>773</v>
      </c>
      <c r="B168" s="35" t="s">
        <v>91</v>
      </c>
      <c r="C168" s="35">
        <v>15.11219921068515</v>
      </c>
      <c r="D168" s="35">
        <v>15.148558335470835</v>
      </c>
      <c r="E168" s="35">
        <v>15.196699949162706</v>
      </c>
      <c r="F168" s="35">
        <v>15.260442269213547</v>
      </c>
      <c r="G168" s="35">
        <v>15.344840839470649</v>
      </c>
      <c r="H168" s="35">
        <v>15</v>
      </c>
      <c r="I168" s="35">
        <v>17.559676208440138</v>
      </c>
      <c r="J168" s="35">
        <v>20.044264629438242</v>
      </c>
      <c r="K168" s="35">
        <v>22.380880166581846</v>
      </c>
      <c r="L168" s="35">
        <v>24.500978489846599</v>
      </c>
      <c r="M168" s="35">
        <v>26.342366775105532</v>
      </c>
      <c r="N168" s="35">
        <v>27.851028122992275</v>
      </c>
      <c r="O168" s="35">
        <v>28.982706138014859</v>
      </c>
      <c r="P168" s="35">
        <v>29.704203184486136</v>
      </c>
      <c r="Q168" s="35">
        <v>29.994354235092551</v>
      </c>
      <c r="R168" s="35">
        <v>29.844647744372939</v>
      </c>
      <c r="S168" s="35">
        <v>29.259475333860038</v>
      </c>
      <c r="T168" s="35">
        <v>28.256002964401816</v>
      </c>
      <c r="U168" s="35">
        <v>25.011643336821692</v>
      </c>
      <c r="V168" s="35">
        <v>22.561329201034106</v>
      </c>
      <c r="W168" s="35">
        <v>20.710720744129254</v>
      </c>
      <c r="X168" s="35">
        <v>19.31304213192676</v>
      </c>
      <c r="Y168" s="35">
        <v>18.257440394174225</v>
      </c>
      <c r="Z168" s="35">
        <v>17.460193431233126</v>
      </c>
      <c r="AA168" s="35"/>
      <c r="AB168" s="35"/>
      <c r="AC168" s="35"/>
    </row>
    <row r="169" spans="1:29">
      <c r="A169" s="239" t="s">
        <v>773</v>
      </c>
      <c r="B169" s="35" t="s">
        <v>92</v>
      </c>
      <c r="C169" s="35">
        <v>17.056317809115836</v>
      </c>
      <c r="D169" s="35">
        <v>17.075740051826905</v>
      </c>
      <c r="E169" s="35">
        <v>17.101860415751318</v>
      </c>
      <c r="F169" s="35">
        <v>17.13698887242305</v>
      </c>
      <c r="G169" s="35">
        <v>17</v>
      </c>
      <c r="H169" s="35">
        <v>19.644546499038466</v>
      </c>
      <c r="I169" s="35">
        <v>22.216346746472855</v>
      </c>
      <c r="J169" s="35">
        <v>24.644655596417735</v>
      </c>
      <c r="K169" s="35">
        <v>26.862675067958524</v>
      </c>
      <c r="L169" s="35">
        <v>28.809391825690412</v>
      </c>
      <c r="M169" s="35">
        <v>30.431255536083125</v>
      </c>
      <c r="N169" s="35">
        <v>31.683651931402423</v>
      </c>
      <c r="O169" s="35">
        <v>32.532130060108955</v>
      </c>
      <c r="P169" s="35">
        <v>32.953349964499616</v>
      </c>
      <c r="Q169" s="35">
        <v>32.935724716851041</v>
      </c>
      <c r="R169" s="35">
        <v>32.479739152918803</v>
      </c>
      <c r="S169" s="35">
        <v>31.597936535063283</v>
      </c>
      <c r="T169" s="35">
        <v>30.314573511873174</v>
      </c>
      <c r="U169" s="35">
        <v>28.664952865666095</v>
      </c>
      <c r="V169" s="35">
        <v>25.673674931397905</v>
      </c>
      <c r="W169" s="35">
        <v>23.449459134721032</v>
      </c>
      <c r="X169" s="35">
        <v>21.795605491262368</v>
      </c>
      <c r="Y169" s="35">
        <v>20.565854368161766</v>
      </c>
      <c r="Z169" s="35">
        <v>19.651451917407666</v>
      </c>
      <c r="AA169" s="35"/>
      <c r="AB169" s="35"/>
      <c r="AC169" s="35"/>
    </row>
    <row r="170" spans="1:29">
      <c r="A170" s="239" t="s">
        <v>773</v>
      </c>
      <c r="B170" s="35" t="s">
        <v>93</v>
      </c>
      <c r="C170" s="35">
        <v>20.045871702266144</v>
      </c>
      <c r="D170" s="35">
        <v>20.062306671969829</v>
      </c>
      <c r="E170" s="35">
        <v>20.084629982760006</v>
      </c>
      <c r="F170" s="35">
        <v>20.114951316697301</v>
      </c>
      <c r="G170" s="35">
        <v>20</v>
      </c>
      <c r="H170" s="35">
        <v>22.434635038028706</v>
      </c>
      <c r="I170" s="35">
        <v>24.804703456391699</v>
      </c>
      <c r="J170" s="35">
        <v>27.047350944787905</v>
      </c>
      <c r="K170" s="35">
        <v>29.103102401131874</v>
      </c>
      <c r="L170" s="35">
        <v>30.917439213666324</v>
      </c>
      <c r="M170" s="35">
        <v>32.442245096750646</v>
      </c>
      <c r="N170" s="35">
        <v>33.637082136701956</v>
      </c>
      <c r="O170" s="35">
        <v>34.470263206901265</v>
      </c>
      <c r="P170" s="35">
        <v>34.919692311672861</v>
      </c>
      <c r="Q170" s="35">
        <v>34.973450572983182</v>
      </c>
      <c r="R170" s="35">
        <v>34.630112319568283</v>
      </c>
      <c r="S170" s="35">
        <v>33.898782895793403</v>
      </c>
      <c r="T170" s="35">
        <v>32.798857187552187</v>
      </c>
      <c r="U170" s="35">
        <v>31.359505269108418</v>
      </c>
      <c r="V170" s="35">
        <v>28.363146788638758</v>
      </c>
      <c r="W170" s="35">
        <v>26.157154079458284</v>
      </c>
      <c r="X170" s="35">
        <v>24.533048063880791</v>
      </c>
      <c r="Y170" s="35">
        <v>23.337341324299178</v>
      </c>
      <c r="Z170" s="35">
        <v>22.457032653948911</v>
      </c>
      <c r="AA170" s="35"/>
      <c r="AB170" s="35"/>
      <c r="AC170" s="35"/>
    </row>
    <row r="171" spans="1:29">
      <c r="A171" s="239" t="s">
        <v>755</v>
      </c>
      <c r="B171" s="35" t="s">
        <v>82</v>
      </c>
      <c r="C171" s="35">
        <v>17.158092890226897</v>
      </c>
      <c r="D171" s="35">
        <v>17.20299528924896</v>
      </c>
      <c r="E171" s="35">
        <v>17.260651110863545</v>
      </c>
      <c r="F171" s="35">
        <v>17.334682651236687</v>
      </c>
      <c r="G171" s="35">
        <v>17.429741030712346</v>
      </c>
      <c r="H171" s="35">
        <v>17</v>
      </c>
      <c r="I171" s="35">
        <v>19.584516578239818</v>
      </c>
      <c r="J171" s="35">
        <v>22.080188704092564</v>
      </c>
      <c r="K171" s="35">
        <v>24.401226011489051</v>
      </c>
      <c r="L171" s="35">
        <v>26.467841320775726</v>
      </c>
      <c r="M171" s="35">
        <v>28.208993375342285</v>
      </c>
      <c r="N171" s="35">
        <v>29.564828931408826</v>
      </c>
      <c r="O171" s="35">
        <v>30.488740252534477</v>
      </c>
      <c r="P171" s="35">
        <v>30.948967281124432</v>
      </c>
      <c r="Q171" s="35">
        <v>30.929689411239057</v>
      </c>
      <c r="R171" s="35">
        <v>30.431569332298707</v>
      </c>
      <c r="S171" s="35">
        <v>29.471730248700322</v>
      </c>
      <c r="T171" s="35">
        <v>28.083167258436294</v>
      </c>
      <c r="U171" s="35">
        <v>25.631579339781542</v>
      </c>
      <c r="V171" s="35">
        <v>23.722280748964824</v>
      </c>
      <c r="W171" s="35">
        <v>22.235317511319636</v>
      </c>
      <c r="X171" s="35">
        <v>21.077269377443169</v>
      </c>
      <c r="Y171" s="35">
        <v>20.175380583945799</v>
      </c>
      <c r="Z171" s="35">
        <v>19.472988885326725</v>
      </c>
      <c r="AA171" s="35"/>
      <c r="AB171" s="35"/>
      <c r="AC171" s="35"/>
    </row>
    <row r="172" spans="1:29">
      <c r="A172" s="239" t="s">
        <v>755</v>
      </c>
      <c r="B172" s="35" t="s">
        <v>83</v>
      </c>
      <c r="C172" s="35">
        <v>20.146930711817436</v>
      </c>
      <c r="D172" s="35">
        <v>20.189798147808293</v>
      </c>
      <c r="E172" s="35">
        <v>20.245172275189265</v>
      </c>
      <c r="F172" s="35">
        <v>20.31670195529092</v>
      </c>
      <c r="G172" s="35">
        <v>20.409100614690882</v>
      </c>
      <c r="H172" s="35">
        <v>20</v>
      </c>
      <c r="I172" s="35">
        <v>22.539995328640295</v>
      </c>
      <c r="J172" s="35">
        <v>24.995684081087418</v>
      </c>
      <c r="K172" s="35">
        <v>27.285557953534482</v>
      </c>
      <c r="L172" s="35">
        <v>29.333612307735343</v>
      </c>
      <c r="M172" s="35">
        <v>31.071868888567536</v>
      </c>
      <c r="N172" s="35">
        <v>32.442632132884626</v>
      </c>
      <c r="O172" s="35">
        <v>33.400404179097357</v>
      </c>
      <c r="P172" s="35">
        <v>33.913395015200891</v>
      </c>
      <c r="Q172" s="35">
        <v>33.96457764097886</v>
      </c>
      <c r="R172" s="35">
        <v>33.552253221834484</v>
      </c>
      <c r="S172" s="35">
        <v>32.690107475873994</v>
      </c>
      <c r="T172" s="35">
        <v>31.406756422663193</v>
      </c>
      <c r="U172" s="35">
        <v>28.83044887457411</v>
      </c>
      <c r="V172" s="35">
        <v>26.836021077082094</v>
      </c>
      <c r="W172" s="35">
        <v>25.292050815317637</v>
      </c>
      <c r="X172" s="35">
        <v>24.096798637118617</v>
      </c>
      <c r="Y172" s="35">
        <v>23.171503762684409</v>
      </c>
      <c r="Z172" s="35">
        <v>22.455194166876531</v>
      </c>
      <c r="AA172" s="35"/>
      <c r="AB172" s="35"/>
      <c r="AC172" s="35"/>
    </row>
    <row r="173" spans="1:29">
      <c r="A173" s="239" t="s">
        <v>755</v>
      </c>
      <c r="B173" s="35" t="s">
        <v>84</v>
      </c>
      <c r="C173" s="35">
        <v>24.122184599680221</v>
      </c>
      <c r="D173" s="35">
        <v>24.159173662502628</v>
      </c>
      <c r="E173" s="35">
        <v>24.207360460326505</v>
      </c>
      <c r="F173" s="35">
        <v>24.270134894371171</v>
      </c>
      <c r="G173" s="35">
        <v>24.351913093952543</v>
      </c>
      <c r="H173" s="35">
        <v>24</v>
      </c>
      <c r="I173" s="35">
        <v>26.305599421416307</v>
      </c>
      <c r="J173" s="35">
        <v>28.538098237181476</v>
      </c>
      <c r="K173" s="35">
        <v>30.626713546314541</v>
      </c>
      <c r="L173" s="35">
        <v>32.505224372764033</v>
      </c>
      <c r="M173" s="35">
        <v>34.114071246719149</v>
      </c>
      <c r="N173" s="35">
        <v>35.402244578312008</v>
      </c>
      <c r="O173" s="35">
        <v>36.328901951532089</v>
      </c>
      <c r="P173" s="35">
        <v>36.864663060943748</v>
      </c>
      <c r="Q173" s="35">
        <v>36.992541234352956</v>
      </c>
      <c r="R173" s="35">
        <v>36.708482006860507</v>
      </c>
      <c r="S173" s="35">
        <v>36.021491670443062</v>
      </c>
      <c r="T173" s="35">
        <v>34.953351723309758</v>
      </c>
      <c r="U173" s="35">
        <v>32.40799209132463</v>
      </c>
      <c r="V173" s="35">
        <v>30.45412772214128</v>
      </c>
      <c r="W173" s="35">
        <v>28.95430587960389</v>
      </c>
      <c r="X173" s="35">
        <v>27.803015342332635</v>
      </c>
      <c r="Y173" s="35">
        <v>26.919263776901428</v>
      </c>
      <c r="Z173" s="35">
        <v>26.240879994426116</v>
      </c>
      <c r="AA173" s="35"/>
      <c r="AB173" s="35"/>
      <c r="AC173" s="35"/>
    </row>
    <row r="174" spans="1:29">
      <c r="A174" s="239" t="s">
        <v>755</v>
      </c>
      <c r="B174" s="35" t="s">
        <v>85</v>
      </c>
      <c r="C174" s="35">
        <v>27.107837926076552</v>
      </c>
      <c r="D174" s="35">
        <v>27.141759745135683</v>
      </c>
      <c r="E174" s="35">
        <v>27.186352112582984</v>
      </c>
      <c r="F174" s="35">
        <v>27.244971587885566</v>
      </c>
      <c r="G174" s="35">
        <v>27.322030579848956</v>
      </c>
      <c r="H174" s="35">
        <v>27</v>
      </c>
      <c r="I174" s="35">
        <v>29.254946291846476</v>
      </c>
      <c r="J174" s="35">
        <v>31.441528799539736</v>
      </c>
      <c r="K174" s="35">
        <v>33.49345634127662</v>
      </c>
      <c r="L174" s="35">
        <v>35.348520104337922</v>
      </c>
      <c r="M174" s="35">
        <v>36.950479645593383</v>
      </c>
      <c r="N174" s="35">
        <v>38.250767947417543</v>
      </c>
      <c r="O174" s="35">
        <v>39.209963836399631</v>
      </c>
      <c r="P174" s="35">
        <v>39.798987125152415</v>
      </c>
      <c r="Q174" s="35">
        <v>39.999980243799783</v>
      </c>
      <c r="R174" s="35">
        <v>39.806849632495485</v>
      </c>
      <c r="S174" s="35">
        <v>39.225450481437299</v>
      </c>
      <c r="T174" s="35">
        <v>38.273409217566545</v>
      </c>
      <c r="U174" s="35">
        <v>35.575784815859414</v>
      </c>
      <c r="V174" s="35">
        <v>33.523677424334636</v>
      </c>
      <c r="W174" s="35">
        <v>31.962620687271574</v>
      </c>
      <c r="X174" s="35">
        <v>30.77511064447636</v>
      </c>
      <c r="Y174" s="35">
        <v>29.87176096585252</v>
      </c>
      <c r="Z174" s="35">
        <v>29.184574657980157</v>
      </c>
      <c r="AA174" s="35"/>
      <c r="AB174" s="35"/>
      <c r="AC174" s="35"/>
    </row>
    <row r="175" spans="1:29">
      <c r="A175" s="239" t="s">
        <v>755</v>
      </c>
      <c r="B175" s="35" t="s">
        <v>86</v>
      </c>
      <c r="C175" s="35">
        <v>28.079338857890999</v>
      </c>
      <c r="D175" s="35">
        <v>28.105310577013583</v>
      </c>
      <c r="E175" s="35">
        <v>28.13978418552697</v>
      </c>
      <c r="F175" s="35">
        <v>28.185542792353314</v>
      </c>
      <c r="G175" s="35">
        <v>28.246280562171478</v>
      </c>
      <c r="H175" s="35">
        <v>28</v>
      </c>
      <c r="I175" s="35">
        <v>29.867004629720221</v>
      </c>
      <c r="J175" s="35">
        <v>31.679832517088034</v>
      </c>
      <c r="K175" s="35">
        <v>33.385879020518857</v>
      </c>
      <c r="L175" s="35">
        <v>34.935638080741995</v>
      </c>
      <c r="M175" s="35">
        <v>36.284138787681769</v>
      </c>
      <c r="N175" s="35">
        <v>37.392250346374446</v>
      </c>
      <c r="O175" s="35">
        <v>38.227817574418573</v>
      </c>
      <c r="P175" s="35">
        <v>38.76659398109247</v>
      </c>
      <c r="Q175" s="35">
        <v>38.992945352048025</v>
      </c>
      <c r="R175" s="35">
        <v>38.90030342295951</v>
      </c>
      <c r="S175" s="35">
        <v>38.491356477424823</v>
      </c>
      <c r="T175" s="35">
        <v>37.777971338349133</v>
      </c>
      <c r="U175" s="35">
        <v>35.366525760992694</v>
      </c>
      <c r="V175" s="35">
        <v>33.549791455671311</v>
      </c>
      <c r="W175" s="35">
        <v>32.181100589444178</v>
      </c>
      <c r="X175" s="35">
        <v>31.149956584618341</v>
      </c>
      <c r="Y175" s="35">
        <v>30.373113555323354</v>
      </c>
      <c r="Z175" s="35">
        <v>29.787855735523351</v>
      </c>
      <c r="AA175" s="35"/>
      <c r="AB175" s="35"/>
      <c r="AC175" s="35"/>
    </row>
    <row r="176" spans="1:29">
      <c r="A176" s="239" t="s">
        <v>755</v>
      </c>
      <c r="B176" s="35" t="s">
        <v>87</v>
      </c>
      <c r="C176" s="35">
        <v>26.066866729804897</v>
      </c>
      <c r="D176" s="35">
        <v>26.089209703686144</v>
      </c>
      <c r="E176" s="35">
        <v>26.119018400555703</v>
      </c>
      <c r="F176" s="35">
        <v>26.158787431025157</v>
      </c>
      <c r="G176" s="35">
        <v>26.211844959551176</v>
      </c>
      <c r="H176" s="35">
        <v>26</v>
      </c>
      <c r="I176" s="35">
        <v>27.679220522619271</v>
      </c>
      <c r="J176" s="35">
        <v>29.310752109670766</v>
      </c>
      <c r="K176" s="35">
        <v>30.848260165022751</v>
      </c>
      <c r="L176" s="35">
        <v>32.248080308923448</v>
      </c>
      <c r="M176" s="35">
        <v>33.470458422274291</v>
      </c>
      <c r="N176" s="35">
        <v>34.480679641659904</v>
      </c>
      <c r="O176" s="35">
        <v>35.250054242299328</v>
      </c>
      <c r="P176" s="35">
        <v>35.756732410387187</v>
      </c>
      <c r="Q176" s="35">
        <v>35.986324765740207</v>
      </c>
      <c r="R176" s="35">
        <v>35.932311012248498</v>
      </c>
      <c r="S176" s="35">
        <v>35.596225110684536</v>
      </c>
      <c r="T176" s="35">
        <v>34.98761171506429</v>
      </c>
      <c r="U176" s="35">
        <v>32.736623700229714</v>
      </c>
      <c r="V176" s="35">
        <v>31.049405817390955</v>
      </c>
      <c r="W176" s="35">
        <v>29.784759286440803</v>
      </c>
      <c r="X176" s="35">
        <v>28.836849200546403</v>
      </c>
      <c r="Y176" s="35">
        <v>28.126347484098218</v>
      </c>
      <c r="Z176" s="35">
        <v>27.593794136910756</v>
      </c>
      <c r="AA176" s="35"/>
      <c r="AB176" s="35"/>
      <c r="AC176" s="35"/>
    </row>
    <row r="177" spans="1:29">
      <c r="A177" s="239" t="s">
        <v>755</v>
      </c>
      <c r="B177" s="35" t="s">
        <v>88</v>
      </c>
      <c r="C177" s="35">
        <v>24.062532834772416</v>
      </c>
      <c r="D177" s="35">
        <v>24.083213205972612</v>
      </c>
      <c r="E177" s="35">
        <v>24.110732828176456</v>
      </c>
      <c r="F177" s="35">
        <v>24.147353525112251</v>
      </c>
      <c r="G177" s="35">
        <v>24.196085133203738</v>
      </c>
      <c r="H177" s="35">
        <v>24</v>
      </c>
      <c r="I177" s="35">
        <v>25.519380620225565</v>
      </c>
      <c r="J177" s="35">
        <v>26.995145554642438</v>
      </c>
      <c r="K177" s="35">
        <v>28.384931159243187</v>
      </c>
      <c r="L177" s="35">
        <v>29.648841932226098</v>
      </c>
      <c r="M177" s="35">
        <v>30.7505957633478</v>
      </c>
      <c r="N177" s="35">
        <v>31.658565456435696</v>
      </c>
      <c r="O177" s="35">
        <v>32.346686626877805</v>
      </c>
      <c r="P177" s="35">
        <v>32.795205911778233</v>
      </c>
      <c r="Q177" s="35">
        <v>32.991248014487169</v>
      </c>
      <c r="R177" s="35">
        <v>32.929185305796253</v>
      </c>
      <c r="S177" s="35">
        <v>32.610799371943088</v>
      </c>
      <c r="T177" s="35">
        <v>32.045229871991374</v>
      </c>
      <c r="U177" s="35">
        <v>30.045807566372506</v>
      </c>
      <c r="V177" s="35">
        <v>28.543287104431695</v>
      </c>
      <c r="W177" s="35">
        <v>27.414177094902183</v>
      </c>
      <c r="X177" s="35">
        <v>26.565676561356735</v>
      </c>
      <c r="Y177" s="35">
        <v>25.928047677235067</v>
      </c>
      <c r="Z177" s="35">
        <v>25.448884049408701</v>
      </c>
      <c r="AA177" s="35"/>
      <c r="AB177" s="35"/>
      <c r="AC177" s="35"/>
    </row>
    <row r="178" spans="1:29">
      <c r="A178" s="239" t="s">
        <v>755</v>
      </c>
      <c r="B178" s="35" t="s">
        <v>89</v>
      </c>
      <c r="C178" s="35">
        <v>23.069747556899564</v>
      </c>
      <c r="D178" s="35">
        <v>23.092124715575025</v>
      </c>
      <c r="E178" s="35">
        <v>23.121681154108384</v>
      </c>
      <c r="F178" s="35">
        <v>23.160720206002587</v>
      </c>
      <c r="G178" s="35">
        <v>23.212284184899385</v>
      </c>
      <c r="H178" s="35">
        <v>23</v>
      </c>
      <c r="I178" s="35">
        <v>24.54415148550423</v>
      </c>
      <c r="J178" s="35">
        <v>26.042508119793613</v>
      </c>
      <c r="K178" s="35">
        <v>27.450633188091007</v>
      </c>
      <c r="L178" s="35">
        <v>28.726765970285772</v>
      </c>
      <c r="M178" s="35">
        <v>29.833060237274346</v>
      </c>
      <c r="N178" s="35">
        <v>30.736706655366241</v>
      </c>
      <c r="O178" s="35">
        <v>31.410905811643861</v>
      </c>
      <c r="P178" s="35">
        <v>31.835663003294204</v>
      </c>
      <c r="Q178" s="35">
        <v>31.998381219870652</v>
      </c>
      <c r="R178" s="35">
        <v>31.894234732428856</v>
      </c>
      <c r="S178" s="35">
        <v>31.526312210015675</v>
      </c>
      <c r="T178" s="35">
        <v>30.905525119110056</v>
      </c>
      <c r="U178" s="35">
        <v>28.985267467306674</v>
      </c>
      <c r="V178" s="35">
        <v>27.531441759460549</v>
      </c>
      <c r="W178" s="35">
        <v>26.430751345958321</v>
      </c>
      <c r="X178" s="35">
        <v>25.597419413638455</v>
      </c>
      <c r="Y178" s="35">
        <v>24.966504398021709</v>
      </c>
      <c r="Z178" s="35">
        <v>24.488839086646252</v>
      </c>
      <c r="AA178" s="35"/>
      <c r="AB178" s="35"/>
      <c r="AC178" s="35"/>
    </row>
    <row r="179" spans="1:29">
      <c r="A179" s="239" t="s">
        <v>755</v>
      </c>
      <c r="B179" s="35" t="s">
        <v>90</v>
      </c>
      <c r="C179" s="35">
        <v>25.070768375759489</v>
      </c>
      <c r="D179" s="35">
        <v>25.092602838439284</v>
      </c>
      <c r="E179" s="35">
        <v>25.121173979125302</v>
      </c>
      <c r="F179" s="35">
        <v>25.158560293232117</v>
      </c>
      <c r="G179" s="35">
        <v>25.207481563049583</v>
      </c>
      <c r="H179" s="35">
        <v>25</v>
      </c>
      <c r="I179" s="35">
        <v>26.403072659604636</v>
      </c>
      <c r="J179" s="35">
        <v>27.762650314202489</v>
      </c>
      <c r="K179" s="35">
        <v>29.03658629627137</v>
      </c>
      <c r="L179" s="35">
        <v>30.185388815034013</v>
      </c>
      <c r="M179" s="35">
        <v>31.173445195007552</v>
      </c>
      <c r="N179" s="35">
        <v>31.970125862662957</v>
      </c>
      <c r="O179" s="35">
        <v>32.550733857802719</v>
      </c>
      <c r="P179" s="35">
        <v>32.897270434971489</v>
      </c>
      <c r="Q179" s="35">
        <v>32.998993021391001</v>
      </c>
      <c r="R179" s="35">
        <v>32.852748234821696</v>
      </c>
      <c r="S179" s="35">
        <v>32.463069637856002</v>
      </c>
      <c r="T179" s="35">
        <v>31.842037198277517</v>
      </c>
      <c r="U179" s="35">
        <v>30.228779890214543</v>
      </c>
      <c r="V179" s="35">
        <v>28.995906240789644</v>
      </c>
      <c r="W179" s="35">
        <v>28.05372706834796</v>
      </c>
      <c r="X179" s="35">
        <v>27.333700654127018</v>
      </c>
      <c r="Y179" s="35">
        <v>26.783446464329636</v>
      </c>
      <c r="Z179" s="35">
        <v>26.362934567252665</v>
      </c>
      <c r="AA179" s="35"/>
      <c r="AB179" s="35"/>
      <c r="AC179" s="35"/>
    </row>
    <row r="180" spans="1:29">
      <c r="A180" s="239" t="s">
        <v>755</v>
      </c>
      <c r="B180" s="35" t="s">
        <v>91</v>
      </c>
      <c r="C180" s="35">
        <v>24.129347769659876</v>
      </c>
      <c r="D180" s="35">
        <v>24.167782293570856</v>
      </c>
      <c r="E180" s="35">
        <v>24.217637289842109</v>
      </c>
      <c r="F180" s="35">
        <v>24.28230624889995</v>
      </c>
      <c r="G180" s="35">
        <v>24.366191006264501</v>
      </c>
      <c r="H180" s="35">
        <v>24</v>
      </c>
      <c r="I180" s="35">
        <v>26.331784193180077</v>
      </c>
      <c r="J180" s="35">
        <v>28.587934851669953</v>
      </c>
      <c r="K180" s="35">
        <v>30.695271683059069</v>
      </c>
      <c r="L180" s="35">
        <v>32.585441306358319</v>
      </c>
      <c r="M180" s="35">
        <v>34.197134355892999</v>
      </c>
      <c r="N180" s="35">
        <v>35.478074106171761</v>
      </c>
      <c r="O180" s="35">
        <v>36.386712114880709</v>
      </c>
      <c r="P180" s="35">
        <v>36.893575884284637</v>
      </c>
      <c r="Q180" s="35">
        <v>36.982224828415696</v>
      </c>
      <c r="R180" s="35">
        <v>36.649783538387084</v>
      </c>
      <c r="S180" s="35">
        <v>35.907035048887586</v>
      </c>
      <c r="T180" s="35">
        <v>34.778071080673769</v>
      </c>
      <c r="U180" s="35">
        <v>32.309097616024701</v>
      </c>
      <c r="V180" s="35">
        <v>30.405701231310815</v>
      </c>
      <c r="W180" s="35">
        <v>28.938323047942255</v>
      </c>
      <c r="X180" s="35">
        <v>27.807082729153031</v>
      </c>
      <c r="Y180" s="35">
        <v>26.934979904292558</v>
      </c>
      <c r="Z180" s="35">
        <v>26.262652968541492</v>
      </c>
      <c r="AA180" s="35"/>
      <c r="AB180" s="35"/>
      <c r="AC180" s="35"/>
    </row>
    <row r="181" spans="1:29">
      <c r="A181" s="239" t="s">
        <v>755</v>
      </c>
      <c r="B181" s="35" t="s">
        <v>92</v>
      </c>
      <c r="C181" s="35">
        <v>20.16584757572392</v>
      </c>
      <c r="D181" s="35">
        <v>20.213329817619911</v>
      </c>
      <c r="E181" s="35">
        <v>20.274406248551397</v>
      </c>
      <c r="F181" s="35">
        <v>20.352968891475879</v>
      </c>
      <c r="G181" s="35">
        <v>20.454024057423663</v>
      </c>
      <c r="H181" s="35">
        <v>20</v>
      </c>
      <c r="I181" s="35">
        <v>22.754640872643222</v>
      </c>
      <c r="J181" s="35">
        <v>25.415585703278087</v>
      </c>
      <c r="K181" s="35">
        <v>27.89232541643522</v>
      </c>
      <c r="L181" s="35">
        <v>30.100616468605057</v>
      </c>
      <c r="M181" s="35">
        <v>31.965346298565692</v>
      </c>
      <c r="N181" s="35">
        <v>33.423088197515483</v>
      </c>
      <c r="O181" s="35">
        <v>34.424258697947735</v>
      </c>
      <c r="P181" s="35">
        <v>34.93480410008705</v>
      </c>
      <c r="Q181" s="35">
        <v>34.937358770568615</v>
      </c>
      <c r="R181" s="35">
        <v>34.431835815120621</v>
      </c>
      <c r="S181" s="35">
        <v>33.435430034176122</v>
      </c>
      <c r="T181" s="35">
        <v>31.982033060882621</v>
      </c>
      <c r="U181" s="35">
        <v>29.315111959322092</v>
      </c>
      <c r="V181" s="35">
        <v>27.241785294182261</v>
      </c>
      <c r="W181" s="35">
        <v>25.629932788360286</v>
      </c>
      <c r="X181" s="35">
        <v>24.376841056985981</v>
      </c>
      <c r="Y181" s="35">
        <v>23.402658319069836</v>
      </c>
      <c r="Z181" s="35">
        <v>22.64530593768195</v>
      </c>
      <c r="AA181" s="35"/>
      <c r="AB181" s="35"/>
      <c r="AC181" s="35"/>
    </row>
    <row r="182" spans="1:29">
      <c r="A182" s="239" t="s">
        <v>755</v>
      </c>
      <c r="B182" s="35" t="s">
        <v>93</v>
      </c>
      <c r="C182" s="35">
        <v>17.161703486429797</v>
      </c>
      <c r="D182" s="35">
        <v>17.207229389792403</v>
      </c>
      <c r="E182" s="35">
        <v>17.265572628901701</v>
      </c>
      <c r="F182" s="35">
        <v>17.340341788838039</v>
      </c>
      <c r="G182" s="35">
        <v>17.436161413578315</v>
      </c>
      <c r="H182" s="35">
        <v>17</v>
      </c>
      <c r="I182" s="35">
        <v>19.599703752240416</v>
      </c>
      <c r="J182" s="35">
        <v>22.108978302205713</v>
      </c>
      <c r="K182" s="35">
        <v>24.440539975497593</v>
      </c>
      <c r="L182" s="35">
        <v>26.513286738090322</v>
      </c>
      <c r="M182" s="35">
        <v>28.255119284015645</v>
      </c>
      <c r="N182" s="35">
        <v>29.605448968321582</v>
      </c>
      <c r="O182" s="35">
        <v>30.517305348297114</v>
      </c>
      <c r="P182" s="35">
        <v>30.958970023351569</v>
      </c>
      <c r="Q182" s="35">
        <v>30.915079941366464</v>
      </c>
      <c r="R182" s="35">
        <v>30.387161793642022</v>
      </c>
      <c r="S182" s="35">
        <v>29.393578909816917</v>
      </c>
      <c r="T182" s="35">
        <v>27.968892499990975</v>
      </c>
      <c r="U182" s="35">
        <v>25.559153512438726</v>
      </c>
      <c r="V182" s="35">
        <v>23.678806347090415</v>
      </c>
      <c r="W182" s="35">
        <v>22.211549735275828</v>
      </c>
      <c r="X182" s="35">
        <v>21.066632453729664</v>
      </c>
      <c r="Y182" s="35">
        <v>20.173240274728393</v>
      </c>
      <c r="Z182" s="35">
        <v>19.47611603844927</v>
      </c>
      <c r="AA182" s="35"/>
      <c r="AB182" s="35"/>
      <c r="AC182" s="35"/>
    </row>
    <row r="183" spans="1:29">
      <c r="A183" s="239" t="s">
        <v>772</v>
      </c>
      <c r="B183" s="35" t="s">
        <v>82</v>
      </c>
      <c r="C183" s="35">
        <v>-15.601823779872539</v>
      </c>
      <c r="D183" s="35">
        <v>-15.501964731295431</v>
      </c>
      <c r="E183" s="35">
        <v>-15.377061922999239</v>
      </c>
      <c r="F183" s="35">
        <v>-15.220834603166235</v>
      </c>
      <c r="G183" s="35">
        <v>-15.025426863379268</v>
      </c>
      <c r="H183" s="35">
        <v>-14.781012603380011</v>
      </c>
      <c r="I183" s="35">
        <v>-16</v>
      </c>
      <c r="J183" s="35">
        <v>-12.762745299904045</v>
      </c>
      <c r="K183" s="35">
        <v>-9.6593981689549206</v>
      </c>
      <c r="L183" s="35">
        <v>-6.8183271505705605</v>
      </c>
      <c r="M183" s="35">
        <v>-4.3570518559925748</v>
      </c>
      <c r="N183" s="35">
        <v>-2.3773818189868194</v>
      </c>
      <c r="O183" s="35">
        <v>-0.96120519075758004</v>
      </c>
      <c r="P183" s="35">
        <v>-0.1671014737959986</v>
      </c>
      <c r="Q183" s="35">
        <v>-2.7918407387353739E-2</v>
      </c>
      <c r="R183" s="35">
        <v>-0.54941323580674606</v>
      </c>
      <c r="S183" s="35">
        <v>-1.7100145625266805</v>
      </c>
      <c r="T183" s="35">
        <v>-4.5752420667524856</v>
      </c>
      <c r="U183" s="35">
        <v>-6.8659743283558718</v>
      </c>
      <c r="V183" s="35">
        <v>-8.6974010777540691</v>
      </c>
      <c r="W183" s="35">
        <v>-10.161615815823694</v>
      </c>
      <c r="X183" s="35">
        <v>-11.332246745990457</v>
      </c>
      <c r="Y183" s="35">
        <v>-12.268159176751645</v>
      </c>
      <c r="Z183" s="35">
        <v>-13.016415570360291</v>
      </c>
      <c r="AA183" s="35"/>
      <c r="AB183" s="35"/>
      <c r="AC183" s="35"/>
    </row>
    <row r="184" spans="1:29">
      <c r="A184" s="239" t="s">
        <v>772</v>
      </c>
      <c r="B184" s="35" t="s">
        <v>83</v>
      </c>
      <c r="C184" s="35">
        <v>-11.699227840590277</v>
      </c>
      <c r="D184" s="35">
        <v>-11.617413589943414</v>
      </c>
      <c r="E184" s="35">
        <v>-11.513344714327125</v>
      </c>
      <c r="F184" s="35">
        <v>-11.380967643261771</v>
      </c>
      <c r="G184" s="35">
        <v>-11.212582150096134</v>
      </c>
      <c r="H184" s="35">
        <v>-10.998393438407261</v>
      </c>
      <c r="I184" s="35">
        <v>-12</v>
      </c>
      <c r="J184" s="35">
        <v>-9.1475693092463182</v>
      </c>
      <c r="K184" s="35">
        <v>-6.3992368417779399</v>
      </c>
      <c r="L184" s="35">
        <v>-3.8553018012839058</v>
      </c>
      <c r="M184" s="35">
        <v>-1.6086039958363525</v>
      </c>
      <c r="N184" s="35">
        <v>0.25886431071612748</v>
      </c>
      <c r="O184" s="35">
        <v>1.6789506709244595</v>
      </c>
      <c r="P184" s="35">
        <v>2.5998296478065726</v>
      </c>
      <c r="Q184" s="35">
        <v>2.9878941617356212</v>
      </c>
      <c r="R184" s="35">
        <v>2.8289819662629743</v>
      </c>
      <c r="S184" s="35">
        <v>2.1288924931717421</v>
      </c>
      <c r="T184" s="35">
        <v>-0.89250273000925162</v>
      </c>
      <c r="U184" s="35">
        <v>-3.2677872195235587</v>
      </c>
      <c r="V184" s="35">
        <v>-5.135128626182448</v>
      </c>
      <c r="W184" s="35">
        <v>-6.6031481179174376</v>
      </c>
      <c r="X184" s="35">
        <v>-7.7572387520290658</v>
      </c>
      <c r="Y184" s="35">
        <v>-8.6645326941347243</v>
      </c>
      <c r="Z184" s="35">
        <v>-9.3778062214043345</v>
      </c>
      <c r="AA184" s="35"/>
      <c r="AB184" s="35"/>
      <c r="AC184" s="35"/>
    </row>
    <row r="185" spans="1:29">
      <c r="A185" s="239" t="s">
        <v>772</v>
      </c>
      <c r="B185" s="35" t="s">
        <v>84</v>
      </c>
      <c r="C185" s="35">
        <v>-3.8684165849597618</v>
      </c>
      <c r="D185" s="35">
        <v>-3.8285822096125552</v>
      </c>
      <c r="E185" s="35">
        <v>-3.7766887350329958</v>
      </c>
      <c r="F185" s="35">
        <v>-3.7090854983695087</v>
      </c>
      <c r="G185" s="35">
        <v>-3.6210166680511078</v>
      </c>
      <c r="H185" s="35">
        <v>-4</v>
      </c>
      <c r="I185" s="35">
        <v>-1.5170467769362834</v>
      </c>
      <c r="J185" s="35">
        <v>0.88718271696466733</v>
      </c>
      <c r="K185" s="35">
        <v>3.1364607421848891</v>
      </c>
      <c r="L185" s="35">
        <v>5.1594724014381939</v>
      </c>
      <c r="M185" s="35">
        <v>6.8920767272360113</v>
      </c>
      <c r="N185" s="35">
        <v>8.2793403151052409</v>
      </c>
      <c r="O185" s="35">
        <v>9.2772790247268695</v>
      </c>
      <c r="P185" s="35">
        <v>9.8542525271701908</v>
      </c>
      <c r="Q185" s="35">
        <v>9.9919674831493381</v>
      </c>
      <c r="R185" s="35">
        <v>9.686057545849776</v>
      </c>
      <c r="S185" s="35">
        <v>8.9462217989386801</v>
      </c>
      <c r="T185" s="35">
        <v>7.7959172404874337</v>
      </c>
      <c r="U185" s="35">
        <v>5.0547607137342165</v>
      </c>
      <c r="V185" s="35">
        <v>2.9505990853829198</v>
      </c>
      <c r="W185" s="35">
        <v>1.3354063318811136</v>
      </c>
      <c r="X185" s="35">
        <v>9.5554984050530756E-2</v>
      </c>
      <c r="Y185" s="35">
        <v>-0.85617747102923003</v>
      </c>
      <c r="Z185" s="35">
        <v>-1.586744621387258</v>
      </c>
      <c r="AA185" s="35"/>
      <c r="AB185" s="35"/>
      <c r="AC185" s="35"/>
    </row>
    <row r="186" spans="1:29">
      <c r="A186" s="239" t="s">
        <v>772</v>
      </c>
      <c r="B186" s="35" t="s">
        <v>85</v>
      </c>
      <c r="C186" s="35">
        <v>1.0563178091158367</v>
      </c>
      <c r="D186" s="35">
        <v>1.0757400518269062</v>
      </c>
      <c r="E186" s="35">
        <v>1.1018604157513172</v>
      </c>
      <c r="F186" s="35">
        <v>1.1369888724230492</v>
      </c>
      <c r="G186" s="35">
        <v>1</v>
      </c>
      <c r="H186" s="35">
        <v>3.6445464990384653</v>
      </c>
      <c r="I186" s="35">
        <v>6.2163467464728539</v>
      </c>
      <c r="J186" s="35">
        <v>8.644655596417735</v>
      </c>
      <c r="K186" s="35">
        <v>10.862675067958524</v>
      </c>
      <c r="L186" s="35">
        <v>12.809391825690414</v>
      </c>
      <c r="M186" s="35">
        <v>14.431255536083125</v>
      </c>
      <c r="N186" s="35">
        <v>15.683651931402423</v>
      </c>
      <c r="O186" s="35">
        <v>16.532130060108955</v>
      </c>
      <c r="P186" s="35">
        <v>16.953349964499616</v>
      </c>
      <c r="Q186" s="35">
        <v>16.935724716851038</v>
      </c>
      <c r="R186" s="35">
        <v>16.479739152918803</v>
      </c>
      <c r="S186" s="35">
        <v>15.597936535063283</v>
      </c>
      <c r="T186" s="35">
        <v>14.314573511873174</v>
      </c>
      <c r="U186" s="35">
        <v>12.664952865666095</v>
      </c>
      <c r="V186" s="35">
        <v>9.6736749313979047</v>
      </c>
      <c r="W186" s="35">
        <v>7.4494591347210299</v>
      </c>
      <c r="X186" s="35">
        <v>5.7956054912623678</v>
      </c>
      <c r="Y186" s="35">
        <v>4.5658543681617649</v>
      </c>
      <c r="Z186" s="35">
        <v>3.6514519174076661</v>
      </c>
      <c r="AA186" s="35"/>
      <c r="AB186" s="35"/>
      <c r="AC186" s="35"/>
    </row>
    <row r="187" spans="1:29">
      <c r="A187" s="239" t="s">
        <v>772</v>
      </c>
      <c r="B187" s="35" t="s">
        <v>86</v>
      </c>
      <c r="C187" s="35">
        <v>7.0341873874136835</v>
      </c>
      <c r="D187" s="35">
        <v>7.0475486641110576</v>
      </c>
      <c r="E187" s="35">
        <v>7.0661318582607233</v>
      </c>
      <c r="F187" s="35">
        <v>7.0919778243780227</v>
      </c>
      <c r="G187" s="35">
        <v>7</v>
      </c>
      <c r="H187" s="35">
        <v>9.5004715581404273</v>
      </c>
      <c r="I187" s="35">
        <v>11.939495910866894</v>
      </c>
      <c r="J187" s="35">
        <v>14.257135871562049</v>
      </c>
      <c r="K187" s="35">
        <v>16.39643718362705</v>
      </c>
      <c r="L187" s="35">
        <v>18.304828128444715</v>
      </c>
      <c r="M187" s="35">
        <v>19.935411435772327</v>
      </c>
      <c r="N187" s="35">
        <v>21.248116748839074</v>
      </c>
      <c r="O187" s="35">
        <v>22.210685323186382</v>
      </c>
      <c r="P187" s="35">
        <v>22.799462761018599</v>
      </c>
      <c r="Q187" s="35">
        <v>22.999980300214517</v>
      </c>
      <c r="R187" s="35">
        <v>22.807310373259945</v>
      </c>
      <c r="S187" s="35">
        <v>22.226187698508348</v>
      </c>
      <c r="T187" s="35">
        <v>21.2708929280431</v>
      </c>
      <c r="U187" s="35">
        <v>19.964901711407414</v>
      </c>
      <c r="V187" s="35">
        <v>16.321736496170907</v>
      </c>
      <c r="W187" s="35">
        <v>13.70230852792263</v>
      </c>
      <c r="X187" s="35">
        <v>11.8189454423987</v>
      </c>
      <c r="Y187" s="35">
        <v>10.464811427296812</v>
      </c>
      <c r="Z187" s="35">
        <v>9.4911919776271532</v>
      </c>
      <c r="AA187" s="35"/>
      <c r="AB187" s="35"/>
      <c r="AC187" s="35"/>
    </row>
    <row r="188" spans="1:29">
      <c r="A188" s="239" t="s">
        <v>772</v>
      </c>
      <c r="B188" s="35" t="s">
        <v>87</v>
      </c>
      <c r="C188" s="35">
        <v>11.024132035548968</v>
      </c>
      <c r="D188" s="35">
        <v>11.034301482860799</v>
      </c>
      <c r="E188" s="35">
        <v>11.048756422725395</v>
      </c>
      <c r="F188" s="35">
        <v>11.069302798559011</v>
      </c>
      <c r="G188" s="35">
        <v>11</v>
      </c>
      <c r="H188" s="35">
        <v>13.428285316273485</v>
      </c>
      <c r="I188" s="35">
        <v>15.800312943886482</v>
      </c>
      <c r="J188" s="35">
        <v>18.061128553183401</v>
      </c>
      <c r="K188" s="35">
        <v>20.158354336740125</v>
      </c>
      <c r="L188" s="35">
        <v>22.043402480599461</v>
      </c>
      <c r="M188" s="35">
        <v>23.672600830226443</v>
      </c>
      <c r="N188" s="35">
        <v>25.008204672137353</v>
      </c>
      <c r="O188" s="35">
        <v>26.019271190589553</v>
      </c>
      <c r="P188" s="35">
        <v>26.68237634021699</v>
      </c>
      <c r="Q188" s="35">
        <v>26.982157526349713</v>
      </c>
      <c r="R188" s="35">
        <v>26.911669520384351</v>
      </c>
      <c r="S188" s="35">
        <v>26.47254536447922</v>
      </c>
      <c r="T188" s="35">
        <v>25.67495853778879</v>
      </c>
      <c r="U188" s="35">
        <v>24.537387260757317</v>
      </c>
      <c r="V188" s="35">
        <v>20.523923847329677</v>
      </c>
      <c r="W188" s="35">
        <v>17.700342075067493</v>
      </c>
      <c r="X188" s="35">
        <v>15.713874726697581</v>
      </c>
      <c r="Y188" s="35">
        <v>14.316340373379276</v>
      </c>
      <c r="Z188" s="35">
        <v>13.333136561694415</v>
      </c>
      <c r="AA188" s="35"/>
      <c r="AB188" s="35"/>
      <c r="AC188" s="35"/>
    </row>
    <row r="189" spans="1:29">
      <c r="A189" s="239" t="s">
        <v>772</v>
      </c>
      <c r="B189" s="35" t="s">
        <v>88</v>
      </c>
      <c r="C189" s="35">
        <v>14.025575998960582</v>
      </c>
      <c r="D189" s="35">
        <v>14.036080061243258</v>
      </c>
      <c r="E189" s="35">
        <v>14.050898141704009</v>
      </c>
      <c r="F189" s="35">
        <v>14.071802007525843</v>
      </c>
      <c r="G189" s="35">
        <v>14</v>
      </c>
      <c r="H189" s="35">
        <v>16.298639089961394</v>
      </c>
      <c r="I189" s="35">
        <v>18.542977875721256</v>
      </c>
      <c r="J189" s="35">
        <v>20.679998778604325</v>
      </c>
      <c r="K189" s="35">
        <v>22.659219369412227</v>
      </c>
      <c r="L189" s="35">
        <v>24.433884905031022</v>
      </c>
      <c r="M189" s="35">
        <v>25.962072806635298</v>
      </c>
      <c r="N189" s="35">
        <v>27.207682988615012</v>
      </c>
      <c r="O189" s="35">
        <v>28.14129064387738</v>
      </c>
      <c r="P189" s="35">
        <v>28.740841340342563</v>
      </c>
      <c r="Q189" s="35">
        <v>28.992172008503701</v>
      </c>
      <c r="R189" s="35">
        <v>28.889345512863571</v>
      </c>
      <c r="S189" s="35">
        <v>28.43479090373182</v>
      </c>
      <c r="T189" s="35">
        <v>27.639246036241882</v>
      </c>
      <c r="U189" s="35">
        <v>26.521503912087383</v>
      </c>
      <c r="V189" s="35">
        <v>22.876092778260066</v>
      </c>
      <c r="W189" s="35">
        <v>20.291977669888915</v>
      </c>
      <c r="X189" s="35">
        <v>18.460181296813928</v>
      </c>
      <c r="Y189" s="35">
        <v>17.1616795615233</v>
      </c>
      <c r="Z189" s="35">
        <v>16.241213301552303</v>
      </c>
      <c r="AA189" s="35"/>
      <c r="AB189" s="35"/>
      <c r="AC189" s="35"/>
    </row>
    <row r="190" spans="1:29">
      <c r="A190" s="239" t="s">
        <v>772</v>
      </c>
      <c r="B190" s="35" t="s">
        <v>89</v>
      </c>
      <c r="C190" s="35">
        <v>13.042970413124456</v>
      </c>
      <c r="D190" s="35">
        <v>13.058626770318693</v>
      </c>
      <c r="E190" s="35">
        <v>13.079987553018068</v>
      </c>
      <c r="F190" s="35">
        <v>13.109131180227717</v>
      </c>
      <c r="G190" s="35">
        <v>13</v>
      </c>
      <c r="H190" s="35">
        <v>15.415994903740192</v>
      </c>
      <c r="I190" s="35">
        <v>17.768901339266272</v>
      </c>
      <c r="J190" s="35">
        <v>19.997278256914324</v>
      </c>
      <c r="K190" s="35">
        <v>22.042936425357553</v>
      </c>
      <c r="L190" s="35">
        <v>23.852457917208376</v>
      </c>
      <c r="M190" s="35">
        <v>25.378591002363944</v>
      </c>
      <c r="N190" s="35">
        <v>26.581484024479998</v>
      </c>
      <c r="O190" s="35">
        <v>27.429726040564368</v>
      </c>
      <c r="P190" s="35">
        <v>27.901167049643643</v>
      </c>
      <c r="Q190" s="35">
        <v>27.983496392009855</v>
      </c>
      <c r="R190" s="35">
        <v>27.674564215405073</v>
      </c>
      <c r="S190" s="35">
        <v>26.982437613751504</v>
      </c>
      <c r="T190" s="35">
        <v>25.92518997248591</v>
      </c>
      <c r="U190" s="35">
        <v>24.530429021288185</v>
      </c>
      <c r="V190" s="35">
        <v>21.45121257496594</v>
      </c>
      <c r="W190" s="35">
        <v>19.194304986865358</v>
      </c>
      <c r="X190" s="35">
        <v>17.540107579823793</v>
      </c>
      <c r="Y190" s="35">
        <v>16.327665796256589</v>
      </c>
      <c r="Z190" s="35">
        <v>15.439008207819994</v>
      </c>
      <c r="AA190" s="35"/>
      <c r="AB190" s="35"/>
      <c r="AC190" s="35"/>
    </row>
    <row r="191" spans="1:29">
      <c r="A191" s="239" t="s">
        <v>772</v>
      </c>
      <c r="B191" s="35" t="s">
        <v>90</v>
      </c>
      <c r="C191" s="35">
        <v>7.1239956567103393</v>
      </c>
      <c r="D191" s="35">
        <v>7.1637772721333777</v>
      </c>
      <c r="E191" s="35">
        <v>7.2163220517482349</v>
      </c>
      <c r="F191" s="35">
        <v>7.2857248106712671</v>
      </c>
      <c r="G191" s="35">
        <v>7.3773941064877944</v>
      </c>
      <c r="H191" s="35">
        <v>7</v>
      </c>
      <c r="I191" s="35">
        <v>9.7451581964519605</v>
      </c>
      <c r="J191" s="35">
        <v>12.408903324077533</v>
      </c>
      <c r="K191" s="35">
        <v>14.912236778828458</v>
      </c>
      <c r="L191" s="35">
        <v>17.180917280508037</v>
      </c>
      <c r="M191" s="35">
        <v>19.147662644043283</v>
      </c>
      <c r="N191" s="35">
        <v>20.75414516509554</v>
      </c>
      <c r="O191" s="35">
        <v>21.952721442922417</v>
      </c>
      <c r="P191" s="35">
        <v>22.707845339189696</v>
      </c>
      <c r="Q191" s="35">
        <v>22.99712216865894</v>
      </c>
      <c r="R191" s="35">
        <v>22.811972857651298</v>
      </c>
      <c r="S191" s="35">
        <v>22.157888373361196</v>
      </c>
      <c r="T191" s="35">
        <v>21.054266878417877</v>
      </c>
      <c r="U191" s="35">
        <v>17.640475497434089</v>
      </c>
      <c r="V191" s="35">
        <v>15.055896461263199</v>
      </c>
      <c r="W191" s="35">
        <v>13.099113503925903</v>
      </c>
      <c r="X191" s="35">
        <v>11.61763451313503</v>
      </c>
      <c r="Y191" s="35">
        <v>10.496007818705262</v>
      </c>
      <c r="Z191" s="35">
        <v>9.6468250429266718</v>
      </c>
      <c r="AA191" s="35"/>
      <c r="AB191" s="35"/>
      <c r="AC191" s="35"/>
    </row>
    <row r="192" spans="1:29">
      <c r="A192" s="239" t="s">
        <v>772</v>
      </c>
      <c r="B192" s="35" t="s">
        <v>91</v>
      </c>
      <c r="C192" s="35">
        <v>0.17648164510822384</v>
      </c>
      <c r="D192" s="35">
        <v>0.2270534338478753</v>
      </c>
      <c r="E192" s="35">
        <v>0.29211684756506845</v>
      </c>
      <c r="F192" s="35">
        <v>0.37582454132151816</v>
      </c>
      <c r="G192" s="35">
        <v>0.48351913638965199</v>
      </c>
      <c r="H192" s="35">
        <v>0</v>
      </c>
      <c r="I192" s="35">
        <v>2.9365768831460421</v>
      </c>
      <c r="J192" s="35">
        <v>5.7733863786146422</v>
      </c>
      <c r="K192" s="35">
        <v>8.4140506001921587</v>
      </c>
      <c r="L192" s="35">
        <v>10.768855509525936</v>
      </c>
      <c r="M192" s="35">
        <v>12.757798864671422</v>
      </c>
      <c r="N192" s="35">
        <v>14.313308219655841</v>
      </c>
      <c r="O192" s="35">
        <v>15.382536633625953</v>
      </c>
      <c r="P192" s="35">
        <v>15.929158095059798</v>
      </c>
      <c r="Q192" s="35">
        <v>15.934601663224072</v>
      </c>
      <c r="R192" s="35">
        <v>15.398682398102901</v>
      </c>
      <c r="S192" s="35">
        <v>14.339607643557779</v>
      </c>
      <c r="T192" s="35">
        <v>12.793358450254367</v>
      </c>
      <c r="U192" s="35">
        <v>9.9438837259461881</v>
      </c>
      <c r="V192" s="35">
        <v>7.7290747335521912</v>
      </c>
      <c r="W192" s="35">
        <v>6.0075718786776733</v>
      </c>
      <c r="X192" s="35">
        <v>4.6695006998453259</v>
      </c>
      <c r="Y192" s="35">
        <v>3.6294591602381834</v>
      </c>
      <c r="Z192" s="35">
        <v>2.8210668854323546</v>
      </c>
      <c r="AA192" s="35"/>
      <c r="AB192" s="35"/>
      <c r="AC192" s="35"/>
    </row>
    <row r="193" spans="1:29">
      <c r="A193" s="239" t="s">
        <v>772</v>
      </c>
      <c r="B193" s="35" t="s">
        <v>92</v>
      </c>
      <c r="C193" s="35">
        <v>-6.6779722355516649</v>
      </c>
      <c r="D193" s="35">
        <v>-6.5946083673119578</v>
      </c>
      <c r="E193" s="35">
        <v>-6.4896639544884884</v>
      </c>
      <c r="F193" s="35">
        <v>-6.3575524052595709</v>
      </c>
      <c r="G193" s="35">
        <v>-6.1912409173957661</v>
      </c>
      <c r="H193" s="35">
        <v>-5.9818760953426606</v>
      </c>
      <c r="I193" s="35">
        <v>-7</v>
      </c>
      <c r="J193" s="35">
        <v>-4.2380663924243915</v>
      </c>
      <c r="K193" s="35">
        <v>-1.5846934100830161</v>
      </c>
      <c r="L193" s="35">
        <v>0.85582540819592445</v>
      </c>
      <c r="M193" s="35">
        <v>2.9875629742009107</v>
      </c>
      <c r="N193" s="35">
        <v>4.7267291626494075</v>
      </c>
      <c r="O193" s="35">
        <v>6.0049642677590782</v>
      </c>
      <c r="P193" s="35">
        <v>6.7720259513989749</v>
      </c>
      <c r="Q193" s="35">
        <v>6.9977640695754975</v>
      </c>
      <c r="R193" s="35">
        <v>6.6733057546783474</v>
      </c>
      <c r="S193" s="35">
        <v>5.8114041726167542</v>
      </c>
      <c r="T193" s="35">
        <v>3.1768944213178063</v>
      </c>
      <c r="U193" s="35">
        <v>1.0841396202314399</v>
      </c>
      <c r="V193" s="35">
        <v>-0.5782655598255575</v>
      </c>
      <c r="W193" s="35">
        <v>-1.8988172944318897</v>
      </c>
      <c r="X193" s="35">
        <v>-2.9478135949078093</v>
      </c>
      <c r="Y193" s="35">
        <v>-3.7810965398885323</v>
      </c>
      <c r="Z193" s="35">
        <v>-4.4430249624012914</v>
      </c>
      <c r="AA193" s="35"/>
      <c r="AB193" s="35"/>
      <c r="AC193" s="35"/>
    </row>
    <row r="194" spans="1:29">
      <c r="A194" s="239" t="s">
        <v>772</v>
      </c>
      <c r="B194" s="35" t="s">
        <v>93</v>
      </c>
      <c r="C194" s="35">
        <v>-13.613239951344333</v>
      </c>
      <c r="D194" s="35">
        <v>-13.517734821036331</v>
      </c>
      <c r="E194" s="35">
        <v>-13.398645998599703</v>
      </c>
      <c r="F194" s="35">
        <v>-13.250149812231429</v>
      </c>
      <c r="G194" s="35">
        <v>-13.064984513635464</v>
      </c>
      <c r="H194" s="35">
        <v>-12.834095164604618</v>
      </c>
      <c r="I194" s="35">
        <v>-14</v>
      </c>
      <c r="J194" s="35">
        <v>-10.925757198263769</v>
      </c>
      <c r="K194" s="35">
        <v>-7.9820311000081468</v>
      </c>
      <c r="L194" s="35">
        <v>-5.2937973337284419</v>
      </c>
      <c r="M194" s="35">
        <v>-2.9751846237927886</v>
      </c>
      <c r="N194" s="35">
        <v>-1.1246294656459028</v>
      </c>
      <c r="O194" s="35">
        <v>0.17930298681026891</v>
      </c>
      <c r="P194" s="35">
        <v>0.8812543978060674</v>
      </c>
      <c r="Q194" s="35">
        <v>0.95142348290326062</v>
      </c>
      <c r="R194" s="35">
        <v>0.38683121986327684</v>
      </c>
      <c r="S194" s="35">
        <v>-0.78855267722980749</v>
      </c>
      <c r="T194" s="35">
        <v>-3.4048746783949113</v>
      </c>
      <c r="U194" s="35">
        <v>-5.503074732240675</v>
      </c>
      <c r="V194" s="35">
        <v>-7.1857588452809917</v>
      </c>
      <c r="W194" s="35">
        <v>-8.5352134976572458</v>
      </c>
      <c r="X194" s="35">
        <v>-9.6174296098243932</v>
      </c>
      <c r="Y194" s="35">
        <v>-10.48532962511711</v>
      </c>
      <c r="Z194" s="35">
        <v>-11.181355518722322</v>
      </c>
      <c r="AA194" s="35"/>
      <c r="AB194" s="35"/>
      <c r="AC194" s="35"/>
    </row>
    <row r="195" spans="1:29">
      <c r="A195" s="240" t="s">
        <v>780</v>
      </c>
      <c r="B195" s="35" t="s">
        <v>82</v>
      </c>
      <c r="C195" s="35">
        <v>-4.6712537585961931</v>
      </c>
      <c r="D195" s="35">
        <v>-4.5868306410484703</v>
      </c>
      <c r="E195" s="35">
        <v>-4.4807273888593837</v>
      </c>
      <c r="F195" s="35">
        <v>-4.3473764720475661</v>
      </c>
      <c r="G195" s="35">
        <v>-4.1797806005952696</v>
      </c>
      <c r="H195" s="35">
        <v>-3.9691455573619931</v>
      </c>
      <c r="I195" s="35">
        <v>-5</v>
      </c>
      <c r="J195" s="35">
        <v>-2.2207306124550414</v>
      </c>
      <c r="K195" s="35">
        <v>0.44790712442356284</v>
      </c>
      <c r="L195" s="35">
        <v>2.899685365582549</v>
      </c>
      <c r="M195" s="35">
        <v>5.0370085792239472</v>
      </c>
      <c r="N195" s="35">
        <v>6.7747984364199034</v>
      </c>
      <c r="O195" s="35">
        <v>8.0438804407094366</v>
      </c>
      <c r="P195" s="35">
        <v>8.7937374894343101</v>
      </c>
      <c r="Q195" s="35">
        <v>8.994520758498517</v>
      </c>
      <c r="R195" s="35">
        <v>8.638237865234041</v>
      </c>
      <c r="S195" s="35">
        <v>7.7390710133389788</v>
      </c>
      <c r="T195" s="35">
        <v>5.1360897749987195</v>
      </c>
      <c r="U195" s="35">
        <v>3.0649770944250996</v>
      </c>
      <c r="V195" s="35">
        <v>1.4170559828738032</v>
      </c>
      <c r="W195" s="35">
        <v>0.10585547921780236</v>
      </c>
      <c r="X195" s="35">
        <v>-0.93742671963048263</v>
      </c>
      <c r="Y195" s="35">
        <v>-1.7675345051284612</v>
      </c>
      <c r="Z195" s="35">
        <v>-2.4280259199202141</v>
      </c>
      <c r="AA195" s="35"/>
      <c r="AB195" s="35"/>
      <c r="AC195" s="35"/>
    </row>
    <row r="196" spans="1:29">
      <c r="A196" s="240" t="s">
        <v>780</v>
      </c>
      <c r="B196" s="35" t="s">
        <v>83</v>
      </c>
      <c r="C196" s="35">
        <v>-2.733200172271121</v>
      </c>
      <c r="D196" s="35">
        <v>-2.6593779593064206</v>
      </c>
      <c r="E196" s="35">
        <v>-2.5651294995431519</v>
      </c>
      <c r="F196" s="35">
        <v>-2.4448029499720088</v>
      </c>
      <c r="G196" s="35">
        <v>-2.2911826301486036</v>
      </c>
      <c r="H196" s="35">
        <v>-2.0950563159913744</v>
      </c>
      <c r="I196" s="35">
        <v>-3</v>
      </c>
      <c r="J196" s="35">
        <v>-0.36938343774254179</v>
      </c>
      <c r="K196" s="35">
        <v>2.1675197135499875</v>
      </c>
      <c r="L196" s="35">
        <v>4.5203345010979685</v>
      </c>
      <c r="M196" s="35">
        <v>6.6052439588435892</v>
      </c>
      <c r="N196" s="35">
        <v>8.3479750134542954</v>
      </c>
      <c r="O196" s="35">
        <v>9.6864443975070582</v>
      </c>
      <c r="P196" s="35">
        <v>10.57297031151375</v>
      </c>
      <c r="Q196" s="35">
        <v>10.975971046265073</v>
      </c>
      <c r="R196" s="35">
        <v>10.881090053559831</v>
      </c>
      <c r="S196" s="35">
        <v>10.291707385660187</v>
      </c>
      <c r="T196" s="35">
        <v>7.4110269361780912</v>
      </c>
      <c r="U196" s="35">
        <v>5.1546695786248051</v>
      </c>
      <c r="V196" s="35">
        <v>3.3873272391090969</v>
      </c>
      <c r="W196" s="35">
        <v>2.0030168440430147</v>
      </c>
      <c r="X196" s="35">
        <v>0.91872478186499285</v>
      </c>
      <c r="Y196" s="35">
        <v>6.9428785611100441E-2</v>
      </c>
      <c r="Z196" s="35">
        <v>-0.59580128884319716</v>
      </c>
      <c r="AA196" s="35"/>
      <c r="AB196" s="35"/>
      <c r="AC196" s="35"/>
    </row>
    <row r="197" spans="1:29">
      <c r="A197" s="240" t="s">
        <v>780</v>
      </c>
      <c r="B197" s="35" t="s">
        <v>84</v>
      </c>
      <c r="C197" s="35">
        <v>0.15038104576027245</v>
      </c>
      <c r="D197" s="35">
        <v>0.19590604615707988</v>
      </c>
      <c r="E197" s="35">
        <v>0.25521287424800487</v>
      </c>
      <c r="F197" s="35">
        <v>0.33247371614913296</v>
      </c>
      <c r="G197" s="35">
        <v>0.43312380794159128</v>
      </c>
      <c r="H197" s="35">
        <v>0</v>
      </c>
      <c r="I197" s="35">
        <v>2.8376608263585332</v>
      </c>
      <c r="J197" s="35">
        <v>5.5853516765310482</v>
      </c>
      <c r="K197" s="35">
        <v>8.1559551339255876</v>
      </c>
      <c r="L197" s="35">
        <v>10.467968458786507</v>
      </c>
      <c r="M197" s="35">
        <v>12.448087688269727</v>
      </c>
      <c r="N197" s="35">
        <v>14.033531788691704</v>
      </c>
      <c r="O197" s="35">
        <v>15.174033171116422</v>
      </c>
      <c r="P197" s="35">
        <v>15.833431459623075</v>
      </c>
      <c r="Q197" s="35">
        <v>15.990819980742101</v>
      </c>
      <c r="R197" s="35">
        <v>15.641208623828316</v>
      </c>
      <c r="S197" s="35">
        <v>14.79568205592992</v>
      </c>
      <c r="T197" s="35">
        <v>13.481048274842781</v>
      </c>
      <c r="U197" s="35">
        <v>10.34829795855339</v>
      </c>
      <c r="V197" s="35">
        <v>7.9435418118661936</v>
      </c>
      <c r="W197" s="35">
        <v>6.0976072364355574</v>
      </c>
      <c r="X197" s="35">
        <v>4.6806342674863206</v>
      </c>
      <c r="Y197" s="35">
        <v>3.5929400331094512</v>
      </c>
      <c r="Z197" s="35">
        <v>2.7580061469859904</v>
      </c>
      <c r="AA197" s="35"/>
      <c r="AB197" s="35"/>
      <c r="AC197" s="35"/>
    </row>
    <row r="198" spans="1:29">
      <c r="A198" s="240" t="s">
        <v>780</v>
      </c>
      <c r="B198" s="35" t="s">
        <v>85</v>
      </c>
      <c r="C198" s="35">
        <v>5.0697205283478146</v>
      </c>
      <c r="D198" s="35">
        <v>5.0932611749239731</v>
      </c>
      <c r="E198" s="35">
        <v>5.1247501554321273</v>
      </c>
      <c r="F198" s="35">
        <v>5.1668711689835192</v>
      </c>
      <c r="G198" s="35">
        <v>5.2232140468400168</v>
      </c>
      <c r="H198" s="35">
        <v>5</v>
      </c>
      <c r="I198" s="35">
        <v>7.6725358825412941</v>
      </c>
      <c r="J198" s="35">
        <v>10.269980038913275</v>
      </c>
      <c r="K198" s="35">
        <v>12.719350636915095</v>
      </c>
      <c r="L198" s="35">
        <v>14.951826349419266</v>
      </c>
      <c r="M198" s="35">
        <v>16.904680065452972</v>
      </c>
      <c r="N198" s="35">
        <v>18.523041368700717</v>
      </c>
      <c r="O198" s="35">
        <v>19.76143826209022</v>
      </c>
      <c r="P198" s="35">
        <v>20.585074819768874</v>
      </c>
      <c r="Q198" s="35">
        <v>20.97080886757308</v>
      </c>
      <c r="R198" s="35">
        <v>20.907802221558846</v>
      </c>
      <c r="S198" s="35">
        <v>20.397825214480267</v>
      </c>
      <c r="T198" s="35">
        <v>19.455206953766115</v>
      </c>
      <c r="U198" s="35">
        <v>18.106432708623867</v>
      </c>
      <c r="V198" s="35">
        <v>14.798154633428751</v>
      </c>
      <c r="W198" s="35">
        <v>12.324940077509572</v>
      </c>
      <c r="X198" s="35">
        <v>10.476005344521704</v>
      </c>
      <c r="Y198" s="35">
        <v>9.0937719921151228</v>
      </c>
      <c r="Z198" s="35">
        <v>8.060436955232742</v>
      </c>
      <c r="AA198" s="35"/>
      <c r="AB198" s="35"/>
      <c r="AC198" s="35"/>
    </row>
    <row r="199" spans="1:29">
      <c r="A199" s="240" t="s">
        <v>780</v>
      </c>
      <c r="B199" s="35" t="s">
        <v>86</v>
      </c>
      <c r="C199" s="35">
        <v>11.037353536945249</v>
      </c>
      <c r="D199" s="35">
        <v>11.051440592823452</v>
      </c>
      <c r="E199" s="35">
        <v>11.070840268591077</v>
      </c>
      <c r="F199" s="35">
        <v>11.097556100709788</v>
      </c>
      <c r="G199" s="35">
        <v>11</v>
      </c>
      <c r="H199" s="35">
        <v>13.379554318392731</v>
      </c>
      <c r="I199" s="35">
        <v>15.698843959955884</v>
      </c>
      <c r="J199" s="35">
        <v>17.899130513196752</v>
      </c>
      <c r="K199" s="35">
        <v>19.924689443046482</v>
      </c>
      <c r="L199" s="35">
        <v>21.72422137240612</v>
      </c>
      <c r="M199" s="35">
        <v>23.252151291985438</v>
      </c>
      <c r="N199" s="35">
        <v>24.469782794600128</v>
      </c>
      <c r="O199" s="35">
        <v>25.346278101748812</v>
      </c>
      <c r="P199" s="35">
        <v>25.859439062282064</v>
      </c>
      <c r="Q199" s="35">
        <v>25.996269343563533</v>
      </c>
      <c r="R199" s="35">
        <v>25.753303577049969</v>
      </c>
      <c r="S199" s="35">
        <v>25.136695122337493</v>
      </c>
      <c r="T199" s="35">
        <v>24.16206022695885</v>
      </c>
      <c r="U199" s="35">
        <v>22.854082528746069</v>
      </c>
      <c r="V199" s="35">
        <v>19.607830613641021</v>
      </c>
      <c r="W199" s="35">
        <v>17.250567911388867</v>
      </c>
      <c r="X199" s="35">
        <v>15.538843870018734</v>
      </c>
      <c r="Y199" s="35">
        <v>14.29587710564193</v>
      </c>
      <c r="Z199" s="35">
        <v>13.39329798657511</v>
      </c>
      <c r="AA199" s="35"/>
      <c r="AB199" s="35"/>
      <c r="AC199" s="35"/>
    </row>
    <row r="200" spans="1:29">
      <c r="A200" s="240" t="s">
        <v>780</v>
      </c>
      <c r="B200" s="35" t="s">
        <v>87</v>
      </c>
      <c r="C200" s="35">
        <v>16.028722014056331</v>
      </c>
      <c r="D200" s="35">
        <v>16.040225695150948</v>
      </c>
      <c r="E200" s="35">
        <v>16.056336806576425</v>
      </c>
      <c r="F200" s="35">
        <v>16.078900706707977</v>
      </c>
      <c r="G200" s="35">
        <v>16</v>
      </c>
      <c r="H200" s="35">
        <v>18.321193042526602</v>
      </c>
      <c r="I200" s="35">
        <v>20.58646509250817</v>
      </c>
      <c r="J200" s="35">
        <v>22.741242377277526</v>
      </c>
      <c r="K200" s="35">
        <v>24.73361310739271</v>
      </c>
      <c r="L200" s="35">
        <v>26.515578108849461</v>
      </c>
      <c r="M200" s="35">
        <v>28.044207194568852</v>
      </c>
      <c r="N200" s="35">
        <v>29.282673416451129</v>
      </c>
      <c r="O200" s="35">
        <v>30.201140281325625</v>
      </c>
      <c r="P200" s="35">
        <v>30.777480556444999</v>
      </c>
      <c r="Q200" s="35">
        <v>30.997809347430412</v>
      </c>
      <c r="R200" s="35">
        <v>30.856818606027197</v>
      </c>
      <c r="S200" s="35">
        <v>30.35790500888157</v>
      </c>
      <c r="T200" s="35">
        <v>29.51308812654861</v>
      </c>
      <c r="U200" s="35">
        <v>28.342720854161694</v>
      </c>
      <c r="V200" s="35">
        <v>24.812968937797745</v>
      </c>
      <c r="W200" s="35">
        <v>22.292649928350265</v>
      </c>
      <c r="X200" s="35">
        <v>20.493087789171479</v>
      </c>
      <c r="Y200" s="35">
        <v>19.208161602991712</v>
      </c>
      <c r="Z200" s="35">
        <v>18.290696588594418</v>
      </c>
      <c r="AA200" s="35"/>
      <c r="AB200" s="35"/>
      <c r="AC200" s="35"/>
    </row>
    <row r="201" spans="1:29">
      <c r="A201" s="240" t="s">
        <v>780</v>
      </c>
      <c r="B201" s="35" t="s">
        <v>88</v>
      </c>
      <c r="C201" s="35">
        <v>18.029913963986974</v>
      </c>
      <c r="D201" s="35">
        <v>18.041605081097174</v>
      </c>
      <c r="E201" s="35">
        <v>18.057865375978132</v>
      </c>
      <c r="F201" s="35">
        <v>18.080480596330769</v>
      </c>
      <c r="G201" s="35">
        <v>18</v>
      </c>
      <c r="H201" s="35">
        <v>20.187912613372873</v>
      </c>
      <c r="I201" s="35">
        <v>22.32205892200853</v>
      </c>
      <c r="J201" s="35">
        <v>24.34999388761679</v>
      </c>
      <c r="K201" s="35">
        <v>26.221882535673668</v>
      </c>
      <c r="L201" s="35">
        <v>27.891724612389126</v>
      </c>
      <c r="M201" s="35">
        <v>29.318485006300786</v>
      </c>
      <c r="N201" s="35">
        <v>30.467102155234191</v>
      </c>
      <c r="O201" s="35">
        <v>31.309349657788083</v>
      </c>
      <c r="P201" s="35">
        <v>31.824529915891276</v>
      </c>
      <c r="Q201" s="35">
        <v>31.999982762687704</v>
      </c>
      <c r="R201" s="35">
        <v>31.831396576602451</v>
      </c>
      <c r="S201" s="35">
        <v>31.322914236194805</v>
      </c>
      <c r="T201" s="35">
        <v>30.487031312037715</v>
      </c>
      <c r="U201" s="35">
        <v>29.344288997481488</v>
      </c>
      <c r="V201" s="35">
        <v>26.156519434149544</v>
      </c>
      <c r="W201" s="35">
        <v>23.864519961932302</v>
      </c>
      <c r="X201" s="35">
        <v>22.216577262098863</v>
      </c>
      <c r="Y201" s="35">
        <v>21.031709998884711</v>
      </c>
      <c r="Z201" s="35">
        <v>20.179792980423759</v>
      </c>
      <c r="AA201" s="35"/>
      <c r="AB201" s="35"/>
      <c r="AC201" s="35"/>
    </row>
    <row r="202" spans="1:29">
      <c r="A202" s="240" t="s">
        <v>780</v>
      </c>
      <c r="B202" s="35" t="s">
        <v>89</v>
      </c>
      <c r="C202" s="35">
        <v>17.043726387861792</v>
      </c>
      <c r="D202" s="35">
        <v>17.059306188862148</v>
      </c>
      <c r="E202" s="35">
        <v>17.080437104671667</v>
      </c>
      <c r="F202" s="35">
        <v>17.109097008796162</v>
      </c>
      <c r="G202" s="35">
        <v>17</v>
      </c>
      <c r="H202" s="35">
        <v>19.278184723586477</v>
      </c>
      <c r="I202" s="35">
        <v>21.495637841087323</v>
      </c>
      <c r="J202" s="35">
        <v>23.593246723113378</v>
      </c>
      <c r="K202" s="35">
        <v>25.515093535159814</v>
      </c>
      <c r="L202" s="35">
        <v>27.209945889291738</v>
      </c>
      <c r="M202" s="35">
        <v>28.632622591693401</v>
      </c>
      <c r="N202" s="35">
        <v>29.745198078128094</v>
      </c>
      <c r="O202" s="35">
        <v>30.518013429596344</v>
      </c>
      <c r="P202" s="35">
        <v>30.93046701664451</v>
      </c>
      <c r="Q202" s="35">
        <v>30.971563695411824</v>
      </c>
      <c r="R202" s="35">
        <v>30.640207915006172</v>
      </c>
      <c r="S202" s="35">
        <v>29.945232922583266</v>
      </c>
      <c r="T202" s="35">
        <v>28.905165287583326</v>
      </c>
      <c r="U202" s="35">
        <v>27.547731022413203</v>
      </c>
      <c r="V202" s="35">
        <v>24.776830489309241</v>
      </c>
      <c r="W202" s="35">
        <v>22.73384857188109</v>
      </c>
      <c r="X202" s="35">
        <v>21.227560249700524</v>
      </c>
      <c r="Y202" s="35">
        <v>20.116975525390384</v>
      </c>
      <c r="Z202" s="35">
        <v>19.298142628853341</v>
      </c>
      <c r="AA202" s="35"/>
      <c r="AB202" s="35"/>
      <c r="AC202" s="35"/>
    </row>
    <row r="203" spans="1:29">
      <c r="A203" s="240" t="s">
        <v>780</v>
      </c>
      <c r="B203" s="35" t="s">
        <v>90</v>
      </c>
      <c r="C203" s="35">
        <v>13.112302572220662</v>
      </c>
      <c r="D203" s="35">
        <v>13.147977292856991</v>
      </c>
      <c r="E203" s="35">
        <v>13.194984663024975</v>
      </c>
      <c r="F203" s="35">
        <v>13.256924681354359</v>
      </c>
      <c r="G203" s="35">
        <v>13.338540944015602</v>
      </c>
      <c r="H203" s="35">
        <v>13</v>
      </c>
      <c r="I203" s="35">
        <v>15.415136845157489</v>
      </c>
      <c r="J203" s="35">
        <v>17.757857289507488</v>
      </c>
      <c r="K203" s="35">
        <v>19.957916293718945</v>
      </c>
      <c r="L203" s="35">
        <v>21.949346434468186</v>
      </c>
      <c r="M203" s="35">
        <v>23.672435897270756</v>
      </c>
      <c r="N203" s="35">
        <v>25.075518898709181</v>
      </c>
      <c r="O203" s="35">
        <v>26.116524853341446</v>
      </c>
      <c r="P203" s="35">
        <v>26.76423983446821</v>
      </c>
      <c r="Q203" s="35">
        <v>26.999242504629301</v>
      </c>
      <c r="R203" s="35">
        <v>26.814486452526189</v>
      </c>
      <c r="S203" s="35">
        <v>26.215511475354024</v>
      </c>
      <c r="T203" s="35">
        <v>25.220277471371794</v>
      </c>
      <c r="U203" s="35">
        <v>22.274183672298626</v>
      </c>
      <c r="V203" s="35">
        <v>20.038341231533046</v>
      </c>
      <c r="W203" s="35">
        <v>18.341521048312377</v>
      </c>
      <c r="X203" s="35">
        <v>17.053774344121923</v>
      </c>
      <c r="Y203" s="35">
        <v>16.076480703610269</v>
      </c>
      <c r="Z203" s="35">
        <v>15.334795357667216</v>
      </c>
      <c r="AA203" s="35"/>
      <c r="AB203" s="35"/>
      <c r="AC203" s="35"/>
    </row>
    <row r="204" spans="1:29">
      <c r="A204" s="240" t="s">
        <v>780</v>
      </c>
      <c r="B204" s="35" t="s">
        <v>91</v>
      </c>
      <c r="C204" s="35">
        <v>7.1614620344249893</v>
      </c>
      <c r="D204" s="35">
        <v>7.2081456943357072</v>
      </c>
      <c r="E204" s="35">
        <v>7.268327041863337</v>
      </c>
      <c r="F204" s="35">
        <v>7.3459086752907066</v>
      </c>
      <c r="G204" s="35">
        <v>7.445921554571874</v>
      </c>
      <c r="H204" s="35">
        <v>7</v>
      </c>
      <c r="I204" s="35">
        <v>9.7371414294905509</v>
      </c>
      <c r="J204" s="35">
        <v>12.382371238107037</v>
      </c>
      <c r="K204" s="35">
        <v>14.846864143869206</v>
      </c>
      <c r="L204" s="35">
        <v>17.047863905115335</v>
      </c>
      <c r="M204" s="35">
        <v>18.911462227074839</v>
      </c>
      <c r="N204" s="35">
        <v>20.375080559518636</v>
      </c>
      <c r="O204" s="35">
        <v>21.389571448162293</v>
      </c>
      <c r="P204" s="35">
        <v>21.920868877661274</v>
      </c>
      <c r="Q204" s="35">
        <v>21.951132188638113</v>
      </c>
      <c r="R204" s="35">
        <v>21.47934515667162</v>
      </c>
      <c r="S204" s="35">
        <v>20.521350116523241</v>
      </c>
      <c r="T204" s="35">
        <v>19.10931598572887</v>
      </c>
      <c r="U204" s="35">
        <v>16.393395336813462</v>
      </c>
      <c r="V204" s="35">
        <v>14.286611073462533</v>
      </c>
      <c r="W204" s="35">
        <v>12.652343911026982</v>
      </c>
      <c r="X204" s="35">
        <v>11.384616026081098</v>
      </c>
      <c r="Y204" s="35">
        <v>10.401218680035022</v>
      </c>
      <c r="Z204" s="35">
        <v>9.6383812038744789</v>
      </c>
      <c r="AA204" s="35"/>
      <c r="AB204" s="35"/>
      <c r="AC204" s="35"/>
    </row>
    <row r="205" spans="1:29">
      <c r="A205" s="240" t="s">
        <v>780</v>
      </c>
      <c r="B205" s="35" t="s">
        <v>92</v>
      </c>
      <c r="C205" s="35">
        <v>0.32306571170954979</v>
      </c>
      <c r="D205" s="35">
        <v>0.40876886007507757</v>
      </c>
      <c r="E205" s="35">
        <v>0.51720741295288319</v>
      </c>
      <c r="F205" s="35">
        <v>0.65441263790075066</v>
      </c>
      <c r="G205" s="35">
        <v>0.82801578229357709</v>
      </c>
      <c r="H205" s="35">
        <v>1.047672517337946</v>
      </c>
      <c r="I205" s="35">
        <v>0</v>
      </c>
      <c r="J205" s="35">
        <v>2.9048481057525404</v>
      </c>
      <c r="K205" s="35">
        <v>5.6997151075636294</v>
      </c>
      <c r="L205" s="35">
        <v>8.2787839206707261</v>
      </c>
      <c r="M205" s="35">
        <v>10.544407843807504</v>
      </c>
      <c r="N205" s="35">
        <v>12.410807582803876</v>
      </c>
      <c r="O205" s="35">
        <v>13.807318959631276</v>
      </c>
      <c r="P205" s="35">
        <v>14.681068344654435</v>
      </c>
      <c r="Q205" s="35">
        <v>14.998974516950742</v>
      </c>
      <c r="R205" s="35">
        <v>14.749001159815824</v>
      </c>
      <c r="S205" s="35">
        <v>13.940612570442777</v>
      </c>
      <c r="T205" s="35">
        <v>11.01780091788304</v>
      </c>
      <c r="U205" s="35">
        <v>8.7077907410957298</v>
      </c>
      <c r="V205" s="35">
        <v>6.8821010795030464</v>
      </c>
      <c r="W205" s="35">
        <v>5.4391885010476395</v>
      </c>
      <c r="X205" s="35">
        <v>4.2987993358657803</v>
      </c>
      <c r="Y205" s="35">
        <v>3.397506029894112</v>
      </c>
      <c r="Z205" s="35">
        <v>2.6851793538862818</v>
      </c>
      <c r="AA205" s="35"/>
      <c r="AB205" s="35"/>
      <c r="AC205" s="35"/>
    </row>
    <row r="206" spans="1:29">
      <c r="A206" s="240" t="s">
        <v>780</v>
      </c>
      <c r="B206" s="35" t="s">
        <v>93</v>
      </c>
      <c r="C206" s="35">
        <v>-3.658053983139109</v>
      </c>
      <c r="D206" s="35">
        <v>-3.5716224247521207</v>
      </c>
      <c r="E206" s="35">
        <v>-3.4633441013295787</v>
      </c>
      <c r="F206" s="35">
        <v>-3.3276969425602934</v>
      </c>
      <c r="G206" s="35">
        <v>-3.1577630989194416</v>
      </c>
      <c r="H206" s="35">
        <v>-2.9448761392768183</v>
      </c>
      <c r="I206" s="35">
        <v>-4</v>
      </c>
      <c r="J206" s="35">
        <v>-1.1854026220415816</v>
      </c>
      <c r="K206" s="35">
        <v>1.5142605874900203</v>
      </c>
      <c r="L206" s="35">
        <v>3.9887488003861744</v>
      </c>
      <c r="M206" s="35">
        <v>6.1370162161859021</v>
      </c>
      <c r="N206" s="35">
        <v>7.8713382704712309</v>
      </c>
      <c r="O206" s="35">
        <v>9.1208938700888105</v>
      </c>
      <c r="P206" s="35">
        <v>9.8346573746149701</v>
      </c>
      <c r="Q206" s="35">
        <v>9.9834822299142711</v>
      </c>
      <c r="R206" s="35">
        <v>9.561291168552648</v>
      </c>
      <c r="S206" s="35">
        <v>8.585324375195535</v>
      </c>
      <c r="T206" s="35">
        <v>6.0460476683687023</v>
      </c>
      <c r="U206" s="35">
        <v>4.0191078709139934</v>
      </c>
      <c r="V206" s="35">
        <v>2.4011333778388195</v>
      </c>
      <c r="W206" s="35">
        <v>1.1096093456356098</v>
      </c>
      <c r="X206" s="35">
        <v>7.8669529898392376E-2</v>
      </c>
      <c r="Y206" s="35">
        <v>-0.74426281760055124</v>
      </c>
      <c r="Z206" s="35">
        <v>-1.4011563027705347</v>
      </c>
      <c r="AA206" s="35"/>
      <c r="AB206" s="35"/>
      <c r="AC206" s="35"/>
    </row>
    <row r="207" spans="1:29">
      <c r="A207" s="240" t="s">
        <v>756</v>
      </c>
      <c r="B207" s="35" t="s">
        <v>82</v>
      </c>
      <c r="C207" s="35">
        <v>21.152457044416501</v>
      </c>
      <c r="D207" s="35">
        <v>21.194641166110618</v>
      </c>
      <c r="E207" s="35">
        <v>21.248497428832486</v>
      </c>
      <c r="F207" s="35">
        <v>21.317255457158851</v>
      </c>
      <c r="G207" s="35">
        <v>21.405038497057941</v>
      </c>
      <c r="H207" s="35">
        <v>21.517110676576358</v>
      </c>
      <c r="I207" s="35">
        <v>21</v>
      </c>
      <c r="J207" s="35">
        <v>22.503209464147119</v>
      </c>
      <c r="K207" s="35">
        <v>23.952868407742848</v>
      </c>
      <c r="L207" s="35">
        <v>25.297334000627409</v>
      </c>
      <c r="M207" s="35">
        <v>26.488710833624907</v>
      </c>
      <c r="N207" s="35">
        <v>27.484557150545314</v>
      </c>
      <c r="O207" s="35">
        <v>28.249396798575461</v>
      </c>
      <c r="P207" s="35">
        <v>28.755983035150713</v>
      </c>
      <c r="Q207" s="35">
        <v>28.986269169294328</v>
      </c>
      <c r="R207" s="35">
        <v>28.932051459177046</v>
      </c>
      <c r="S207" s="35">
        <v>28.595261363234393</v>
      </c>
      <c r="T207" s="35">
        <v>26.949158249244622</v>
      </c>
      <c r="U207" s="35">
        <v>25.659811187785603</v>
      </c>
      <c r="V207" s="35">
        <v>24.649901279490912</v>
      </c>
      <c r="W207" s="35">
        <v>23.85886676802458</v>
      </c>
      <c r="X207" s="35">
        <v>23.239271303922852</v>
      </c>
      <c r="Y207" s="35">
        <v>22.753959306063486</v>
      </c>
      <c r="Z207" s="35">
        <v>22.373827834946745</v>
      </c>
      <c r="AA207" s="35"/>
      <c r="AB207" s="35"/>
      <c r="AC207" s="35"/>
    </row>
    <row r="208" spans="1:29">
      <c r="A208" s="240" t="s">
        <v>756</v>
      </c>
      <c r="B208" s="35" t="s">
        <v>83</v>
      </c>
      <c r="C208" s="35">
        <v>20.088240822554113</v>
      </c>
      <c r="D208" s="35">
        <v>20.113526716923939</v>
      </c>
      <c r="E208" s="35">
        <v>20.146058423782534</v>
      </c>
      <c r="F208" s="35">
        <v>20.18791227066076</v>
      </c>
      <c r="G208" s="35">
        <v>20.241759568194826</v>
      </c>
      <c r="H208" s="35">
        <v>20</v>
      </c>
      <c r="I208" s="35">
        <v>21.468288441573023</v>
      </c>
      <c r="J208" s="35">
        <v>22.886693189307323</v>
      </c>
      <c r="K208" s="35">
        <v>24.207025300096078</v>
      </c>
      <c r="L208" s="35">
        <v>25.384427754762967</v>
      </c>
      <c r="M208" s="35">
        <v>26.378899432335711</v>
      </c>
      <c r="N208" s="35">
        <v>27.156654109827919</v>
      </c>
      <c r="O208" s="35">
        <v>27.691268316812977</v>
      </c>
      <c r="P208" s="35">
        <v>27.964579047529899</v>
      </c>
      <c r="Q208" s="35">
        <v>27.967300831612036</v>
      </c>
      <c r="R208" s="35">
        <v>27.69934119905145</v>
      </c>
      <c r="S208" s="35">
        <v>27.169803821778888</v>
      </c>
      <c r="T208" s="35">
        <v>26.396679225127183</v>
      </c>
      <c r="U208" s="35">
        <v>24.971941862973093</v>
      </c>
      <c r="V208" s="35">
        <v>23.864537366776094</v>
      </c>
      <c r="W208" s="35">
        <v>23.003785939338837</v>
      </c>
      <c r="X208" s="35">
        <v>22.334750349922665</v>
      </c>
      <c r="Y208" s="35">
        <v>21.814729580119092</v>
      </c>
      <c r="Z208" s="35">
        <v>21.410533442716176</v>
      </c>
      <c r="AA208" s="35"/>
      <c r="AB208" s="35"/>
      <c r="AC208" s="35"/>
    </row>
    <row r="209" spans="1:29">
      <c r="A209" s="240" t="s">
        <v>756</v>
      </c>
      <c r="B209" s="35" t="s">
        <v>84</v>
      </c>
      <c r="C209" s="35">
        <v>19.084589338240153</v>
      </c>
      <c r="D209" s="35">
        <v>19.110197150963359</v>
      </c>
      <c r="E209" s="35">
        <v>19.143557241764501</v>
      </c>
      <c r="F209" s="35">
        <v>19.187016465333887</v>
      </c>
      <c r="G209" s="35">
        <v>19.243632141967144</v>
      </c>
      <c r="H209" s="35">
        <v>19</v>
      </c>
      <c r="I209" s="35">
        <v>20.596184214826675</v>
      </c>
      <c r="J209" s="35">
        <v>22.141760318048714</v>
      </c>
      <c r="K209" s="35">
        <v>23.587724762833144</v>
      </c>
      <c r="L209" s="35">
        <v>24.888232258067411</v>
      </c>
      <c r="M209" s="35">
        <v>26.002049324651722</v>
      </c>
      <c r="N209" s="35">
        <v>26.893861631139082</v>
      </c>
      <c r="O209" s="35">
        <v>27.535393658752987</v>
      </c>
      <c r="P209" s="35">
        <v>27.90630519603798</v>
      </c>
      <c r="Q209" s="35">
        <v>27.994836239167434</v>
      </c>
      <c r="R209" s="35">
        <v>27.798179850903427</v>
      </c>
      <c r="S209" s="35">
        <v>27.32257115646058</v>
      </c>
      <c r="T209" s="35">
        <v>26.583089654599064</v>
      </c>
      <c r="U209" s="35">
        <v>24.820917601686283</v>
      </c>
      <c r="V209" s="35">
        <v>23.468242269174734</v>
      </c>
      <c r="W209" s="35">
        <v>22.429904070495002</v>
      </c>
      <c r="X209" s="35">
        <v>21.632856775461054</v>
      </c>
      <c r="Y209" s="35">
        <v>21.021028768624067</v>
      </c>
      <c r="Z209" s="35">
        <v>20.551378457679618</v>
      </c>
      <c r="AA209" s="35"/>
      <c r="AB209" s="35"/>
      <c r="AC209" s="35"/>
    </row>
    <row r="210" spans="1:29">
      <c r="A210" s="240" t="s">
        <v>756</v>
      </c>
      <c r="B210" s="35" t="s">
        <v>85</v>
      </c>
      <c r="C210" s="35">
        <v>17.085247013988358</v>
      </c>
      <c r="D210" s="35">
        <v>17.112596874591699</v>
      </c>
      <c r="E210" s="35">
        <v>17.148721410576911</v>
      </c>
      <c r="F210" s="35">
        <v>17.196435807336496</v>
      </c>
      <c r="G210" s="35">
        <v>17.25945844821036</v>
      </c>
      <c r="H210" s="35">
        <v>17</v>
      </c>
      <c r="I210" s="35">
        <v>18.887296260060722</v>
      </c>
      <c r="J210" s="35">
        <v>20.718621035303304</v>
      </c>
      <c r="K210" s="35">
        <v>22.439662785444565</v>
      </c>
      <c r="L210" s="35">
        <v>23.999380630349275</v>
      </c>
      <c r="M210" s="35">
        <v>25.351518067779757</v>
      </c>
      <c r="N210" s="35">
        <v>26.455974801003183</v>
      </c>
      <c r="O210" s="35">
        <v>27.279995992009162</v>
      </c>
      <c r="P210" s="35">
        <v>27.799143670692917</v>
      </c>
      <c r="Q210" s="35">
        <v>27.998021490953022</v>
      </c>
      <c r="R210" s="35">
        <v>27.870731339635267</v>
      </c>
      <c r="S210" s="35">
        <v>27.421048256685822</v>
      </c>
      <c r="T210" s="35">
        <v>26.662308478912287</v>
      </c>
      <c r="U210" s="35">
        <v>24.315326904485932</v>
      </c>
      <c r="V210" s="35">
        <v>22.538428817118447</v>
      </c>
      <c r="W210" s="35">
        <v>21.193140533949055</v>
      </c>
      <c r="X210" s="35">
        <v>20.174623727780332</v>
      </c>
      <c r="Y210" s="35">
        <v>19.403505375359867</v>
      </c>
      <c r="Z210" s="35">
        <v>18.819692217012086</v>
      </c>
      <c r="AA210" s="35"/>
      <c r="AB210" s="35"/>
      <c r="AC210" s="35"/>
    </row>
    <row r="211" spans="1:29">
      <c r="A211" s="240" t="s">
        <v>756</v>
      </c>
      <c r="B211" s="35" t="s">
        <v>86</v>
      </c>
      <c r="C211" s="35">
        <v>12.061005462304339</v>
      </c>
      <c r="D211" s="35">
        <v>12.081603528058476</v>
      </c>
      <c r="E211" s="35">
        <v>12.109156386003111</v>
      </c>
      <c r="F211" s="35">
        <v>12.146012272860579</v>
      </c>
      <c r="G211" s="35">
        <v>12.195312290985015</v>
      </c>
      <c r="H211" s="35">
        <v>12</v>
      </c>
      <c r="I211" s="35">
        <v>14.338468897223633</v>
      </c>
      <c r="J211" s="35">
        <v>16.611232534049115</v>
      </c>
      <c r="K211" s="35">
        <v>18.754431807300708</v>
      </c>
      <c r="L211" s="35">
        <v>20.707848055741856</v>
      </c>
      <c r="M211" s="35">
        <v>22.416595057271351</v>
      </c>
      <c r="N211" s="35">
        <v>23.832661197613128</v>
      </c>
      <c r="O211" s="35">
        <v>24.916258479328942</v>
      </c>
      <c r="P211" s="35">
        <v>25.636940467297762</v>
      </c>
      <c r="Q211" s="35">
        <v>25.974457759126445</v>
      </c>
      <c r="R211" s="35">
        <v>25.919326943863989</v>
      </c>
      <c r="S211" s="35">
        <v>25.473097062670234</v>
      </c>
      <c r="T211" s="35">
        <v>24.64830608454535</v>
      </c>
      <c r="U211" s="35">
        <v>23.468128620045881</v>
      </c>
      <c r="V211" s="35">
        <v>20.573385304250156</v>
      </c>
      <c r="W211" s="35">
        <v>18.409322567820873</v>
      </c>
      <c r="X211" s="35">
        <v>16.791504676456491</v>
      </c>
      <c r="Y211" s="35">
        <v>15.582050493100732</v>
      </c>
      <c r="Z211" s="35">
        <v>14.677882335828649</v>
      </c>
      <c r="AA211" s="35"/>
      <c r="AB211" s="35"/>
      <c r="AC211" s="35"/>
    </row>
    <row r="212" spans="1:29">
      <c r="A212" s="240" t="s">
        <v>756</v>
      </c>
      <c r="B212" s="35" t="s">
        <v>87</v>
      </c>
      <c r="C212" s="35">
        <v>8.0527979460460966</v>
      </c>
      <c r="D212" s="35">
        <v>8.071006298587724</v>
      </c>
      <c r="E212" s="35">
        <v>8.0954941397668598</v>
      </c>
      <c r="F212" s="35">
        <v>8.1284270678966095</v>
      </c>
      <c r="G212" s="35">
        <v>8</v>
      </c>
      <c r="H212" s="35">
        <v>10.479262342848561</v>
      </c>
      <c r="I212" s="35">
        <v>12.8903250748183</v>
      </c>
      <c r="J212" s="35">
        <v>15.166864621641626</v>
      </c>
      <c r="K212" s="35">
        <v>17.246257876211118</v>
      </c>
      <c r="L212" s="35">
        <v>19.071304836584762</v>
      </c>
      <c r="M212" s="35">
        <v>20.591802065077928</v>
      </c>
      <c r="N212" s="35">
        <v>21.765923685689771</v>
      </c>
      <c r="O212" s="35">
        <v>22.561371931352141</v>
      </c>
      <c r="P212" s="35">
        <v>22.956265591718388</v>
      </c>
      <c r="Q212" s="35">
        <v>22.939741922047848</v>
      </c>
      <c r="R212" s="35">
        <v>22.512255455861379</v>
      </c>
      <c r="S212" s="35">
        <v>21.685565501621827</v>
      </c>
      <c r="T212" s="35">
        <v>20.482412667381102</v>
      </c>
      <c r="U212" s="35">
        <v>18.935893311561962</v>
      </c>
      <c r="V212" s="35">
        <v>16.131570248185533</v>
      </c>
      <c r="W212" s="35">
        <v>14.046367938800966</v>
      </c>
      <c r="X212" s="35">
        <v>12.495880148058468</v>
      </c>
      <c r="Y212" s="35">
        <v>11.342988470151655</v>
      </c>
      <c r="Z212" s="35">
        <v>10.485736172569688</v>
      </c>
      <c r="AA212" s="35"/>
      <c r="AB212" s="35"/>
      <c r="AC212" s="35"/>
    </row>
    <row r="213" spans="1:29">
      <c r="A213" s="240" t="s">
        <v>756</v>
      </c>
      <c r="B213" s="35" t="s">
        <v>88</v>
      </c>
      <c r="C213" s="35">
        <v>7.0621048596777332</v>
      </c>
      <c r="D213" s="35">
        <v>7.0832961411366062</v>
      </c>
      <c r="E213" s="35">
        <v>7.1117182643073731</v>
      </c>
      <c r="F213" s="35">
        <v>7.1498385208431605</v>
      </c>
      <c r="G213" s="35">
        <v>7</v>
      </c>
      <c r="H213" s="35">
        <v>9.8246221180733997</v>
      </c>
      <c r="I213" s="35">
        <v>12.570718474569087</v>
      </c>
      <c r="J213" s="35">
        <v>15.161946359295907</v>
      </c>
      <c r="K213" s="35">
        <v>17.526268475028289</v>
      </c>
      <c r="L213" s="35">
        <v>19.59795560667407</v>
      </c>
      <c r="M213" s="35">
        <v>21.319413922930188</v>
      </c>
      <c r="N213" s="35">
        <v>22.642786110620712</v>
      </c>
      <c r="O213" s="35">
        <v>23.531281829464636</v>
      </c>
      <c r="P213" s="35">
        <v>23.960200500034251</v>
      </c>
      <c r="Q213" s="35">
        <v>23.91761799094013</v>
      </c>
      <c r="R213" s="35">
        <v>23.40471811503112</v>
      </c>
      <c r="S213" s="35">
        <v>22.435759718866251</v>
      </c>
      <c r="T213" s="35">
        <v>21.037680280386066</v>
      </c>
      <c r="U213" s="35">
        <v>19.249347034945821</v>
      </c>
      <c r="V213" s="35">
        <v>16.133003862706531</v>
      </c>
      <c r="W213" s="35">
        <v>13.809486196958039</v>
      </c>
      <c r="X213" s="35">
        <v>12.077092155397462</v>
      </c>
      <c r="Y213" s="35">
        <v>10.785434614128977</v>
      </c>
      <c r="Z213" s="35">
        <v>9.8223862753036855</v>
      </c>
      <c r="AA213" s="35"/>
      <c r="AB213" s="35"/>
      <c r="AC213" s="35"/>
    </row>
    <row r="214" spans="1:29">
      <c r="A214" s="240" t="s">
        <v>756</v>
      </c>
      <c r="B214" s="35" t="s">
        <v>89</v>
      </c>
      <c r="C214" s="35">
        <v>11.115401975114182</v>
      </c>
      <c r="D214" s="35">
        <v>11.153179021110663</v>
      </c>
      <c r="E214" s="35">
        <v>11.203322451675593</v>
      </c>
      <c r="F214" s="35">
        <v>11.269880425241181</v>
      </c>
      <c r="G214" s="35">
        <v>11.358226272249421</v>
      </c>
      <c r="H214" s="35">
        <v>11</v>
      </c>
      <c r="I214" s="35">
        <v>13.715643097774867</v>
      </c>
      <c r="J214" s="35">
        <v>16.352483661218958</v>
      </c>
      <c r="K214" s="35">
        <v>18.834005848027431</v>
      </c>
      <c r="L214" s="35">
        <v>21.08820084471563</v>
      </c>
      <c r="M214" s="35">
        <v>23.049656418446204</v>
      </c>
      <c r="N214" s="35">
        <v>24.661455049271922</v>
      </c>
      <c r="O214" s="35">
        <v>25.876825562790657</v>
      </c>
      <c r="P214" s="35">
        <v>26.660500336134497</v>
      </c>
      <c r="Q214" s="35">
        <v>26.989738693888032</v>
      </c>
      <c r="R214" s="35">
        <v>26.854986797032019</v>
      </c>
      <c r="S214" s="35">
        <v>26.26015487625429</v>
      </c>
      <c r="T214" s="35">
        <v>25.222503764871465</v>
      </c>
      <c r="U214" s="35">
        <v>21.714946561443917</v>
      </c>
      <c r="V214" s="35">
        <v>19.072423935521904</v>
      </c>
      <c r="W214" s="35">
        <v>17.081600857373349</v>
      </c>
      <c r="X214" s="35">
        <v>15.581755032172133</v>
      </c>
      <c r="Y214" s="35">
        <v>14.45180153501579</v>
      </c>
      <c r="Z214" s="35">
        <v>13.600517433488513</v>
      </c>
      <c r="AA214" s="35"/>
      <c r="AB214" s="35"/>
      <c r="AC214" s="35"/>
    </row>
    <row r="215" spans="1:29">
      <c r="A215" s="240" t="s">
        <v>756</v>
      </c>
      <c r="B215" s="35" t="s">
        <v>90</v>
      </c>
      <c r="C215" s="35">
        <v>16.132690704549042</v>
      </c>
      <c r="D215" s="35">
        <v>16.173630322073652</v>
      </c>
      <c r="E215" s="35">
        <v>16.227201210859938</v>
      </c>
      <c r="F215" s="35">
        <v>16.29730054981022</v>
      </c>
      <c r="G215" s="35">
        <v>16.389027930717965</v>
      </c>
      <c r="H215" s="35">
        <v>16</v>
      </c>
      <c r="I215" s="35">
        <v>18.630761236758691</v>
      </c>
      <c r="J215" s="35">
        <v>21.17996933912967</v>
      </c>
      <c r="K215" s="35">
        <v>23.568599305508819</v>
      </c>
      <c r="L215" s="35">
        <v>25.722604028188776</v>
      </c>
      <c r="M215" s="35">
        <v>27.57520974063916</v>
      </c>
      <c r="N215" s="35">
        <v>29.068985992493047</v>
      </c>
      <c r="O215" s="35">
        <v>30.157625983380097</v>
      </c>
      <c r="P215" s="35">
        <v>30.807382065571534</v>
      </c>
      <c r="Q215" s="35">
        <v>30.998111915108126</v>
      </c>
      <c r="R215" s="35">
        <v>30.723902940290682</v>
      </c>
      <c r="S215" s="35">
        <v>29.993255570980008</v>
      </c>
      <c r="T215" s="35">
        <v>28.828819746770343</v>
      </c>
      <c r="U215" s="35">
        <v>25.803962294152271</v>
      </c>
      <c r="V215" s="35">
        <v>23.492324201480582</v>
      </c>
      <c r="W215" s="35">
        <v>21.725738253152421</v>
      </c>
      <c r="X215" s="35">
        <v>20.375688726488157</v>
      </c>
      <c r="Y215" s="35">
        <v>19.343962120618066</v>
      </c>
      <c r="Z215" s="35">
        <v>18.555502313598751</v>
      </c>
      <c r="AA215" s="35"/>
      <c r="AB215" s="35"/>
      <c r="AC215" s="35"/>
    </row>
    <row r="216" spans="1:29">
      <c r="A216" s="240" t="s">
        <v>756</v>
      </c>
      <c r="B216" s="35" t="s">
        <v>91</v>
      </c>
      <c r="C216" s="35">
        <v>21.114551853387333</v>
      </c>
      <c r="D216" s="35">
        <v>21.148063830300252</v>
      </c>
      <c r="E216" s="35">
        <v>21.191379686970702</v>
      </c>
      <c r="F216" s="35">
        <v>21.247367534061031</v>
      </c>
      <c r="G216" s="35">
        <v>21.319734543806636</v>
      </c>
      <c r="H216" s="35">
        <v>21</v>
      </c>
      <c r="I216" s="35">
        <v>22.992278306808412</v>
      </c>
      <c r="J216" s="35">
        <v>24.918658827483586</v>
      </c>
      <c r="K216" s="35">
        <v>26.715423450389771</v>
      </c>
      <c r="L216" s="35">
        <v>28.323141316671848</v>
      </c>
      <c r="M216" s="35">
        <v>29.688634590807144</v>
      </c>
      <c r="N216" s="35">
        <v>30.766737402426127</v>
      </c>
      <c r="O216" s="35">
        <v>31.52178977959268</v>
      </c>
      <c r="P216" s="35">
        <v>31.928817159315344</v>
      </c>
      <c r="Q216" s="35">
        <v>31.97435646109593</v>
      </c>
      <c r="R216" s="35">
        <v>31.656901399813968</v>
      </c>
      <c r="S216" s="35">
        <v>30.98695230851218</v>
      </c>
      <c r="T216" s="35">
        <v>29.986668823114861</v>
      </c>
      <c r="U216" s="35">
        <v>27.952674176930486</v>
      </c>
      <c r="V216" s="35">
        <v>26.379043020503904</v>
      </c>
      <c r="W216" s="35">
        <v>25.161579139209106</v>
      </c>
      <c r="X216" s="35">
        <v>24.219669533388114</v>
      </c>
      <c r="Y216" s="35">
        <v>23.490946719373866</v>
      </c>
      <c r="Z216" s="35">
        <v>22.927159136804327</v>
      </c>
      <c r="AA216" s="35"/>
      <c r="AB216" s="35"/>
      <c r="AC216" s="35"/>
    </row>
    <row r="217" spans="1:29">
      <c r="A217" s="240" t="s">
        <v>756</v>
      </c>
      <c r="B217" s="35" t="s">
        <v>92</v>
      </c>
      <c r="C217" s="35">
        <v>21.13392680601919</v>
      </c>
      <c r="D217" s="35">
        <v>21.171305287736224</v>
      </c>
      <c r="E217" s="35">
        <v>21.219115966987115</v>
      </c>
      <c r="F217" s="35">
        <v>21.280270431947358</v>
      </c>
      <c r="G217" s="35">
        <v>21.358492884402978</v>
      </c>
      <c r="H217" s="35">
        <v>21.458546937237056</v>
      </c>
      <c r="I217" s="35">
        <v>21</v>
      </c>
      <c r="J217" s="35">
        <v>22.867906689974429</v>
      </c>
      <c r="K217" s="35">
        <v>24.67006208711042</v>
      </c>
      <c r="L217" s="35">
        <v>26.343029378480733</v>
      </c>
      <c r="M217" s="35">
        <v>27.827919240076611</v>
      </c>
      <c r="N217" s="35">
        <v>29.07246277182578</v>
      </c>
      <c r="O217" s="35">
        <v>30.032851390223811</v>
      </c>
      <c r="P217" s="35">
        <v>30.675278913395601</v>
      </c>
      <c r="Q217" s="35">
        <v>30.977131556385917</v>
      </c>
      <c r="R217" s="35">
        <v>30.927783948222082</v>
      </c>
      <c r="S217" s="35">
        <v>30.528973150531783</v>
      </c>
      <c r="T217" s="35">
        <v>29.794737512064891</v>
      </c>
      <c r="U217" s="35">
        <v>27.87574283510541</v>
      </c>
      <c r="V217" s="35">
        <v>26.375469076780167</v>
      </c>
      <c r="W217" s="35">
        <v>25.202552144313415</v>
      </c>
      <c r="X217" s="35">
        <v>24.285563412868193</v>
      </c>
      <c r="Y217" s="35">
        <v>23.568659845086035</v>
      </c>
      <c r="Z217" s="35">
        <v>23.00818324611107</v>
      </c>
      <c r="AA217" s="35"/>
      <c r="AB217" s="35"/>
      <c r="AC217" s="35"/>
    </row>
    <row r="218" spans="1:29">
      <c r="A218" s="240" t="s">
        <v>756</v>
      </c>
      <c r="B218" s="35" t="s">
        <v>93</v>
      </c>
      <c r="C218" s="35">
        <v>21.175988264664472</v>
      </c>
      <c r="D218" s="35">
        <v>21.224267953334405</v>
      </c>
      <c r="E218" s="35">
        <v>21.285792436153024</v>
      </c>
      <c r="F218" s="35">
        <v>21.364195219815873</v>
      </c>
      <c r="G218" s="35">
        <v>21.464106608005938</v>
      </c>
      <c r="H218" s="35">
        <v>21.591427157401117</v>
      </c>
      <c r="I218" s="35">
        <v>21</v>
      </c>
      <c r="J218" s="35">
        <v>22.701224072799512</v>
      </c>
      <c r="K218" s="35">
        <v>24.341109814455539</v>
      </c>
      <c r="L218" s="35">
        <v>25.860530472491753</v>
      </c>
      <c r="M218" s="35">
        <v>27.204702712390965</v>
      </c>
      <c r="N218" s="35">
        <v>28.325161853172524</v>
      </c>
      <c r="O218" s="35">
        <v>29.181509281326981</v>
      </c>
      <c r="P218" s="35">
        <v>29.742869039382391</v>
      </c>
      <c r="Q218" s="35">
        <v>29.989001071204594</v>
      </c>
      <c r="R218" s="35">
        <v>29.911030985515978</v>
      </c>
      <c r="S218" s="35">
        <v>29.511770025709883</v>
      </c>
      <c r="T218" s="35">
        <v>27.67938336162608</v>
      </c>
      <c r="U218" s="35">
        <v>26.241467045844729</v>
      </c>
      <c r="V218" s="35">
        <v>25.113100761742778</v>
      </c>
      <c r="W218" s="35">
        <v>24.227645567219732</v>
      </c>
      <c r="X218" s="35">
        <v>23.532808338782115</v>
      </c>
      <c r="Y218" s="35">
        <v>22.987553449535088</v>
      </c>
      <c r="Z218" s="35">
        <v>22.559679291271735</v>
      </c>
      <c r="AA218" s="35"/>
      <c r="AB218" s="35"/>
      <c r="AC218" s="35"/>
    </row>
    <row r="219" spans="1:29">
      <c r="A219" s="240" t="s">
        <v>778</v>
      </c>
      <c r="B219" s="35" t="s">
        <v>82</v>
      </c>
      <c r="C219" s="35">
        <v>3.2359696725858385</v>
      </c>
      <c r="D219" s="35">
        <v>3.2937947437381476</v>
      </c>
      <c r="E219" s="35">
        <v>3.3657900208204299</v>
      </c>
      <c r="F219" s="35">
        <v>3.4554279550047542</v>
      </c>
      <c r="G219" s="35">
        <v>3.5670319319663299</v>
      </c>
      <c r="H219" s="35">
        <v>3.7059847959181873</v>
      </c>
      <c r="I219" s="35">
        <v>3</v>
      </c>
      <c r="J219" s="35">
        <v>4.8565695851685966</v>
      </c>
      <c r="K219" s="35">
        <v>6.6332763934532597</v>
      </c>
      <c r="L219" s="35">
        <v>8.2536930501131067</v>
      </c>
      <c r="M219" s="35">
        <v>9.6481152063622702</v>
      </c>
      <c r="N219" s="35">
        <v>10.756559963398475</v>
      </c>
      <c r="O219" s="35">
        <v>11.531346115504185</v>
      </c>
      <c r="P219" s="35">
        <v>11.939145219677487</v>
      </c>
      <c r="Q219" s="35">
        <v>11.962415262341171</v>
      </c>
      <c r="R219" s="35">
        <v>11.600155252075266</v>
      </c>
      <c r="S219" s="35">
        <v>10.867948278576472</v>
      </c>
      <c r="T219" s="35">
        <v>9.3193682623292382</v>
      </c>
      <c r="U219" s="35">
        <v>8.0755818189185256</v>
      </c>
      <c r="V219" s="35">
        <v>7.0765990730600228</v>
      </c>
      <c r="W219" s="35">
        <v>6.2742374362935278</v>
      </c>
      <c r="X219" s="35">
        <v>5.6297976811290331</v>
      </c>
      <c r="Y219" s="35">
        <v>5.1121974133618231</v>
      </c>
      <c r="Z219" s="35">
        <v>4.6964719168422899</v>
      </c>
      <c r="AA219" s="35"/>
      <c r="AB219" s="35"/>
      <c r="AC219" s="35"/>
    </row>
    <row r="220" spans="1:29">
      <c r="A220" s="240" t="s">
        <v>778</v>
      </c>
      <c r="B220" s="35" t="s">
        <v>83</v>
      </c>
      <c r="C220" s="35">
        <v>4.1849339181021987</v>
      </c>
      <c r="D220" s="35">
        <v>4.2348165408373504</v>
      </c>
      <c r="E220" s="35">
        <v>4.2981541104879861</v>
      </c>
      <c r="F220" s="35">
        <v>4.3785758587699206</v>
      </c>
      <c r="G220" s="35">
        <v>4.4806899378607019</v>
      </c>
      <c r="H220" s="35">
        <v>4.6103474667172426</v>
      </c>
      <c r="I220" s="35">
        <v>4</v>
      </c>
      <c r="J220" s="35">
        <v>5.7218158389119607</v>
      </c>
      <c r="K220" s="35">
        <v>7.3800247211951131</v>
      </c>
      <c r="L220" s="35">
        <v>8.9133694449622105</v>
      </c>
      <c r="M220" s="35">
        <v>10.265205513666338</v>
      </c>
      <c r="N220" s="35">
        <v>11.385593685114411</v>
      </c>
      <c r="O220" s="35">
        <v>12.233144816392189</v>
      </c>
      <c r="P220" s="35">
        <v>12.776548852829741</v>
      </c>
      <c r="Q220" s="35">
        <v>12.995731477420293</v>
      </c>
      <c r="R220" s="35">
        <v>12.882595691994212</v>
      </c>
      <c r="S220" s="35">
        <v>12.441320934813202</v>
      </c>
      <c r="T220" s="35">
        <v>10.648111537910919</v>
      </c>
      <c r="U220" s="35">
        <v>9.2358377748946872</v>
      </c>
      <c r="V220" s="35">
        <v>8.1235766049780533</v>
      </c>
      <c r="W220" s="35">
        <v>7.2475956567360127</v>
      </c>
      <c r="X220" s="35">
        <v>6.5577013743162285</v>
      </c>
      <c r="Y220" s="35">
        <v>6.0143629354258881</v>
      </c>
      <c r="Z220" s="35">
        <v>5.5864471420954569</v>
      </c>
      <c r="AA220" s="35"/>
      <c r="AB220" s="35"/>
      <c r="AC220" s="35"/>
    </row>
    <row r="221" spans="1:29">
      <c r="A221" s="240" t="s">
        <v>778</v>
      </c>
      <c r="B221" s="35" t="s">
        <v>84</v>
      </c>
      <c r="C221" s="35">
        <v>6.0845893382401535</v>
      </c>
      <c r="D221" s="35">
        <v>6.1101971509633577</v>
      </c>
      <c r="E221" s="35">
        <v>6.143557241764503</v>
      </c>
      <c r="F221" s="35">
        <v>6.1870164653338877</v>
      </c>
      <c r="G221" s="35">
        <v>6.2436321419671454</v>
      </c>
      <c r="H221" s="35">
        <v>6</v>
      </c>
      <c r="I221" s="35">
        <v>7.5961842148266747</v>
      </c>
      <c r="J221" s="35">
        <v>9.1417603180487141</v>
      </c>
      <c r="K221" s="35">
        <v>10.587724762833144</v>
      </c>
      <c r="L221" s="35">
        <v>11.88823225806741</v>
      </c>
      <c r="M221" s="35">
        <v>13.002049324651722</v>
      </c>
      <c r="N221" s="35">
        <v>13.893861631139083</v>
      </c>
      <c r="O221" s="35">
        <v>14.535393658752987</v>
      </c>
      <c r="P221" s="35">
        <v>14.90630519603798</v>
      </c>
      <c r="Q221" s="35">
        <v>14.994836239167432</v>
      </c>
      <c r="R221" s="35">
        <v>14.798179850903427</v>
      </c>
      <c r="S221" s="35">
        <v>14.32257115646058</v>
      </c>
      <c r="T221" s="35">
        <v>13.583089654599064</v>
      </c>
      <c r="U221" s="35">
        <v>11.820917601686283</v>
      </c>
      <c r="V221" s="35">
        <v>10.468242269174734</v>
      </c>
      <c r="W221" s="35">
        <v>9.4299040704950006</v>
      </c>
      <c r="X221" s="35">
        <v>8.6328567754610557</v>
      </c>
      <c r="Y221" s="35">
        <v>8.0210287686240669</v>
      </c>
      <c r="Z221" s="35">
        <v>7.5513784576796201</v>
      </c>
      <c r="AA221" s="35"/>
      <c r="AB221" s="35"/>
      <c r="AC221" s="35"/>
    </row>
    <row r="222" spans="1:29">
      <c r="A222" s="240" t="s">
        <v>778</v>
      </c>
      <c r="B222" s="35" t="s">
        <v>85</v>
      </c>
      <c r="C222" s="35">
        <v>8.0304820273887252</v>
      </c>
      <c r="D222" s="35">
        <v>8.0411079964968764</v>
      </c>
      <c r="E222" s="35">
        <v>8.0554381555543202</v>
      </c>
      <c r="F222" s="35">
        <v>8.0747637772008325</v>
      </c>
      <c r="G222" s="35">
        <v>8</v>
      </c>
      <c r="H222" s="35">
        <v>9.4798078340136538</v>
      </c>
      <c r="I222" s="35">
        <v>10.919335020489681</v>
      </c>
      <c r="J222" s="35">
        <v>12.279397358691693</v>
      </c>
      <c r="K222" s="35">
        <v>13.522973695997646</v>
      </c>
      <c r="L222" s="35">
        <v>14.616213650636485</v>
      </c>
      <c r="M222" s="35">
        <v>15.529359025445938</v>
      </c>
      <c r="N222" s="35">
        <v>16.237553831595655</v>
      </c>
      <c r="O222" s="35">
        <v>16.721520873277626</v>
      </c>
      <c r="P222" s="35">
        <v>16.968086476601414</v>
      </c>
      <c r="Q222" s="35">
        <v>16.970539079474896</v>
      </c>
      <c r="R222" s="35">
        <v>16.728811921586619</v>
      </c>
      <c r="S222" s="35">
        <v>16.249484861634016</v>
      </c>
      <c r="T222" s="35">
        <v>15.545605272332251</v>
      </c>
      <c r="U222" s="35">
        <v>14.636332888475199</v>
      </c>
      <c r="V222" s="35">
        <v>12.920913158162993</v>
      </c>
      <c r="W222" s="35">
        <v>11.64891073385343</v>
      </c>
      <c r="X222" s="35">
        <v>10.705707074213269</v>
      </c>
      <c r="Y222" s="35">
        <v>10.006311281755186</v>
      </c>
      <c r="Z222" s="35">
        <v>9.4877016797794198</v>
      </c>
      <c r="AA222" s="35"/>
      <c r="AB222" s="35"/>
      <c r="AC222" s="35"/>
    </row>
    <row r="223" spans="1:29">
      <c r="A223" s="240" t="s">
        <v>778</v>
      </c>
      <c r="B223" s="35" t="s">
        <v>86</v>
      </c>
      <c r="C223" s="35">
        <v>12.017233208433799</v>
      </c>
      <c r="D223" s="35">
        <v>12.024135417090568</v>
      </c>
      <c r="E223" s="35">
        <v>12.033802083945854</v>
      </c>
      <c r="F223" s="35">
        <v>12.047340424024787</v>
      </c>
      <c r="G223" s="35">
        <v>12</v>
      </c>
      <c r="H223" s="35">
        <v>13.39271582551596</v>
      </c>
      <c r="I223" s="35">
        <v>14.751879055504901</v>
      </c>
      <c r="J223" s="35">
        <v>16.044745426366518</v>
      </c>
      <c r="K223" s="35">
        <v>17.240167864435627</v>
      </c>
      <c r="L223" s="35">
        <v>18.309346865309678</v>
      </c>
      <c r="M223" s="35">
        <v>19.226524316741312</v>
      </c>
      <c r="N223" s="35">
        <v>19.969604049870675</v>
      </c>
      <c r="O223" s="35">
        <v>20.520684168795377</v>
      </c>
      <c r="P223" s="35">
        <v>20.866488333866997</v>
      </c>
      <c r="Q223" s="35">
        <v>20.998685608458246</v>
      </c>
      <c r="R223" s="35">
        <v>20.91409116361632</v>
      </c>
      <c r="S223" s="35">
        <v>20.61474300532894</v>
      </c>
      <c r="T223" s="35">
        <v>20.107852875929169</v>
      </c>
      <c r="U223" s="35">
        <v>19.405632512497014</v>
      </c>
      <c r="V223" s="35">
        <v>17.287781362678643</v>
      </c>
      <c r="W223" s="35">
        <v>15.775589957010158</v>
      </c>
      <c r="X223" s="35">
        <v>14.695852673502888</v>
      </c>
      <c r="Y223" s="35">
        <v>13.924896961795026</v>
      </c>
      <c r="Z223" s="35">
        <v>13.37441795315665</v>
      </c>
      <c r="AA223" s="35"/>
      <c r="AB223" s="35"/>
      <c r="AC223" s="35"/>
    </row>
    <row r="224" spans="1:29">
      <c r="A224" s="240" t="s">
        <v>778</v>
      </c>
      <c r="B224" s="35" t="s">
        <v>87</v>
      </c>
      <c r="C224" s="35">
        <v>16.0060528205561</v>
      </c>
      <c r="D224" s="35">
        <v>16.00870729112177</v>
      </c>
      <c r="E224" s="35">
        <v>16.012525882433906</v>
      </c>
      <c r="F224" s="35">
        <v>16</v>
      </c>
      <c r="G224" s="35">
        <v>17.346471413706322</v>
      </c>
      <c r="H224" s="35">
        <v>18.662634832804262</v>
      </c>
      <c r="I224" s="35">
        <v>19.918864471403602</v>
      </c>
      <c r="J224" s="35">
        <v>21.086883605077816</v>
      </c>
      <c r="K224" s="35">
        <v>22.140401057315081</v>
      </c>
      <c r="L224" s="35">
        <v>23.055702992873734</v>
      </c>
      <c r="M224" s="35">
        <v>23.812186697247128</v>
      </c>
      <c r="N224" s="35">
        <v>24.392824327289027</v>
      </c>
      <c r="O224" s="35">
        <v>24.784546194343889</v>
      </c>
      <c r="P224" s="35">
        <v>24.978534952485298</v>
      </c>
      <c r="Q224" s="35">
        <v>24.970424069920597</v>
      </c>
      <c r="R224" s="35">
        <v>24.760396116129208</v>
      </c>
      <c r="S224" s="35">
        <v>24.353178652369628</v>
      </c>
      <c r="T224" s="35">
        <v>23.757937818056647</v>
      </c>
      <c r="U224" s="35">
        <v>22.98807200829425</v>
      </c>
      <c r="V224" s="35">
        <v>22.060910286717892</v>
      </c>
      <c r="W224" s="35">
        <v>20.213204986382252</v>
      </c>
      <c r="X224" s="35">
        <v>18.928783865383501</v>
      </c>
      <c r="Y224" s="35">
        <v>18.035926321613939</v>
      </c>
      <c r="Z224" s="35">
        <v>17.415261821137392</v>
      </c>
      <c r="AA224" s="35"/>
      <c r="AB224" s="35"/>
      <c r="AC224" s="35"/>
    </row>
    <row r="225" spans="1:29">
      <c r="A225" s="240" t="s">
        <v>778</v>
      </c>
      <c r="B225" s="35" t="s">
        <v>88</v>
      </c>
      <c r="C225" s="35">
        <v>18.008879287519989</v>
      </c>
      <c r="D225" s="35">
        <v>18.012670505299461</v>
      </c>
      <c r="E225" s="35">
        <v>18.018080471454745</v>
      </c>
      <c r="F225" s="35">
        <v>18.025800348154998</v>
      </c>
      <c r="G225" s="35">
        <v>18</v>
      </c>
      <c r="H225" s="35">
        <v>19.510409973554101</v>
      </c>
      <c r="I225" s="35">
        <v>20.986163588525645</v>
      </c>
      <c r="J225" s="35">
        <v>22.393399676519667</v>
      </c>
      <c r="K225" s="35">
        <v>23.699829203876604</v>
      </c>
      <c r="L225" s="35">
        <v>24.875476143586788</v>
      </c>
      <c r="M225" s="35">
        <v>25.893365275264724</v>
      </c>
      <c r="N225" s="35">
        <v>26.73014113161188</v>
      </c>
      <c r="O225" s="35">
        <v>27.366603889640764</v>
      </c>
      <c r="P225" s="35">
        <v>27.788149910635461</v>
      </c>
      <c r="Q225" s="35">
        <v>27.9851068206588</v>
      </c>
      <c r="R225" s="35">
        <v>27.952955443183491</v>
      </c>
      <c r="S225" s="35">
        <v>27.692433491602728</v>
      </c>
      <c r="T225" s="35">
        <v>27.209518642395544</v>
      </c>
      <c r="U225" s="35">
        <v>26.515291377333114</v>
      </c>
      <c r="V225" s="35">
        <v>25.625680741811745</v>
      </c>
      <c r="W225" s="35">
        <v>23.343955133745077</v>
      </c>
      <c r="X225" s="35">
        <v>21.744958311052429</v>
      </c>
      <c r="Y225" s="35">
        <v>20.624406904721159</v>
      </c>
      <c r="Z225" s="35">
        <v>19.839142396117229</v>
      </c>
      <c r="AA225" s="35"/>
      <c r="AB225" s="35"/>
      <c r="AC225" s="35"/>
    </row>
    <row r="226" spans="1:29">
      <c r="A226" s="240" t="s">
        <v>778</v>
      </c>
      <c r="B226" s="35" t="s">
        <v>89</v>
      </c>
      <c r="C226" s="35">
        <v>19.023516761279097</v>
      </c>
      <c r="D226" s="35">
        <v>19.032283139466482</v>
      </c>
      <c r="E226" s="35">
        <v>19.044317373529605</v>
      </c>
      <c r="F226" s="35">
        <v>19.060837626978678</v>
      </c>
      <c r="G226" s="35">
        <v>19</v>
      </c>
      <c r="H226" s="35">
        <v>20.434947377718327</v>
      </c>
      <c r="I226" s="35">
        <v>21.8331826232724</v>
      </c>
      <c r="J226" s="35">
        <v>23.158932858904762</v>
      </c>
      <c r="K226" s="35">
        <v>24.378279685499823</v>
      </c>
      <c r="L226" s="35">
        <v>25.460026961270692</v>
      </c>
      <c r="M226" s="35">
        <v>26.376498933382745</v>
      </c>
      <c r="N226" s="35">
        <v>27.104248302870563</v>
      </c>
      <c r="O226" s="35">
        <v>27.624656107499042</v>
      </c>
      <c r="P226" s="35">
        <v>27.924408074982328</v>
      </c>
      <c r="Q226" s="35">
        <v>27.995835259394159</v>
      </c>
      <c r="R226" s="35">
        <v>27.837110245823741</v>
      </c>
      <c r="S226" s="35">
        <v>27.452293903517191</v>
      </c>
      <c r="T226" s="35">
        <v>26.851231491357929</v>
      </c>
      <c r="U226" s="35">
        <v>26.04930077375516</v>
      </c>
      <c r="V226" s="35">
        <v>24.135086804462784</v>
      </c>
      <c r="W226" s="35">
        <v>22.740671214872986</v>
      </c>
      <c r="X226" s="35">
        <v>21.724904499300514</v>
      </c>
      <c r="Y226" s="35">
        <v>20.984965826663895</v>
      </c>
      <c r="Z226" s="35">
        <v>20.445955017518926</v>
      </c>
      <c r="AA226" s="35"/>
      <c r="AB226" s="35"/>
      <c r="AC226" s="35"/>
    </row>
    <row r="227" spans="1:29">
      <c r="A227" s="240" t="s">
        <v>778</v>
      </c>
      <c r="B227" s="35" t="s">
        <v>90</v>
      </c>
      <c r="C227" s="35">
        <v>16.074799473790101</v>
      </c>
      <c r="D227" s="35">
        <v>16.099038890313889</v>
      </c>
      <c r="E227" s="35">
        <v>16.131133299441803</v>
      </c>
      <c r="F227" s="35">
        <v>16.173628179475699</v>
      </c>
      <c r="G227" s="35">
        <v>16.229893892980432</v>
      </c>
      <c r="H227" s="35">
        <v>16</v>
      </c>
      <c r="I227" s="35">
        <v>17.706450805626758</v>
      </c>
      <c r="J227" s="35">
        <v>19.362843086292159</v>
      </c>
      <c r="K227" s="35">
        <v>20.92058677772123</v>
      </c>
      <c r="L227" s="35">
        <v>22.333985659897735</v>
      </c>
      <c r="M227" s="35">
        <v>23.561577850070353</v>
      </c>
      <c r="N227" s="35">
        <v>24.567352081994848</v>
      </c>
      <c r="O227" s="35">
        <v>25.321804092009906</v>
      </c>
      <c r="P227" s="35">
        <v>25.802802122990755</v>
      </c>
      <c r="Q227" s="35">
        <v>25.996236156728369</v>
      </c>
      <c r="R227" s="35">
        <v>25.896431829581957</v>
      </c>
      <c r="S227" s="35">
        <v>25.506316889240026</v>
      </c>
      <c r="T227" s="35">
        <v>24.837335309601212</v>
      </c>
      <c r="U227" s="35">
        <v>22.674428891214461</v>
      </c>
      <c r="V227" s="35">
        <v>21.040886134022738</v>
      </c>
      <c r="W227" s="35">
        <v>19.807147162752837</v>
      </c>
      <c r="X227" s="35">
        <v>18.875361421284509</v>
      </c>
      <c r="Y227" s="35">
        <v>18.171626929449484</v>
      </c>
      <c r="Z227" s="35">
        <v>17.640128954155418</v>
      </c>
      <c r="AA227" s="35"/>
      <c r="AB227" s="35"/>
      <c r="AC227" s="35"/>
    </row>
    <row r="228" spans="1:29">
      <c r="A228" s="240" t="s">
        <v>778</v>
      </c>
      <c r="B228" s="35" t="s">
        <v>91</v>
      </c>
      <c r="C228" s="35">
        <v>13.09033879441537</v>
      </c>
      <c r="D228" s="35">
        <v>13.115997308142264</v>
      </c>
      <c r="E228" s="35">
        <v>13.148943491922026</v>
      </c>
      <c r="F228" s="35">
        <v>13.191247229278106</v>
      </c>
      <c r="G228" s="35">
        <v>13.245566303264198</v>
      </c>
      <c r="H228" s="35">
        <v>13</v>
      </c>
      <c r="I228" s="35">
        <v>14.476866616137039</v>
      </c>
      <c r="J228" s="35">
        <v>15.90296497376718</v>
      </c>
      <c r="K228" s="35">
        <v>17.229272006565171</v>
      </c>
      <c r="L228" s="35">
        <v>18.41019504044327</v>
      </c>
      <c r="M228" s="35">
        <v>19.405139071624163</v>
      </c>
      <c r="N228" s="35">
        <v>20.179902246519326</v>
      </c>
      <c r="O228" s="35">
        <v>20.707851572876844</v>
      </c>
      <c r="P228" s="35">
        <v>20.970838446356819</v>
      </c>
      <c r="Q228" s="35">
        <v>20.95982252070803</v>
      </c>
      <c r="R228" s="35">
        <v>20.675182475599261</v>
      </c>
      <c r="S228" s="35">
        <v>20.126702999257326</v>
      </c>
      <c r="T228" s="35">
        <v>19.333238433392168</v>
      </c>
      <c r="U228" s="35">
        <v>17.932331051303738</v>
      </c>
      <c r="V228" s="35">
        <v>16.841303285122756</v>
      </c>
      <c r="W228" s="35">
        <v>15.991610006468363</v>
      </c>
      <c r="X228" s="35">
        <v>15.329868215681811</v>
      </c>
      <c r="Y228" s="35">
        <v>14.814503190826171</v>
      </c>
      <c r="Z228" s="35">
        <v>14.413136505900985</v>
      </c>
      <c r="AA228" s="35"/>
      <c r="AB228" s="35"/>
      <c r="AC228" s="35"/>
    </row>
    <row r="229" spans="1:29">
      <c r="A229" s="240" t="s">
        <v>778</v>
      </c>
      <c r="B229" s="35" t="s">
        <v>92</v>
      </c>
      <c r="C229" s="35">
        <v>7.2156074981794092</v>
      </c>
      <c r="D229" s="35">
        <v>7.2705372972043563</v>
      </c>
      <c r="E229" s="35">
        <v>7.3394614278105283</v>
      </c>
      <c r="F229" s="35">
        <v>7.4259451918901886</v>
      </c>
      <c r="G229" s="35">
        <v>7.5344622146455924</v>
      </c>
      <c r="H229" s="35">
        <v>7.6706258559141416</v>
      </c>
      <c r="I229" s="35">
        <v>7</v>
      </c>
      <c r="J229" s="35">
        <v>8.7979573957882256</v>
      </c>
      <c r="K229" s="35">
        <v>10.523429049380283</v>
      </c>
      <c r="L229" s="35">
        <v>12.106851525211988</v>
      </c>
      <c r="M229" s="35">
        <v>13.484388186419963</v>
      </c>
      <c r="N229" s="35">
        <v>14.600502807549699</v>
      </c>
      <c r="O229" s="35">
        <v>15.4101985511466</v>
      </c>
      <c r="P229" s="35">
        <v>15.880832042531605</v>
      </c>
      <c r="Q229" s="35">
        <v>15.993429407237315</v>
      </c>
      <c r="R229" s="35">
        <v>15.743451214257663</v>
      </c>
      <c r="S229" s="35">
        <v>15.140975485960388</v>
      </c>
      <c r="T229" s="35">
        <v>13.488034645891908</v>
      </c>
      <c r="U229" s="35">
        <v>12.170706340891021</v>
      </c>
      <c r="V229" s="35">
        <v>11.120847918199608</v>
      </c>
      <c r="W229" s="35">
        <v>10.284152385649463</v>
      </c>
      <c r="X229" s="35">
        <v>9.6173392239331399</v>
      </c>
      <c r="Y229" s="35">
        <v>9.0859155753773599</v>
      </c>
      <c r="Z229" s="35">
        <v>8.6623920001716268</v>
      </c>
      <c r="AA229" s="35"/>
      <c r="AB229" s="35"/>
      <c r="AC229" s="35"/>
    </row>
    <row r="230" spans="1:29">
      <c r="A230" s="240" t="s">
        <v>778</v>
      </c>
      <c r="B230" s="35" t="s">
        <v>93</v>
      </c>
      <c r="C230" s="35">
        <v>5.2196404357098469</v>
      </c>
      <c r="D230" s="35">
        <v>5.2722598461026147</v>
      </c>
      <c r="E230" s="35">
        <v>5.3374853248686049</v>
      </c>
      <c r="F230" s="35">
        <v>5.4183369164865391</v>
      </c>
      <c r="G230" s="35">
        <v>5.5185581795700349</v>
      </c>
      <c r="H230" s="35">
        <v>5.6427895196469979</v>
      </c>
      <c r="I230" s="35">
        <v>5</v>
      </c>
      <c r="J230" s="35">
        <v>6.6831938162988358</v>
      </c>
      <c r="K230" s="35">
        <v>8.2910328998137341</v>
      </c>
      <c r="L230" s="35">
        <v>9.7515360661293116</v>
      </c>
      <c r="M230" s="35">
        <v>10.999318197523468</v>
      </c>
      <c r="N230" s="35">
        <v>11.978517462653141</v>
      </c>
      <c r="O230" s="35">
        <v>12.645296189200634</v>
      </c>
      <c r="P230" s="35">
        <v>12.969803428167403</v>
      </c>
      <c r="Q230" s="35">
        <v>12.937511347973981</v>
      </c>
      <c r="R230" s="35">
        <v>12.549865629474494</v>
      </c>
      <c r="S230" s="35">
        <v>11.824220744417538</v>
      </c>
      <c r="T230" s="35">
        <v>10.505309869010642</v>
      </c>
      <c r="U230" s="35">
        <v>9.4413036871087979</v>
      </c>
      <c r="V230" s="35">
        <v>8.5829370027215219</v>
      </c>
      <c r="W230" s="35">
        <v>7.8904660590386264</v>
      </c>
      <c r="X230" s="35">
        <v>7.3318283386250354</v>
      </c>
      <c r="Y230" s="35">
        <v>6.8811580173417717</v>
      </c>
      <c r="Z230" s="35">
        <v>6.5175883351241284</v>
      </c>
      <c r="AA230" s="35"/>
      <c r="AB230" s="35"/>
      <c r="AC230" s="35"/>
    </row>
    <row r="231" spans="1:29" ht="26.4">
      <c r="A231" s="240" t="s">
        <v>774</v>
      </c>
      <c r="B231" s="35" t="s">
        <v>82</v>
      </c>
      <c r="C231" s="35">
        <v>15.129622929015204</v>
      </c>
      <c r="D231" s="35">
        <v>15.140926632544197</v>
      </c>
      <c r="E231" s="35">
        <v>15.15654367434591</v>
      </c>
      <c r="F231" s="35">
        <v>15.178119965161647</v>
      </c>
      <c r="G231" s="35">
        <v>15.1</v>
      </c>
      <c r="H231" s="35">
        <v>17.07304122266299</v>
      </c>
      <c r="I231" s="35">
        <v>18.996615039216778</v>
      </c>
      <c r="J231" s="35">
        <v>20.822494273223523</v>
      </c>
      <c r="K231" s="35">
        <v>22.50490111297939</v>
      </c>
      <c r="L231" s="35">
        <v>24.001654836952991</v>
      </c>
      <c r="M231" s="35">
        <v>25.275229354224976</v>
      </c>
      <c r="N231" s="35">
        <v>26.293694045641232</v>
      </c>
      <c r="O231" s="35">
        <v>27.031514317236116</v>
      </c>
      <c r="P231" s="35">
        <v>27.470191794727654</v>
      </c>
      <c r="Q231" s="35">
        <v>27.598728108350031</v>
      </c>
      <c r="R231" s="35">
        <v>27.413900640170738</v>
      </c>
      <c r="S231" s="35">
        <v>26.92034332045111</v>
      </c>
      <c r="T231" s="35">
        <v>26.130430447351934</v>
      </c>
      <c r="U231" s="35">
        <v>25.063966442816167</v>
      </c>
      <c r="V231" s="35">
        <v>22.311975486296813</v>
      </c>
      <c r="W231" s="35">
        <v>20.320068806278073</v>
      </c>
      <c r="X231" s="35">
        <v>18.878315441317341</v>
      </c>
      <c r="Y231" s="35">
        <v>17.834766169543204</v>
      </c>
      <c r="Z231" s="35">
        <v>17.079439281403783</v>
      </c>
      <c r="AA231" s="35"/>
      <c r="AB231" s="35"/>
      <c r="AC231" s="35"/>
    </row>
    <row r="232" spans="1:29" ht="26.4">
      <c r="A232" s="240" t="s">
        <v>774</v>
      </c>
      <c r="B232" s="35" t="s">
        <v>83</v>
      </c>
      <c r="C232" s="35">
        <v>15.441997459957799</v>
      </c>
      <c r="D232" s="35">
        <v>15.456637684062363</v>
      </c>
      <c r="E232" s="35">
        <v>15.476381458763731</v>
      </c>
      <c r="F232" s="35">
        <v>15.503007870810036</v>
      </c>
      <c r="G232" s="35">
        <v>15.4</v>
      </c>
      <c r="H232" s="35">
        <v>17.43884634908548</v>
      </c>
      <c r="I232" s="35">
        <v>19.422194917119118</v>
      </c>
      <c r="J232" s="35">
        <v>21.296058583086335</v>
      </c>
      <c r="K232" s="35">
        <v>23.009430425596754</v>
      </c>
      <c r="L232" s="35">
        <v>24.515672140876937</v>
      </c>
      <c r="M232" s="35">
        <v>25.773783546169959</v>
      </c>
      <c r="N232" s="35">
        <v>26.74951861242068</v>
      </c>
      <c r="O232" s="35">
        <v>27.416317647626951</v>
      </c>
      <c r="P232" s="35">
        <v>27.756030256650838</v>
      </c>
      <c r="Q232" s="35">
        <v>27.759409398387639</v>
      </c>
      <c r="R232" s="35">
        <v>27.426363091963786</v>
      </c>
      <c r="S232" s="35">
        <v>26.765956920473535</v>
      </c>
      <c r="T232" s="35">
        <v>25.796167264102213</v>
      </c>
      <c r="U232" s="35">
        <v>24.54339197967694</v>
      </c>
      <c r="V232" s="35">
        <v>22.179924795691235</v>
      </c>
      <c r="W232" s="35">
        <v>20.42738812219806</v>
      </c>
      <c r="X232" s="35">
        <v>19.127863080027172</v>
      </c>
      <c r="Y232" s="35">
        <v>18.164251099307148</v>
      </c>
      <c r="Z232" s="35">
        <v>17.449722314362756</v>
      </c>
      <c r="AA232" s="35"/>
      <c r="AB232" s="35"/>
      <c r="AC232" s="35"/>
    </row>
    <row r="233" spans="1:29" ht="26.4">
      <c r="A233" s="240" t="s">
        <v>774</v>
      </c>
      <c r="B233" s="35" t="s">
        <v>84</v>
      </c>
      <c r="C233" s="35">
        <v>14.396224610960617</v>
      </c>
      <c r="D233" s="35">
        <v>14.426493311044148</v>
      </c>
      <c r="E233" s="35">
        <v>14.466283423535588</v>
      </c>
      <c r="F233" s="35">
        <v>14.518590032267122</v>
      </c>
      <c r="G233" s="35">
        <v>14.58735036355753</v>
      </c>
      <c r="H233" s="35">
        <v>14.3</v>
      </c>
      <c r="I233" s="35">
        <v>16.312105921955318</v>
      </c>
      <c r="J233" s="35">
        <v>18.263210313435454</v>
      </c>
      <c r="K233" s="35">
        <v>20.094161042985291</v>
      </c>
      <c r="L233" s="35">
        <v>21.749448708486145</v>
      </c>
      <c r="M233" s="35">
        <v>23.178889529914095</v>
      </c>
      <c r="N233" s="35">
        <v>24.3391467838495</v>
      </c>
      <c r="O233" s="35">
        <v>25.19504465401813</v>
      </c>
      <c r="P233" s="35">
        <v>25.720634665520613</v>
      </c>
      <c r="Q233" s="35">
        <v>25.899982371390578</v>
      </c>
      <c r="R233" s="35">
        <v>25.727650441303659</v>
      </c>
      <c r="S233" s="35">
        <v>25.208863506513282</v>
      </c>
      <c r="T233" s="35">
        <v>24.359349763367071</v>
      </c>
      <c r="U233" s="35">
        <v>21.95223875876686</v>
      </c>
      <c r="V233" s="35">
        <v>20.121127547867829</v>
      </c>
      <c r="W233" s="35">
        <v>18.728184613257714</v>
      </c>
      <c r="X233" s="35">
        <v>17.668560267378908</v>
      </c>
      <c r="Y233" s="35">
        <v>16.862494400299173</v>
      </c>
      <c r="Z233" s="35">
        <v>16.249312771736143</v>
      </c>
      <c r="AA233" s="35"/>
      <c r="AB233" s="35"/>
      <c r="AC233" s="35"/>
    </row>
    <row r="234" spans="1:29" ht="26.4">
      <c r="A234" s="240" t="s">
        <v>774</v>
      </c>
      <c r="B234" s="35" t="s">
        <v>85</v>
      </c>
      <c r="C234" s="35">
        <v>12.323587664628485</v>
      </c>
      <c r="D234" s="35">
        <v>12.358382462198479</v>
      </c>
      <c r="E234" s="35">
        <v>12.402973366374873</v>
      </c>
      <c r="F234" s="35">
        <v>12.460118367183357</v>
      </c>
      <c r="G234" s="35">
        <v>12.533351937520568</v>
      </c>
      <c r="H234" s="35">
        <v>12.2</v>
      </c>
      <c r="I234" s="35">
        <v>14.186916439212316</v>
      </c>
      <c r="J234" s="35">
        <v>16.10471913097151</v>
      </c>
      <c r="K234" s="35">
        <v>17.886698409844588</v>
      </c>
      <c r="L234" s="35">
        <v>19.470869149826171</v>
      </c>
      <c r="M234" s="35">
        <v>20.802126881354816</v>
      </c>
      <c r="N234" s="35">
        <v>21.834164568645779</v>
      </c>
      <c r="O234" s="35">
        <v>22.531083373341367</v>
      </c>
      <c r="P234" s="35">
        <v>22.868641374990126</v>
      </c>
      <c r="Q234" s="35">
        <v>22.835096812330079</v>
      </c>
      <c r="R234" s="35">
        <v>22.431616513712115</v>
      </c>
      <c r="S234" s="35">
        <v>21.672235309645785</v>
      </c>
      <c r="T234" s="35">
        <v>20.583367839278814</v>
      </c>
      <c r="U234" s="35">
        <v>18.741638755935309</v>
      </c>
      <c r="V234" s="35">
        <v>17.304516279561959</v>
      </c>
      <c r="W234" s="35">
        <v>16.18311301196081</v>
      </c>
      <c r="X234" s="35">
        <v>15.308069089636241</v>
      </c>
      <c r="Y234" s="35">
        <v>14.625262209970984</v>
      </c>
      <c r="Z234" s="35">
        <v>14.092460115100511</v>
      </c>
      <c r="AA234" s="35"/>
      <c r="AB234" s="35"/>
      <c r="AC234" s="35"/>
    </row>
    <row r="235" spans="1:29" ht="26.4">
      <c r="A235" s="240" t="s">
        <v>774</v>
      </c>
      <c r="B235" s="35" t="s">
        <v>86</v>
      </c>
      <c r="C235" s="35">
        <v>10.611664462421857</v>
      </c>
      <c r="D235" s="35">
        <v>10.666903282349947</v>
      </c>
      <c r="E235" s="35">
        <v>10.736557971584274</v>
      </c>
      <c r="F235" s="35">
        <v>10.8243906902891</v>
      </c>
      <c r="G235" s="35">
        <v>10.935145422811534</v>
      </c>
      <c r="H235" s="35">
        <v>11.074804207795061</v>
      </c>
      <c r="I235" s="35">
        <v>10.4</v>
      </c>
      <c r="J235" s="35">
        <v>12.242944722517393</v>
      </c>
      <c r="K235" s="35">
        <v>14.014354849300902</v>
      </c>
      <c r="L235" s="35">
        <v>15.645472426978339</v>
      </c>
      <c r="M235" s="35">
        <v>17.072985010478529</v>
      </c>
      <c r="N235" s="35">
        <v>18.241483159508427</v>
      </c>
      <c r="O235" s="35">
        <v>19.105611176913708</v>
      </c>
      <c r="P235" s="35">
        <v>19.631827607200819</v>
      </c>
      <c r="Q235" s="35">
        <v>19.79970716080507</v>
      </c>
      <c r="R235" s="35">
        <v>19.602733529422515</v>
      </c>
      <c r="S235" s="35">
        <v>19.048552318978842</v>
      </c>
      <c r="T235" s="35">
        <v>17.25863119106868</v>
      </c>
      <c r="U235" s="35">
        <v>15.839155604328287</v>
      </c>
      <c r="V235" s="35">
        <v>14.713457432529786</v>
      </c>
      <c r="W235" s="35">
        <v>13.820735933246793</v>
      </c>
      <c r="X235" s="35">
        <v>13.11277380339026</v>
      </c>
      <c r="Y235" s="35">
        <v>12.551332886246943</v>
      </c>
      <c r="Z235" s="35">
        <v>12.106088868030028</v>
      </c>
      <c r="AA235" s="35"/>
      <c r="AB235" s="35"/>
      <c r="AC235" s="35"/>
    </row>
    <row r="236" spans="1:29" ht="26.4">
      <c r="A236" s="240" t="s">
        <v>774</v>
      </c>
      <c r="B236" s="35" t="s">
        <v>87</v>
      </c>
      <c r="C236" s="35">
        <v>9.4090425155669166</v>
      </c>
      <c r="D236" s="35">
        <v>9.4614685160698979</v>
      </c>
      <c r="E236" s="35">
        <v>9.5270424904253996</v>
      </c>
      <c r="F236" s="35">
        <v>9.6090618333377265</v>
      </c>
      <c r="G236" s="35">
        <v>9.7116508967258834</v>
      </c>
      <c r="H236" s="35">
        <v>9.8399683832254929</v>
      </c>
      <c r="I236" s="35">
        <v>9.1999999999999993</v>
      </c>
      <c r="J236" s="35">
        <v>10.899558717550375</v>
      </c>
      <c r="K236" s="35">
        <v>12.528815961298667</v>
      </c>
      <c r="L236" s="35">
        <v>14.020378245950457</v>
      </c>
      <c r="M236" s="35">
        <v>15.3125477756039</v>
      </c>
      <c r="N236" s="35">
        <v>16.351874545031919</v>
      </c>
      <c r="O236" s="35">
        <v>17.095367274852272</v>
      </c>
      <c r="P236" s="35">
        <v>17.512271726257104</v>
      </c>
      <c r="Q236" s="35">
        <v>17.58534283612164</v>
      </c>
      <c r="R236" s="35">
        <v>17.311558051201459</v>
      </c>
      <c r="S236" s="35">
        <v>16.702242354673494</v>
      </c>
      <c r="T236" s="35">
        <v>15.197997914954946</v>
      </c>
      <c r="U236" s="35">
        <v>13.995363477613168</v>
      </c>
      <c r="V236" s="35">
        <v>13.033864434179115</v>
      </c>
      <c r="W236" s="35">
        <v>12.265151696692561</v>
      </c>
      <c r="X236" s="35">
        <v>11.650570458355011</v>
      </c>
      <c r="Y236" s="35">
        <v>11.159216432205387</v>
      </c>
      <c r="Z236" s="35">
        <v>10.766381825560847</v>
      </c>
      <c r="AA236" s="35"/>
      <c r="AB236" s="35"/>
      <c r="AC236" s="35"/>
    </row>
    <row r="237" spans="1:29" ht="26.4">
      <c r="A237" s="240" t="s">
        <v>774</v>
      </c>
      <c r="B237" s="35" t="s">
        <v>88</v>
      </c>
      <c r="C237" s="35">
        <v>8.6012336649674488</v>
      </c>
      <c r="D237" s="35">
        <v>8.6525014773907323</v>
      </c>
      <c r="E237" s="35">
        <v>8.7168306659564934</v>
      </c>
      <c r="F237" s="35">
        <v>8.797548845764176</v>
      </c>
      <c r="G237" s="35">
        <v>8.8988314003358866</v>
      </c>
      <c r="H237" s="35">
        <v>9.025917465519866</v>
      </c>
      <c r="I237" s="35">
        <v>8.4</v>
      </c>
      <c r="J237" s="35">
        <v>10.078093569402345</v>
      </c>
      <c r="K237" s="35">
        <v>11.688533779421599</v>
      </c>
      <c r="L237" s="35">
        <v>13.166394756864523</v>
      </c>
      <c r="M237" s="35">
        <v>14.452095640658632</v>
      </c>
      <c r="N237" s="35">
        <v>15.493802620379721</v>
      </c>
      <c r="O237" s="35">
        <v>16.249518647736828</v>
      </c>
      <c r="P237" s="35">
        <v>16.6887765730295</v>
      </c>
      <c r="Q237" s="35">
        <v>16.793867446754827</v>
      </c>
      <c r="R237" s="35">
        <v>16.560554466640486</v>
      </c>
      <c r="S237" s="35">
        <v>15.998243786896364</v>
      </c>
      <c r="T237" s="35">
        <v>14.455499002832449</v>
      </c>
      <c r="U237" s="35">
        <v>13.225992584831621</v>
      </c>
      <c r="V237" s="35">
        <v>12.246124723652969</v>
      </c>
      <c r="W237" s="35">
        <v>11.465208893272834</v>
      </c>
      <c r="X237" s="35">
        <v>10.842849942337599</v>
      </c>
      <c r="Y237" s="35">
        <v>10.346854537018871</v>
      </c>
      <c r="Z237" s="35">
        <v>9.9515658668268525</v>
      </c>
      <c r="AA237" s="35"/>
      <c r="AB237" s="35"/>
      <c r="AC237" s="35"/>
    </row>
    <row r="238" spans="1:29" ht="26.4">
      <c r="A238" s="240" t="s">
        <v>774</v>
      </c>
      <c r="B238" s="35" t="s">
        <v>89</v>
      </c>
      <c r="C238" s="35">
        <v>8.5744478524576397</v>
      </c>
      <c r="D238" s="35">
        <v>8.6219001178328192</v>
      </c>
      <c r="E238" s="35">
        <v>8.6822600656902669</v>
      </c>
      <c r="F238" s="35">
        <v>8.7590387669081728</v>
      </c>
      <c r="G238" s="35">
        <v>8.856702352944243</v>
      </c>
      <c r="H238" s="35">
        <v>8.9809318057237881</v>
      </c>
      <c r="I238" s="35">
        <v>8.4</v>
      </c>
      <c r="J238" s="35">
        <v>10.054409800637137</v>
      </c>
      <c r="K238" s="35">
        <v>11.648442631768795</v>
      </c>
      <c r="L238" s="35">
        <v>13.123924955255337</v>
      </c>
      <c r="M238" s="35">
        <v>14.427009682414916</v>
      </c>
      <c r="N238" s="35">
        <v>15.510141300215356</v>
      </c>
      <c r="O238" s="35">
        <v>16.333791389136188</v>
      </c>
      <c r="P238" s="35">
        <v>16.867901195727814</v>
      </c>
      <c r="Q238" s="35">
        <v>17.092978613806661</v>
      </c>
      <c r="R238" s="35">
        <v>17.000809540432527</v>
      </c>
      <c r="S238" s="35">
        <v>16.594757646039611</v>
      </c>
      <c r="T238" s="35">
        <v>14.842348416594636</v>
      </c>
      <c r="U238" s="35">
        <v>13.464683412676337</v>
      </c>
      <c r="V238" s="35">
        <v>12.381625396814179</v>
      </c>
      <c r="W238" s="35">
        <v>11.530174091607886</v>
      </c>
      <c r="X238" s="35">
        <v>10.860801523823142</v>
      </c>
      <c r="Y238" s="35">
        <v>10.334571037401862</v>
      </c>
      <c r="Z238" s="35">
        <v>9.9208723915854868</v>
      </c>
      <c r="AA238" s="35"/>
      <c r="AB238" s="35"/>
      <c r="AC238" s="35"/>
    </row>
    <row r="239" spans="1:29" ht="26.4">
      <c r="A239" s="240" t="s">
        <v>774</v>
      </c>
      <c r="B239" s="35" t="s">
        <v>90</v>
      </c>
      <c r="C239" s="35">
        <v>9.2861055916466011</v>
      </c>
      <c r="D239" s="35">
        <v>9.311929525308301</v>
      </c>
      <c r="E239" s="35">
        <v>9.3454983166152594</v>
      </c>
      <c r="F239" s="35">
        <v>9.3891347263339497</v>
      </c>
      <c r="G239" s="35">
        <v>9.4458581345652934</v>
      </c>
      <c r="H239" s="35">
        <v>9.1999999999999993</v>
      </c>
      <c r="I239" s="35">
        <v>10.78736175480554</v>
      </c>
      <c r="J239" s="35">
        <v>12.323820500132456</v>
      </c>
      <c r="K239" s="35">
        <v>13.760105567942968</v>
      </c>
      <c r="L239" s="35">
        <v>15.050158627677316</v>
      </c>
      <c r="M239" s="35">
        <v>16.152610670079234</v>
      </c>
      <c r="N239" s="35">
        <v>17.032108615364468</v>
      </c>
      <c r="O239" s="35">
        <v>17.660449004485486</v>
      </c>
      <c r="P239" s="35">
        <v>18.017482418643194</v>
      </c>
      <c r="Q239" s="35">
        <v>18.091759624409846</v>
      </c>
      <c r="R239" s="35">
        <v>17.880898724087746</v>
      </c>
      <c r="S239" s="35">
        <v>17.391661537643429</v>
      </c>
      <c r="T239" s="35">
        <v>16.63973676682587</v>
      </c>
      <c r="U239" s="35">
        <v>14.923270372477941</v>
      </c>
      <c r="V239" s="35">
        <v>13.602820258714463</v>
      </c>
      <c r="W239" s="35">
        <v>12.587019128742234</v>
      </c>
      <c r="X239" s="35">
        <v>11.805579584076726</v>
      </c>
      <c r="Y239" s="35">
        <v>11.204430654478926</v>
      </c>
      <c r="Z239" s="35">
        <v>10.741976408307822</v>
      </c>
      <c r="AA239" s="35"/>
      <c r="AB239" s="35"/>
      <c r="AC239" s="35"/>
    </row>
    <row r="240" spans="1:29" ht="26.4">
      <c r="A240" s="240" t="s">
        <v>774</v>
      </c>
      <c r="B240" s="35" t="s">
        <v>91</v>
      </c>
      <c r="C240" s="35">
        <v>10.364192060612703</v>
      </c>
      <c r="D240" s="35">
        <v>10.385641315538697</v>
      </c>
      <c r="E240" s="35">
        <v>10.414257664533476</v>
      </c>
      <c r="F240" s="35">
        <v>10.452435933784152</v>
      </c>
      <c r="G240" s="35">
        <v>10.503371161169129</v>
      </c>
      <c r="H240" s="35">
        <v>10.3</v>
      </c>
      <c r="I240" s="35">
        <v>11.9120517017145</v>
      </c>
      <c r="J240" s="35">
        <v>13.478322025283935</v>
      </c>
      <c r="K240" s="35">
        <v>14.954329758421839</v>
      </c>
      <c r="L240" s="35">
        <v>16.298157096566506</v>
      </c>
      <c r="M240" s="35">
        <v>17.471640085383321</v>
      </c>
      <c r="N240" s="35">
        <v>18.44145245599351</v>
      </c>
      <c r="O240" s="35">
        <v>19.180052072607353</v>
      </c>
      <c r="P240" s="35">
        <v>19.666463113971698</v>
      </c>
      <c r="Q240" s="35">
        <v>19.886871775110599</v>
      </c>
      <c r="R240" s="35">
        <v>19.83501857175856</v>
      </c>
      <c r="S240" s="35">
        <v>19.512376106257154</v>
      </c>
      <c r="T240" s="35">
        <v>18.928107246461721</v>
      </c>
      <c r="U240" s="35">
        <v>16.767158752220531</v>
      </c>
      <c r="V240" s="35">
        <v>15.14742958469532</v>
      </c>
      <c r="W240" s="35">
        <v>13.933368914983173</v>
      </c>
      <c r="X240" s="35">
        <v>13.02337523252455</v>
      </c>
      <c r="Y240" s="35">
        <v>12.341293584734291</v>
      </c>
      <c r="Z240" s="35">
        <v>11.830042371434327</v>
      </c>
      <c r="AA240" s="35"/>
      <c r="AB240" s="35"/>
      <c r="AC240" s="35"/>
    </row>
    <row r="241" spans="1:29" ht="26.4">
      <c r="A241" s="240" t="s">
        <v>774</v>
      </c>
      <c r="B241" s="35" t="s">
        <v>92</v>
      </c>
      <c r="C241" s="35">
        <v>12.227958816187371</v>
      </c>
      <c r="D241" s="35">
        <v>12.238381065810151</v>
      </c>
      <c r="E241" s="35">
        <v>12.252688432974084</v>
      </c>
      <c r="F241" s="35">
        <v>12.272329178741316</v>
      </c>
      <c r="G241" s="35">
        <v>12.2</v>
      </c>
      <c r="H241" s="35">
        <v>13.905992993509566</v>
      </c>
      <c r="I241" s="35">
        <v>15.56833934100163</v>
      </c>
      <c r="J241" s="35">
        <v>17.144509065586774</v>
      </c>
      <c r="K241" s="35">
        <v>18.594176959427564</v>
      </c>
      <c r="L241" s="35">
        <v>19.880254276177375</v>
      </c>
      <c r="M241" s="35">
        <v>20.969837620799485</v>
      </c>
      <c r="N241" s="35">
        <v>21.835050760079447</v>
      </c>
      <c r="O241" s="35">
        <v>22.453757816693305</v>
      </c>
      <c r="P241" s="35">
        <v>22.810129600256765</v>
      </c>
      <c r="Q241" s="35">
        <v>22.89504858616861</v>
      </c>
      <c r="R241" s="35">
        <v>22.706342181146002</v>
      </c>
      <c r="S241" s="35">
        <v>22.24883830751488</v>
      </c>
      <c r="T241" s="35">
        <v>21.53424188416998</v>
      </c>
      <c r="U241" s="35">
        <v>20.580835364353355</v>
      </c>
      <c r="V241" s="35">
        <v>18.305047645305752</v>
      </c>
      <c r="W241" s="35">
        <v>16.647242444348993</v>
      </c>
      <c r="X241" s="35">
        <v>15.439608682501724</v>
      </c>
      <c r="Y241" s="35">
        <v>14.559903816144853</v>
      </c>
      <c r="Z241" s="35">
        <v>13.91907985416139</v>
      </c>
      <c r="AA241" s="35"/>
      <c r="AB241" s="35"/>
      <c r="AC241" s="35"/>
    </row>
    <row r="242" spans="1:29" ht="26.4">
      <c r="A242" s="240" t="s">
        <v>774</v>
      </c>
      <c r="B242" s="35" t="s">
        <v>93</v>
      </c>
      <c r="C242" s="35">
        <v>13.924785855874921</v>
      </c>
      <c r="D242" s="35">
        <v>13.934472781480517</v>
      </c>
      <c r="E242" s="35">
        <v>13.947945597239025</v>
      </c>
      <c r="F242" s="35">
        <v>13.966683922674067</v>
      </c>
      <c r="G242" s="35">
        <v>13.9</v>
      </c>
      <c r="H242" s="35">
        <v>15.71284187965181</v>
      </c>
      <c r="I242" s="35">
        <v>17.481134535378498</v>
      </c>
      <c r="J242" s="35">
        <v>19.161423506882485</v>
      </c>
      <c r="K242" s="35">
        <v>20.712416958129609</v>
      </c>
      <c r="L242" s="35">
        <v>22.096000393122416</v>
      </c>
      <c r="M242" s="35">
        <v>23.278173290934937</v>
      </c>
      <c r="N242" s="35">
        <v>24.229884642908331</v>
      </c>
      <c r="O242" s="35">
        <v>24.927746859310126</v>
      </c>
      <c r="P242" s="35">
        <v>25.354610501738485</v>
      </c>
      <c r="Q242" s="35">
        <v>25.499985717655527</v>
      </c>
      <c r="R242" s="35">
        <v>25.360300020613458</v>
      </c>
      <c r="S242" s="35">
        <v>24.938986081418548</v>
      </c>
      <c r="T242" s="35">
        <v>24.246397372831247</v>
      </c>
      <c r="U242" s="35">
        <v>23.299553740770378</v>
      </c>
      <c r="V242" s="35">
        <v>20.658258959723909</v>
      </c>
      <c r="W242" s="35">
        <v>18.759173682743906</v>
      </c>
      <c r="X242" s="35">
        <v>17.393735445739058</v>
      </c>
      <c r="Y242" s="35">
        <v>16.411988284790191</v>
      </c>
      <c r="Z242" s="35">
        <v>15.706114183779688</v>
      </c>
      <c r="AA242" s="35"/>
      <c r="AB242" s="35"/>
      <c r="AC242" s="35"/>
    </row>
    <row r="243" spans="1:29">
      <c r="A243" s="239" t="s">
        <v>768</v>
      </c>
      <c r="B243" s="35" t="s">
        <v>82</v>
      </c>
      <c r="C243" s="35">
        <v>10.245982948334264</v>
      </c>
      <c r="D243" s="35">
        <v>10.312388165420092</v>
      </c>
      <c r="E243" s="35">
        <v>10.396720043219911</v>
      </c>
      <c r="F243" s="35">
        <v>10.503818038307433</v>
      </c>
      <c r="G243" s="35">
        <v>10.639828060270816</v>
      </c>
      <c r="H243" s="35">
        <v>10.812555159964534</v>
      </c>
      <c r="I243" s="35">
        <v>10</v>
      </c>
      <c r="J243" s="35">
        <v>12.294365993233107</v>
      </c>
      <c r="K243" s="35">
        <v>14.504077457530856</v>
      </c>
      <c r="L243" s="35">
        <v>16.547603336538291</v>
      </c>
      <c r="M243" s="35">
        <v>18.349544273237044</v>
      </c>
      <c r="N243" s="35">
        <v>19.843414597243452</v>
      </c>
      <c r="O243" s="35">
        <v>20.974095426503716</v>
      </c>
      <c r="P243" s="35">
        <v>21.699868372033873</v>
      </c>
      <c r="Q243" s="35">
        <v>21.993954808715227</v>
      </c>
      <c r="R243" s="35">
        <v>21.845503918135648</v>
      </c>
      <c r="S243" s="35">
        <v>21.259993047958545</v>
      </c>
      <c r="T243" s="35">
        <v>18.866425155496692</v>
      </c>
      <c r="U243" s="35">
        <v>16.981664615883336</v>
      </c>
      <c r="V243" s="35">
        <v>15.497552841627389</v>
      </c>
      <c r="W243" s="35">
        <v>14.328922815588658</v>
      </c>
      <c r="X243" s="35">
        <v>13.408711709222375</v>
      </c>
      <c r="Y243" s="35">
        <v>12.684112425092916</v>
      </c>
      <c r="Z243" s="35">
        <v>12.113543216648768</v>
      </c>
      <c r="AA243" s="35"/>
      <c r="AB243" s="35"/>
      <c r="AC243" s="35"/>
    </row>
    <row r="244" spans="1:29">
      <c r="A244" s="239" t="s">
        <v>768</v>
      </c>
      <c r="B244" s="35" t="s">
        <v>83</v>
      </c>
      <c r="C244" s="35">
        <v>13.136752799692941</v>
      </c>
      <c r="D244" s="35">
        <v>13.175457368342117</v>
      </c>
      <c r="E244" s="35">
        <v>13.225116327963052</v>
      </c>
      <c r="F244" s="35">
        <v>13.288830053672951</v>
      </c>
      <c r="G244" s="35">
        <v>13.370576406694106</v>
      </c>
      <c r="H244" s="35">
        <v>13</v>
      </c>
      <c r="I244" s="35">
        <v>15.220488771324195</v>
      </c>
      <c r="J244" s="35">
        <v>17.364285645146861</v>
      </c>
      <c r="K244" s="35">
        <v>19.357347531390474</v>
      </c>
      <c r="L244" s="35">
        <v>21.130837469531762</v>
      </c>
      <c r="M244" s="35">
        <v>22.623502139890661</v>
      </c>
      <c r="N244" s="35">
        <v>23.783787448890273</v>
      </c>
      <c r="O244" s="35">
        <v>24.57161911957882</v>
      </c>
      <c r="P244" s="35">
        <v>24.95978678885195</v>
      </c>
      <c r="Q244" s="35">
        <v>24.934883807016242</v>
      </c>
      <c r="R244" s="35">
        <v>24.497770280618994</v>
      </c>
      <c r="S244" s="35">
        <v>23.663543365834073</v>
      </c>
      <c r="T244" s="35">
        <v>22.461015838419648</v>
      </c>
      <c r="U244" s="35">
        <v>20.37398728858377</v>
      </c>
      <c r="V244" s="35">
        <v>18.747341454749943</v>
      </c>
      <c r="W244" s="35">
        <v>17.47952139117821</v>
      </c>
      <c r="X244" s="35">
        <v>16.491372846386103</v>
      </c>
      <c r="Y244" s="35">
        <v>15.721202398204433</v>
      </c>
      <c r="Z244" s="35">
        <v>15.120925726869405</v>
      </c>
      <c r="AA244" s="35"/>
      <c r="AB244" s="35"/>
      <c r="AC244" s="35"/>
    </row>
    <row r="245" spans="1:29">
      <c r="A245" s="239" t="s">
        <v>768</v>
      </c>
      <c r="B245" s="35" t="s">
        <v>84</v>
      </c>
      <c r="C245" s="35">
        <v>17.134675094692188</v>
      </c>
      <c r="D245" s="35">
        <v>17.175140927816368</v>
      </c>
      <c r="E245" s="35">
        <v>17.227765532049464</v>
      </c>
      <c r="F245" s="35">
        <v>17.296202254016652</v>
      </c>
      <c r="G245" s="35">
        <v>17.385202161604905</v>
      </c>
      <c r="H245" s="35">
        <v>17</v>
      </c>
      <c r="I245" s="35">
        <v>19.494156899894357</v>
      </c>
      <c r="J245" s="35">
        <v>21.908513780480401</v>
      </c>
      <c r="K245" s="35">
        <v>24.165823807087836</v>
      </c>
      <c r="L245" s="35">
        <v>26.193864825723161</v>
      </c>
      <c r="M245" s="35">
        <v>27.927750095519354</v>
      </c>
      <c r="N245" s="35">
        <v>29.312004326203372</v>
      </c>
      <c r="O245" s="35">
        <v>30.302338598204496</v>
      </c>
      <c r="P245" s="35">
        <v>30.867067377212223</v>
      </c>
      <c r="Q245" s="35">
        <v>30.988122286104534</v>
      </c>
      <c r="R245" s="35">
        <v>30.661630198829336</v>
      </c>
      <c r="S245" s="35">
        <v>29.898037160248403</v>
      </c>
      <c r="T245" s="35">
        <v>28.721774167154692</v>
      </c>
      <c r="U245" s="35">
        <v>26.013490253843806</v>
      </c>
      <c r="V245" s="35">
        <v>23.930947943340048</v>
      </c>
      <c r="W245" s="35">
        <v>22.329571346993333</v>
      </c>
      <c r="X245" s="35">
        <v>21.098188440440687</v>
      </c>
      <c r="Y245" s="35">
        <v>20.151313191976804</v>
      </c>
      <c r="Z245" s="35">
        <v>19.423210884089837</v>
      </c>
      <c r="AA245" s="35"/>
      <c r="AB245" s="35"/>
      <c r="AC245" s="35"/>
    </row>
    <row r="246" spans="1:29">
      <c r="A246" s="239" t="s">
        <v>768</v>
      </c>
      <c r="B246" s="35" t="s">
        <v>85</v>
      </c>
      <c r="C246" s="35">
        <v>23.097588668121425</v>
      </c>
      <c r="D246" s="35">
        <v>23.129181335901098</v>
      </c>
      <c r="E246" s="35">
        <v>23.171001591336697</v>
      </c>
      <c r="F246" s="35">
        <v>23.22636044158941</v>
      </c>
      <c r="G246" s="35">
        <v>23.299640775948482</v>
      </c>
      <c r="H246" s="35">
        <v>23</v>
      </c>
      <c r="I246" s="35">
        <v>25.219585708819871</v>
      </c>
      <c r="J246" s="35">
        <v>27.373989177457474</v>
      </c>
      <c r="K246" s="35">
        <v>29.399942362789172</v>
      </c>
      <c r="L246" s="35">
        <v>31.237949401870999</v>
      </c>
      <c r="M246" s="35">
        <v>32.834033818010909</v>
      </c>
      <c r="N246" s="35">
        <v>34.141323639853795</v>
      </c>
      <c r="O246" s="35">
        <v>35.121427883525243</v>
      </c>
      <c r="P246" s="35">
        <v>35.745563974889549</v>
      </c>
      <c r="Q246" s="35">
        <v>35.995403003081918</v>
      </c>
      <c r="R246" s="35">
        <v>35.86360798288127</v>
      </c>
      <c r="S246" s="35">
        <v>35.354049318853384</v>
      </c>
      <c r="T246" s="35">
        <v>34.481691143761239</v>
      </c>
      <c r="U246" s="35">
        <v>31.673721623060651</v>
      </c>
      <c r="V246" s="35">
        <v>29.552470873180489</v>
      </c>
      <c r="W246" s="35">
        <v>27.949994524810268</v>
      </c>
      <c r="X246" s="35">
        <v>26.739420787956661</v>
      </c>
      <c r="Y246" s="35">
        <v>25.824905716423672</v>
      </c>
      <c r="Z246" s="35">
        <v>25.134045019053264</v>
      </c>
      <c r="AA246" s="35"/>
      <c r="AB246" s="35"/>
      <c r="AC246" s="35"/>
    </row>
    <row r="247" spans="1:29">
      <c r="A247" s="239" t="s">
        <v>768</v>
      </c>
      <c r="B247" s="35" t="s">
        <v>86</v>
      </c>
      <c r="C247" s="35">
        <v>26.034932275529709</v>
      </c>
      <c r="D247" s="35">
        <v>26.047005152024919</v>
      </c>
      <c r="E247" s="35">
        <v>26.063250512123286</v>
      </c>
      <c r="F247" s="35">
        <v>26.085110399850148</v>
      </c>
      <c r="G247" s="35">
        <v>26</v>
      </c>
      <c r="H247" s="35">
        <v>27.651112261707858</v>
      </c>
      <c r="I247" s="35">
        <v>29.25690133675657</v>
      </c>
      <c r="J247" s="35">
        <v>30.773288164217607</v>
      </c>
      <c r="K247" s="35">
        <v>32.158647783255546</v>
      </c>
      <c r="L247" s="35">
        <v>33.374951942212462</v>
      </c>
      <c r="M247" s="35">
        <v>34.388812977687635</v>
      </c>
      <c r="N247" s="35">
        <v>35.172400309033726</v>
      </c>
      <c r="O247" s="35">
        <v>35.70420439040943</v>
      </c>
      <c r="P247" s="35">
        <v>35.969627149833045</v>
      </c>
      <c r="Q247" s="35">
        <v>35.961382707629433</v>
      </c>
      <c r="R247" s="35">
        <v>35.679697374511413</v>
      </c>
      <c r="S247" s="35">
        <v>35.132303439329448</v>
      </c>
      <c r="T247" s="35">
        <v>34.334226917016437</v>
      </c>
      <c r="U247" s="35">
        <v>33.307375083066582</v>
      </c>
      <c r="V247" s="35">
        <v>31.430537479493346</v>
      </c>
      <c r="W247" s="35">
        <v>30.035749770737922</v>
      </c>
      <c r="X247" s="35">
        <v>28.999201510626666</v>
      </c>
      <c r="Y247" s="35">
        <v>28.228881920917644</v>
      </c>
      <c r="Z247" s="35">
        <v>27.656412415034932</v>
      </c>
      <c r="AA247" s="35"/>
      <c r="AB247" s="35"/>
      <c r="AC247" s="35"/>
    </row>
    <row r="248" spans="1:29">
      <c r="A248" s="239" t="s">
        <v>768</v>
      </c>
      <c r="B248" s="35" t="s">
        <v>87</v>
      </c>
      <c r="C248" s="35">
        <v>27.024569016238342</v>
      </c>
      <c r="D248" s="35">
        <v>27.033361865255035</v>
      </c>
      <c r="E248" s="35">
        <v>27.045301531103149</v>
      </c>
      <c r="F248" s="35">
        <v>27.061514208051666</v>
      </c>
      <c r="G248" s="35">
        <v>27</v>
      </c>
      <c r="H248" s="35">
        <v>28.299140212730357</v>
      </c>
      <c r="I248" s="35">
        <v>29.563791467574354</v>
      </c>
      <c r="J248" s="35">
        <v>30.760380403133546</v>
      </c>
      <c r="K248" s="35">
        <v>31.857140544164231</v>
      </c>
      <c r="L248" s="35">
        <v>32.824955622888083</v>
      </c>
      <c r="M248" s="35">
        <v>33.638132543852592</v>
      </c>
      <c r="N248" s="35">
        <v>34.275083472036947</v>
      </c>
      <c r="O248" s="35">
        <v>34.718898936452135</v>
      </c>
      <c r="P248" s="35">
        <v>34.957796734752677</v>
      </c>
      <c r="Q248" s="35">
        <v>34.98543472155351</v>
      </c>
      <c r="R248" s="35">
        <v>34.801079176696092</v>
      </c>
      <c r="S248" s="35">
        <v>34.409624283703046</v>
      </c>
      <c r="T248" s="35">
        <v>33.821462201316386</v>
      </c>
      <c r="U248" s="35">
        <v>33.052207177398678</v>
      </c>
      <c r="V248" s="35">
        <v>31.4570882138215</v>
      </c>
      <c r="W248" s="35">
        <v>30.282378603953386</v>
      </c>
      <c r="X248" s="35">
        <v>29.417275311330073</v>
      </c>
      <c r="Y248" s="35">
        <v>28.780178533862053</v>
      </c>
      <c r="Z248" s="35">
        <v>28.310994903050382</v>
      </c>
      <c r="AA248" s="35"/>
      <c r="AB248" s="35"/>
      <c r="AC248" s="35"/>
    </row>
    <row r="249" spans="1:29">
      <c r="A249" s="239" t="s">
        <v>768</v>
      </c>
      <c r="B249" s="35" t="s">
        <v>88</v>
      </c>
      <c r="C249" s="35">
        <v>26.016207177978899</v>
      </c>
      <c r="D249" s="35">
        <v>26.021924968235293</v>
      </c>
      <c r="E249" s="35">
        <v>26.029659958861711</v>
      </c>
      <c r="F249" s="35">
        <v>26.040123805436689</v>
      </c>
      <c r="G249" s="35">
        <v>26</v>
      </c>
      <c r="H249" s="35">
        <v>26.817430890344514</v>
      </c>
      <c r="I249" s="35">
        <v>27.612865736699597</v>
      </c>
      <c r="J249" s="35">
        <v>28.364900381138487</v>
      </c>
      <c r="K249" s="35">
        <v>29.053298510945279</v>
      </c>
      <c r="L249" s="35">
        <v>29.659536192507566</v>
      </c>
      <c r="M249" s="35">
        <v>30.167300327226794</v>
      </c>
      <c r="N249" s="35">
        <v>30.562927616620534</v>
      </c>
      <c r="O249" s="35">
        <v>30.835772224614182</v>
      </c>
      <c r="P249" s="35">
        <v>30.978492243689196</v>
      </c>
      <c r="Q249" s="35">
        <v>30.987247256441705</v>
      </c>
      <c r="R249" s="35">
        <v>30.861801676416743</v>
      </c>
      <c r="S249" s="35">
        <v>30.605531087445435</v>
      </c>
      <c r="T249" s="35">
        <v>30.225331410901433</v>
      </c>
      <c r="U249" s="35">
        <v>29.731433345072276</v>
      </c>
      <c r="V249" s="35">
        <v>28.758316622900914</v>
      </c>
      <c r="W249" s="35">
        <v>28.038978024950929</v>
      </c>
      <c r="X249" s="35">
        <v>27.507235011280333</v>
      </c>
      <c r="Y249" s="35">
        <v>27.114164719496621</v>
      </c>
      <c r="Z249" s="35">
        <v>26.823602830932447</v>
      </c>
      <c r="AA249" s="35"/>
      <c r="AB249" s="35"/>
      <c r="AC249" s="35"/>
    </row>
    <row r="250" spans="1:29">
      <c r="A250" s="239" t="s">
        <v>768</v>
      </c>
      <c r="B250" s="35" t="s">
        <v>89</v>
      </c>
      <c r="C250" s="35">
        <v>27.03343336490245</v>
      </c>
      <c r="D250" s="35">
        <v>27.044604851843072</v>
      </c>
      <c r="E250" s="35">
        <v>27.059509200277851</v>
      </c>
      <c r="F250" s="35">
        <v>27.079393715512577</v>
      </c>
      <c r="G250" s="35">
        <v>27.10592247977559</v>
      </c>
      <c r="H250" s="35">
        <v>27</v>
      </c>
      <c r="I250" s="35">
        <v>27.839610261309634</v>
      </c>
      <c r="J250" s="35">
        <v>28.655376054835383</v>
      </c>
      <c r="K250" s="35">
        <v>29.424130082511375</v>
      </c>
      <c r="L250" s="35">
        <v>30.124040154461724</v>
      </c>
      <c r="M250" s="35">
        <v>30.735229211137145</v>
      </c>
      <c r="N250" s="35">
        <v>31.240339820829952</v>
      </c>
      <c r="O250" s="35">
        <v>31.625027121149664</v>
      </c>
      <c r="P250" s="35">
        <v>31.878366205193593</v>
      </c>
      <c r="Q250" s="35">
        <v>31.993162382870103</v>
      </c>
      <c r="R250" s="35">
        <v>31.966155506124249</v>
      </c>
      <c r="S250" s="35">
        <v>31.798112555342268</v>
      </c>
      <c r="T250" s="35">
        <v>31.493805857532145</v>
      </c>
      <c r="U250" s="35">
        <v>30.368311850114857</v>
      </c>
      <c r="V250" s="35">
        <v>29.524702908695478</v>
      </c>
      <c r="W250" s="35">
        <v>28.892379643220401</v>
      </c>
      <c r="X250" s="35">
        <v>28.418424600273202</v>
      </c>
      <c r="Y250" s="35">
        <v>28.063173742049109</v>
      </c>
      <c r="Z250" s="35">
        <v>27.79689706845538</v>
      </c>
      <c r="AA250" s="35"/>
      <c r="AB250" s="35"/>
      <c r="AC250" s="35"/>
    </row>
    <row r="251" spans="1:29">
      <c r="A251" s="239" t="s">
        <v>768</v>
      </c>
      <c r="B251" s="35" t="s">
        <v>90</v>
      </c>
      <c r="C251" s="35">
        <v>26.044230234849682</v>
      </c>
      <c r="D251" s="35">
        <v>26.05787677402455</v>
      </c>
      <c r="E251" s="35">
        <v>26.075733736953314</v>
      </c>
      <c r="F251" s="35">
        <v>26.099100183270075</v>
      </c>
      <c r="G251" s="35">
        <v>26.12967597690599</v>
      </c>
      <c r="H251" s="35">
        <v>26</v>
      </c>
      <c r="I251" s="35">
        <v>26.876920412252897</v>
      </c>
      <c r="J251" s="35">
        <v>27.726656446376555</v>
      </c>
      <c r="K251" s="35">
        <v>28.522866435169608</v>
      </c>
      <c r="L251" s="35">
        <v>29.240868009396259</v>
      </c>
      <c r="M251" s="35">
        <v>29.858403246879721</v>
      </c>
      <c r="N251" s="35">
        <v>30.356328664164348</v>
      </c>
      <c r="O251" s="35">
        <v>30.7192086611267</v>
      </c>
      <c r="P251" s="35">
        <v>30.935794021857177</v>
      </c>
      <c r="Q251" s="35">
        <v>30.999370638369374</v>
      </c>
      <c r="R251" s="35">
        <v>30.907967646763559</v>
      </c>
      <c r="S251" s="35">
        <v>30.664418523660004</v>
      </c>
      <c r="T251" s="35">
        <v>30.276273248923445</v>
      </c>
      <c r="U251" s="35">
        <v>29.267987431384089</v>
      </c>
      <c r="V251" s="35">
        <v>28.497441400493525</v>
      </c>
      <c r="W251" s="35">
        <v>27.908579417717473</v>
      </c>
      <c r="X251" s="35">
        <v>27.458562908829386</v>
      </c>
      <c r="Y251" s="35">
        <v>27.11465404020602</v>
      </c>
      <c r="Z251" s="35">
        <v>26.851834104532916</v>
      </c>
      <c r="AA251" s="35"/>
      <c r="AB251" s="35"/>
      <c r="AC251" s="35"/>
    </row>
    <row r="252" spans="1:29">
      <c r="A252" s="239" t="s">
        <v>768</v>
      </c>
      <c r="B252" s="35" t="s">
        <v>91</v>
      </c>
      <c r="C252" s="35">
        <v>22.08611308502666</v>
      </c>
      <c r="D252" s="35">
        <v>22.111011036979043</v>
      </c>
      <c r="E252" s="35">
        <v>22.143107755660445</v>
      </c>
      <c r="F252" s="35">
        <v>22.18448462682171</v>
      </c>
      <c r="G252" s="35">
        <v>22.237824829104998</v>
      </c>
      <c r="H252" s="35">
        <v>22</v>
      </c>
      <c r="I252" s="35">
        <v>23.45980876239496</v>
      </c>
      <c r="J252" s="35">
        <v>24.870597993657086</v>
      </c>
      <c r="K252" s="35">
        <v>26.184994210063579</v>
      </c>
      <c r="L252" s="35">
        <v>27.358860749394843</v>
      </c>
      <c r="M252" s="35">
        <v>28.352779854439916</v>
      </c>
      <c r="N252" s="35">
        <v>29.133376298409939</v>
      </c>
      <c r="O252" s="35">
        <v>29.674438105686558</v>
      </c>
      <c r="P252" s="35">
        <v>29.95779673475268</v>
      </c>
      <c r="Q252" s="35">
        <v>29.973937167273661</v>
      </c>
      <c r="R252" s="35">
        <v>29.722317416891531</v>
      </c>
      <c r="S252" s="35">
        <v>29.211386728812396</v>
      </c>
      <c r="T252" s="35">
        <v>28.458301859055396</v>
      </c>
      <c r="U252" s="35">
        <v>27.00981084630051</v>
      </c>
      <c r="V252" s="35">
        <v>25.886192572513352</v>
      </c>
      <c r="W252" s="35">
        <v>25.014583419214389</v>
      </c>
      <c r="X252" s="35">
        <v>24.338461880576585</v>
      </c>
      <c r="Y252" s="35">
        <v>23.81398329601868</v>
      </c>
      <c r="Z252" s="35">
        <v>23.407136642066387</v>
      </c>
      <c r="AA252" s="35"/>
      <c r="AB252" s="35"/>
      <c r="AC252" s="35"/>
    </row>
    <row r="253" spans="1:29">
      <c r="A253" s="239" t="s">
        <v>768</v>
      </c>
      <c r="B253" s="35" t="s">
        <v>92</v>
      </c>
      <c r="C253" s="35">
        <v>16.215096767923242</v>
      </c>
      <c r="D253" s="35">
        <v>16.274105276297604</v>
      </c>
      <c r="E253" s="35">
        <v>16.349301866409249</v>
      </c>
      <c r="F253" s="35">
        <v>16.445127490886069</v>
      </c>
      <c r="G253" s="35">
        <v>16.567241409785034</v>
      </c>
      <c r="H253" s="35">
        <v>16.722855414601366</v>
      </c>
      <c r="I253" s="35">
        <v>16</v>
      </c>
      <c r="J253" s="35">
        <v>18.07927386675496</v>
      </c>
      <c r="K253" s="35">
        <v>20.083578662112327</v>
      </c>
      <c r="L253" s="35">
        <v>21.940648355267701</v>
      </c>
      <c r="M253" s="35">
        <v>23.583525537366736</v>
      </c>
      <c r="N253" s="35">
        <v>24.952975598321977</v>
      </c>
      <c r="O253" s="35">
        <v>25.999622454955201</v>
      </c>
      <c r="P253" s="35">
        <v>26.685728825911809</v>
      </c>
      <c r="Q253" s="35">
        <v>26.986556864805614</v>
      </c>
      <c r="R253" s="35">
        <v>26.891260093408416</v>
      </c>
      <c r="S253" s="35">
        <v>26.403274475867633</v>
      </c>
      <c r="T253" s="35">
        <v>24.163690775320763</v>
      </c>
      <c r="U253" s="35">
        <v>22.406237500476891</v>
      </c>
      <c r="V253" s="35">
        <v>21.027123153241174</v>
      </c>
      <c r="W253" s="35">
        <v>19.944900137713006</v>
      </c>
      <c r="X253" s="35">
        <v>19.09565463628925</v>
      </c>
      <c r="Y253" s="35">
        <v>18.429231993876218</v>
      </c>
      <c r="Z253" s="35">
        <v>17.906274689332118</v>
      </c>
      <c r="AA253" s="35"/>
      <c r="AB253" s="35"/>
      <c r="AC253" s="35"/>
    </row>
    <row r="254" spans="1:29">
      <c r="A254" s="239" t="s">
        <v>768</v>
      </c>
      <c r="B254" s="35" t="s">
        <v>93</v>
      </c>
      <c r="C254" s="35">
        <v>11.252526081562161</v>
      </c>
      <c r="D254" s="35">
        <v>11.320073793447973</v>
      </c>
      <c r="E254" s="35">
        <v>11.405689711804909</v>
      </c>
      <c r="F254" s="35">
        <v>11.514206866146017</v>
      </c>
      <c r="G254" s="35">
        <v>11.651751063677105</v>
      </c>
      <c r="H254" s="35">
        <v>11.826086691894963</v>
      </c>
      <c r="I254" s="35">
        <v>11</v>
      </c>
      <c r="J254" s="35">
        <v>13.309731419557947</v>
      </c>
      <c r="K254" s="35">
        <v>15.533085183716366</v>
      </c>
      <c r="L254" s="35">
        <v>17.586913925796374</v>
      </c>
      <c r="M254" s="35">
        <v>19.394410052572702</v>
      </c>
      <c r="N254" s="35">
        <v>20.887978138770947</v>
      </c>
      <c r="O254" s="35">
        <v>22.011762811609259</v>
      </c>
      <c r="P254" s="35">
        <v>22.723737589397274</v>
      </c>
      <c r="Q254" s="35">
        <v>22.997276557325947</v>
      </c>
      <c r="R254" s="35">
        <v>22.822150104060384</v>
      </c>
      <c r="S254" s="35">
        <v>22.204907481302925</v>
      </c>
      <c r="T254" s="35">
        <v>19.840246963173811</v>
      </c>
      <c r="U254" s="35">
        <v>17.974619513843265</v>
      </c>
      <c r="V254" s="35">
        <v>16.50271022580332</v>
      </c>
      <c r="W254" s="35">
        <v>15.341429631976462</v>
      </c>
      <c r="X254" s="35">
        <v>14.42522329469961</v>
      </c>
      <c r="Y254" s="35">
        <v>13.702371249355414</v>
      </c>
      <c r="Z254" s="35">
        <v>13.132068405771832</v>
      </c>
      <c r="AA254" s="35"/>
      <c r="AB254" s="35"/>
      <c r="AC254" s="35"/>
    </row>
    <row r="255" spans="1:29">
      <c r="A255" s="239" t="s">
        <v>754</v>
      </c>
      <c r="B255" s="35" t="s">
        <v>82</v>
      </c>
      <c r="C255" s="35">
        <v>20.034740463762454</v>
      </c>
      <c r="D255" s="35">
        <v>20.046229558873673</v>
      </c>
      <c r="E255" s="35">
        <v>20.061518237875809</v>
      </c>
      <c r="F255" s="35">
        <v>20.081863069506806</v>
      </c>
      <c r="G255" s="35">
        <v>20.108936185113187</v>
      </c>
      <c r="H255" s="35">
        <v>20</v>
      </c>
      <c r="I255" s="35">
        <v>20.84410034456976</v>
      </c>
      <c r="J255" s="35">
        <v>21.663969752579131</v>
      </c>
      <c r="K255" s="35">
        <v>22.436072866246217</v>
      </c>
      <c r="L255" s="35">
        <v>23.138245517903385</v>
      </c>
      <c r="M255" s="35">
        <v>23.750330979637667</v>
      </c>
      <c r="N255" s="35">
        <v>24.254758586908721</v>
      </c>
      <c r="O255" s="35">
        <v>24.637048126043226</v>
      </c>
      <c r="P255" s="35">
        <v>24.886225506543461</v>
      </c>
      <c r="Q255" s="35">
        <v>24.995137785826209</v>
      </c>
      <c r="R255" s="35">
        <v>24.960658503220138</v>
      </c>
      <c r="S255" s="35">
        <v>24.78377742885727</v>
      </c>
      <c r="T255" s="35">
        <v>24.46957215110632</v>
      </c>
      <c r="U255" s="35">
        <v>23.35878198131806</v>
      </c>
      <c r="V255" s="35">
        <v>22.524048391350942</v>
      </c>
      <c r="W255" s="35">
        <v>21.896765052723435</v>
      </c>
      <c r="X255" s="35">
        <v>21.42537586742041</v>
      </c>
      <c r="Y255" s="35">
        <v>21.071137598463928</v>
      </c>
      <c r="Z255" s="35">
        <v>20.804935583004834</v>
      </c>
      <c r="AA255" s="35"/>
      <c r="AB255" s="35"/>
      <c r="AC255" s="35"/>
    </row>
    <row r="256" spans="1:29">
      <c r="A256" s="239" t="s">
        <v>754</v>
      </c>
      <c r="B256" s="35" t="s">
        <v>83</v>
      </c>
      <c r="C256" s="35">
        <v>19.046498371266377</v>
      </c>
      <c r="D256" s="35">
        <v>19.061416477050017</v>
      </c>
      <c r="E256" s="35">
        <v>19.081120769405587</v>
      </c>
      <c r="F256" s="35">
        <v>19.107146804001726</v>
      </c>
      <c r="G256" s="35">
        <v>19.141522789932925</v>
      </c>
      <c r="H256" s="35">
        <v>19</v>
      </c>
      <c r="I256" s="35">
        <v>20.029434323669484</v>
      </c>
      <c r="J256" s="35">
        <v>21.028338746529073</v>
      </c>
      <c r="K256" s="35">
        <v>21.967088792060672</v>
      </c>
      <c r="L256" s="35">
        <v>22.817843980190514</v>
      </c>
      <c r="M256" s="35">
        <v>23.555373491516232</v>
      </c>
      <c r="N256" s="35">
        <v>24.15780443691083</v>
      </c>
      <c r="O256" s="35">
        <v>24.607270541095907</v>
      </c>
      <c r="P256" s="35">
        <v>24.890442002196139</v>
      </c>
      <c r="Q256" s="35">
        <v>24.998920813247103</v>
      </c>
      <c r="R256" s="35">
        <v>24.929489821619235</v>
      </c>
      <c r="S256" s="35">
        <v>24.684208140010448</v>
      </c>
      <c r="T256" s="35">
        <v>24.270350079406704</v>
      </c>
      <c r="U256" s="35">
        <v>22.990178311537782</v>
      </c>
      <c r="V256" s="35">
        <v>22.020961172973699</v>
      </c>
      <c r="W256" s="35">
        <v>21.287167563972215</v>
      </c>
      <c r="X256" s="35">
        <v>20.731612942425638</v>
      </c>
      <c r="Y256" s="35">
        <v>20.311002932014475</v>
      </c>
      <c r="Z256" s="35">
        <v>19.992559391097501</v>
      </c>
      <c r="AA256" s="35"/>
      <c r="AB256" s="35"/>
      <c r="AC256" s="35"/>
    </row>
    <row r="257" spans="1:29">
      <c r="A257" s="239" t="s">
        <v>754</v>
      </c>
      <c r="B257" s="35" t="s">
        <v>84</v>
      </c>
      <c r="C257" s="35">
        <v>19.053076281819617</v>
      </c>
      <c r="D257" s="35">
        <v>19.069452128829461</v>
      </c>
      <c r="E257" s="35">
        <v>19.090880484343977</v>
      </c>
      <c r="F257" s="35">
        <v>19.118920219924089</v>
      </c>
      <c r="G257" s="35">
        <v>19.155611172287188</v>
      </c>
      <c r="H257" s="35">
        <v>19</v>
      </c>
      <c r="I257" s="35">
        <v>20.052304494703478</v>
      </c>
      <c r="J257" s="35">
        <v>21.071987735651867</v>
      </c>
      <c r="K257" s="35">
        <v>22.027439722203528</v>
      </c>
      <c r="L257" s="35">
        <v>22.889041611275509</v>
      </c>
      <c r="M257" s="35">
        <v>23.630083896255663</v>
      </c>
      <c r="N257" s="35">
        <v>24.227594396997219</v>
      </c>
      <c r="O257" s="35">
        <v>24.663050393352037</v>
      </c>
      <c r="P257" s="35">
        <v>24.922952826228613</v>
      </c>
      <c r="Q257" s="35">
        <v>24.999244766043251</v>
      </c>
      <c r="R257" s="35">
        <v>24.889561176116274</v>
      </c>
      <c r="S257" s="35">
        <v>24.597302228392003</v>
      </c>
      <c r="T257" s="35">
        <v>24.131527898708136</v>
      </c>
      <c r="U257" s="35">
        <v>22.921584917660905</v>
      </c>
      <c r="V257" s="35">
        <v>21.996929680592231</v>
      </c>
      <c r="W257" s="35">
        <v>21.290295301260969</v>
      </c>
      <c r="X257" s="35">
        <v>20.750275490595261</v>
      </c>
      <c r="Y257" s="35">
        <v>20.337584848247225</v>
      </c>
      <c r="Z257" s="35">
        <v>20.022200925439499</v>
      </c>
      <c r="AA257" s="35"/>
      <c r="AB257" s="35"/>
      <c r="AC257" s="35"/>
    </row>
    <row r="258" spans="1:29">
      <c r="A258" s="239" t="s">
        <v>754</v>
      </c>
      <c r="B258" s="35" t="s">
        <v>85</v>
      </c>
      <c r="C258" s="35">
        <v>17.079598627483001</v>
      </c>
      <c r="D258" s="35">
        <v>17.103250642197448</v>
      </c>
      <c r="E258" s="35">
        <v>17.133930639902836</v>
      </c>
      <c r="F258" s="35">
        <v>17.173726922399968</v>
      </c>
      <c r="G258" s="35">
        <v>17.225348311547386</v>
      </c>
      <c r="H258" s="35">
        <v>17</v>
      </c>
      <c r="I258" s="35">
        <v>18.434944118880047</v>
      </c>
      <c r="J258" s="35">
        <v>19.823344524104588</v>
      </c>
      <c r="K258" s="35">
        <v>21.120167189574811</v>
      </c>
      <c r="L258" s="35">
        <v>22.283348496220505</v>
      </c>
      <c r="M258" s="35">
        <v>23.275159603626463</v>
      </c>
      <c r="N258" s="35">
        <v>24.063430219182621</v>
      </c>
      <c r="O258" s="35">
        <v>24.622592070695823</v>
      </c>
      <c r="P258" s="35">
        <v>24.934508236482852</v>
      </c>
      <c r="Q258" s="35">
        <v>24.989061432871196</v>
      </c>
      <c r="R258" s="35">
        <v>24.784482177468973</v>
      </c>
      <c r="S258" s="35">
        <v>24.327406183930822</v>
      </c>
      <c r="T258" s="35">
        <v>23.632659126568477</v>
      </c>
      <c r="U258" s="35">
        <v>22.11329084063059</v>
      </c>
      <c r="V258" s="35">
        <v>20.941969988498965</v>
      </c>
      <c r="W258" s="35">
        <v>20.038968029502929</v>
      </c>
      <c r="X258" s="35">
        <v>19.342820141017253</v>
      </c>
      <c r="Y258" s="35">
        <v>18.806141479564651</v>
      </c>
      <c r="Z258" s="35">
        <v>18.392401826794764</v>
      </c>
      <c r="AA258" s="35"/>
      <c r="AB258" s="35"/>
      <c r="AC258" s="35"/>
    </row>
    <row r="259" spans="1:29">
      <c r="A259" s="239" t="s">
        <v>754</v>
      </c>
      <c r="B259" s="35" t="s">
        <v>86</v>
      </c>
      <c r="C259" s="35">
        <v>13.110301028192639</v>
      </c>
      <c r="D259" s="35">
        <v>13.141908396154921</v>
      </c>
      <c r="E259" s="35">
        <v>13.182573029728168</v>
      </c>
      <c r="F259" s="35">
        <v>13.234890338325949</v>
      </c>
      <c r="G259" s="35">
        <v>13.302199460243532</v>
      </c>
      <c r="H259" s="35">
        <v>13</v>
      </c>
      <c r="I259" s="35">
        <v>14.835360551966277</v>
      </c>
      <c r="J259" s="35">
        <v>16.60836648663415</v>
      </c>
      <c r="K259" s="35">
        <v>18.258781625120101</v>
      </c>
      <c r="L259" s="35">
        <v>19.730534693453709</v>
      </c>
      <c r="M259" s="35">
        <v>20.973624290419639</v>
      </c>
      <c r="N259" s="35">
        <v>21.9458176372849</v>
      </c>
      <c r="O259" s="35">
        <v>22.614085396016222</v>
      </c>
      <c r="P259" s="35">
        <v>22.955723809412373</v>
      </c>
      <c r="Q259" s="35">
        <v>22.959126039515045</v>
      </c>
      <c r="R259" s="35">
        <v>22.624176498814315</v>
      </c>
      <c r="S259" s="35">
        <v>21.962254777223613</v>
      </c>
      <c r="T259" s="35">
        <v>20.99584903140898</v>
      </c>
      <c r="U259" s="35">
        <v>19.214927328716367</v>
      </c>
      <c r="V259" s="35">
        <v>17.830671708470121</v>
      </c>
      <c r="W259" s="35">
        <v>16.754732424173547</v>
      </c>
      <c r="X259" s="35">
        <v>15.918437937403329</v>
      </c>
      <c r="Y259" s="35">
        <v>15.268411975148865</v>
      </c>
      <c r="Z259" s="35">
        <v>14.763166803395222</v>
      </c>
      <c r="AA259" s="35"/>
      <c r="AB259" s="35"/>
      <c r="AC259" s="35"/>
    </row>
    <row r="260" spans="1:29">
      <c r="A260" s="239" t="s">
        <v>754</v>
      </c>
      <c r="B260" s="35" t="s">
        <v>87</v>
      </c>
      <c r="C260" s="35">
        <v>11.115502490306996</v>
      </c>
      <c r="D260" s="35">
        <v>11.14802099270886</v>
      </c>
      <c r="E260" s="35">
        <v>11.189694734929788</v>
      </c>
      <c r="F260" s="35">
        <v>11.243101277741456</v>
      </c>
      <c r="G260" s="35">
        <v>11.311543866841653</v>
      </c>
      <c r="H260" s="35">
        <v>11</v>
      </c>
      <c r="I260" s="35">
        <v>12.856931251600297</v>
      </c>
      <c r="J260" s="35">
        <v>14.649270215861225</v>
      </c>
      <c r="K260" s="35">
        <v>16.31467141106971</v>
      </c>
      <c r="L260" s="35">
        <v>17.795204812921657</v>
      </c>
      <c r="M260" s="35">
        <v>19.039370917154031</v>
      </c>
      <c r="N260" s="35">
        <v>20.0038921202297</v>
      </c>
      <c r="O260" s="35">
        <v>20.655218105926512</v>
      </c>
      <c r="P260" s="35">
        <v>20.97069287382255</v>
      </c>
      <c r="Q260" s="35">
        <v>20.93934281526176</v>
      </c>
      <c r="R260" s="35">
        <v>20.562258424030016</v>
      </c>
      <c r="S260" s="35">
        <v>19.852556364154939</v>
      </c>
      <c r="T260" s="35">
        <v>18.834923214279268</v>
      </c>
      <c r="U260" s="35">
        <v>17.113681080313377</v>
      </c>
      <c r="V260" s="35">
        <v>15.770575962207438</v>
      </c>
      <c r="W260" s="35">
        <v>14.722535525197019</v>
      </c>
      <c r="X260" s="35">
        <v>13.90473746694976</v>
      </c>
      <c r="Y260" s="35">
        <v>13.266600196234567</v>
      </c>
      <c r="Z260" s="35">
        <v>12.768654313178049</v>
      </c>
      <c r="AA260" s="35"/>
      <c r="AB260" s="35"/>
      <c r="AC260" s="35"/>
    </row>
    <row r="261" spans="1:29">
      <c r="A261" s="239" t="s">
        <v>754</v>
      </c>
      <c r="B261" s="35" t="s">
        <v>88</v>
      </c>
      <c r="C261" s="35">
        <v>10.135508191623055</v>
      </c>
      <c r="D261" s="35">
        <v>10.173995962213395</v>
      </c>
      <c r="E261" s="35">
        <v>10.223415237883039</v>
      </c>
      <c r="F261" s="35">
        <v>10.286870843917161</v>
      </c>
      <c r="G261" s="35">
        <v>10.368349454896297</v>
      </c>
      <c r="H261" s="35">
        <v>10</v>
      </c>
      <c r="I261" s="35">
        <v>12.215299924205558</v>
      </c>
      <c r="J261" s="35">
        <v>14.354447460650768</v>
      </c>
      <c r="K261" s="35">
        <v>16.343908009847759</v>
      </c>
      <c r="L261" s="35">
        <v>18.115292560664905</v>
      </c>
      <c r="M261" s="35">
        <v>19.607708607436244</v>
      </c>
      <c r="N261" s="35">
        <v>20.769853369778993</v>
      </c>
      <c r="O261" s="35">
        <v>21.561777359315265</v>
      </c>
      <c r="P261" s="35">
        <v>21.95625766953523</v>
      </c>
      <c r="Q261" s="35">
        <v>21.939733781062049</v>
      </c>
      <c r="R261" s="35">
        <v>21.512773713398893</v>
      </c>
      <c r="S261" s="35">
        <v>20.690054498885992</v>
      </c>
      <c r="T261" s="35">
        <v>19.499857650088252</v>
      </c>
      <c r="U261" s="35">
        <v>17.398496576955608</v>
      </c>
      <c r="V261" s="35">
        <v>15.761954927684135</v>
      </c>
      <c r="W261" s="35">
        <v>14.487415009702545</v>
      </c>
      <c r="X261" s="35">
        <v>13.494802323522718</v>
      </c>
      <c r="Y261" s="35">
        <v>12.721754786239257</v>
      </c>
      <c r="Z261" s="35">
        <v>12.119704758851478</v>
      </c>
      <c r="AA261" s="35"/>
      <c r="AB261" s="35"/>
      <c r="AC261" s="35"/>
    </row>
    <row r="262" spans="1:29">
      <c r="A262" s="239" t="s">
        <v>754</v>
      </c>
      <c r="B262" s="35" t="s">
        <v>89</v>
      </c>
      <c r="C262" s="35">
        <v>12.125940610129231</v>
      </c>
      <c r="D262" s="35">
        <v>12.162684126692824</v>
      </c>
      <c r="E262" s="35">
        <v>12.210147664447943</v>
      </c>
      <c r="F262" s="35">
        <v>12.271458818820788</v>
      </c>
      <c r="G262" s="35">
        <v>12.350657669735043</v>
      </c>
      <c r="H262" s="35">
        <v>12</v>
      </c>
      <c r="I262" s="35">
        <v>14.177138853120251</v>
      </c>
      <c r="J262" s="35">
        <v>16.282014926646358</v>
      </c>
      <c r="K262" s="35">
        <v>18.244763960172413</v>
      </c>
      <c r="L262" s="35">
        <v>20.00023912091601</v>
      </c>
      <c r="M262" s="35">
        <v>21.490173333057886</v>
      </c>
      <c r="N262" s="35">
        <v>22.665113256758247</v>
      </c>
      <c r="O262" s="35">
        <v>23.486060724940589</v>
      </c>
      <c r="P262" s="35">
        <v>23.925767155886483</v>
      </c>
      <c r="Q262" s="35">
        <v>23.969637977981879</v>
      </c>
      <c r="R262" s="35">
        <v>23.6162170472867</v>
      </c>
      <c r="S262" s="35">
        <v>22.877234979320566</v>
      </c>
      <c r="T262" s="35">
        <v>21.777219790854168</v>
      </c>
      <c r="U262" s="35">
        <v>19.568956178206381</v>
      </c>
      <c r="V262" s="35">
        <v>17.859446637498941</v>
      </c>
      <c r="W262" s="35">
        <v>16.536043555986549</v>
      </c>
      <c r="X262" s="35">
        <v>15.511541688958818</v>
      </c>
      <c r="Y262" s="35">
        <v>14.718431796586636</v>
      </c>
      <c r="Z262" s="35">
        <v>14.104452143037026</v>
      </c>
      <c r="AA262" s="35"/>
      <c r="AB262" s="35"/>
      <c r="AC262" s="35"/>
    </row>
    <row r="263" spans="1:29">
      <c r="A263" s="239" t="s">
        <v>754</v>
      </c>
      <c r="B263" s="35" t="s">
        <v>90</v>
      </c>
      <c r="C263" s="35">
        <v>17.103386968960187</v>
      </c>
      <c r="D263" s="35">
        <v>17.134685406732991</v>
      </c>
      <c r="E263" s="35">
        <v>17.175458851045505</v>
      </c>
      <c r="F263" s="35">
        <v>17.228575679852529</v>
      </c>
      <c r="G263" s="35">
        <v>17.297772617959843</v>
      </c>
      <c r="H263" s="35">
        <v>17</v>
      </c>
      <c r="I263" s="35">
        <v>18.950891818121491</v>
      </c>
      <c r="J263" s="35">
        <v>20.839929277615095</v>
      </c>
      <c r="K263" s="35">
        <v>22.607219154573841</v>
      </c>
      <c r="L263" s="35">
        <v>24.196728315415722</v>
      </c>
      <c r="M263" s="35">
        <v>25.558060285685436</v>
      </c>
      <c r="N263" s="35">
        <v>26.648053104725548</v>
      </c>
      <c r="O263" s="35">
        <v>27.432147805142542</v>
      </c>
      <c r="P263" s="35">
        <v>27.885484128490866</v>
      </c>
      <c r="Q263" s="35">
        <v>27.993688736760195</v>
      </c>
      <c r="R263" s="35">
        <v>27.753330928881965</v>
      </c>
      <c r="S263" s="35">
        <v>27.172031413451819</v>
      </c>
      <c r="T263" s="35">
        <v>26.268220688954411</v>
      </c>
      <c r="U263" s="35">
        <v>24.114454846505456</v>
      </c>
      <c r="V263" s="35">
        <v>22.461184995658009</v>
      </c>
      <c r="W263" s="35">
        <v>21.192104975049446</v>
      </c>
      <c r="X263" s="35">
        <v>20.217936058896846</v>
      </c>
      <c r="Y263" s="35">
        <v>19.470146272762747</v>
      </c>
      <c r="Z263" s="35">
        <v>18.896129226052867</v>
      </c>
      <c r="AA263" s="35"/>
      <c r="AB263" s="35"/>
      <c r="AC263" s="35"/>
    </row>
    <row r="264" spans="1:29">
      <c r="A264" s="239" t="s">
        <v>754</v>
      </c>
      <c r="B264" s="35" t="s">
        <v>91</v>
      </c>
      <c r="C264" s="35">
        <v>20.074657025745307</v>
      </c>
      <c r="D264" s="35">
        <v>20.09814136201701</v>
      </c>
      <c r="E264" s="35">
        <v>20.12901300101899</v>
      </c>
      <c r="F264" s="35">
        <v>20.169595714690008</v>
      </c>
      <c r="G264" s="35">
        <v>20.222944247587737</v>
      </c>
      <c r="H264" s="35">
        <v>20</v>
      </c>
      <c r="I264" s="35">
        <v>21.561116663586024</v>
      </c>
      <c r="J264" s="35">
        <v>23.07490455352751</v>
      </c>
      <c r="K264" s="35">
        <v>24.495469774729965</v>
      </c>
      <c r="L264" s="35">
        <v>25.77974468761856</v>
      </c>
      <c r="M264" s="35">
        <v>26.88879360079542</v>
      </c>
      <c r="N264" s="35">
        <v>27.788993194365993</v>
      </c>
      <c r="O264" s="35">
        <v>28.453051886738205</v>
      </c>
      <c r="P264" s="35">
        <v>28.860837240490135</v>
      </c>
      <c r="Q264" s="35">
        <v>28.999986322630619</v>
      </c>
      <c r="R264" s="35">
        <v>28.866280514804565</v>
      </c>
      <c r="S264" s="35">
        <v>28.463773410225826</v>
      </c>
      <c r="T264" s="35">
        <v>27.804667919853763</v>
      </c>
      <c r="U264" s="35">
        <v>25.937081795594978</v>
      </c>
      <c r="V264" s="35">
        <v>24.5163920630009</v>
      </c>
      <c r="W264" s="35">
        <v>23.435660475803399</v>
      </c>
      <c r="X264" s="35">
        <v>22.613538138483634</v>
      </c>
      <c r="Y264" s="35">
        <v>21.988142207128668</v>
      </c>
      <c r="Z264" s="35">
        <v>21.51239784014011</v>
      </c>
      <c r="AA264" s="35"/>
      <c r="AB264" s="35"/>
      <c r="AC264" s="35"/>
    </row>
    <row r="265" spans="1:29">
      <c r="A265" s="239" t="s">
        <v>754</v>
      </c>
      <c r="B265" s="35" t="s">
        <v>92</v>
      </c>
      <c r="C265" s="35">
        <v>20.057700987557091</v>
      </c>
      <c r="D265" s="35">
        <v>20.076589510555333</v>
      </c>
      <c r="E265" s="35">
        <v>20.101661225837795</v>
      </c>
      <c r="F265" s="35">
        <v>20.134940212620592</v>
      </c>
      <c r="G265" s="35">
        <v>20.179113136124712</v>
      </c>
      <c r="H265" s="35">
        <v>20</v>
      </c>
      <c r="I265" s="35">
        <v>21.357821548887433</v>
      </c>
      <c r="J265" s="35">
        <v>22.676241830609477</v>
      </c>
      <c r="K265" s="35">
        <v>23.917002924013715</v>
      </c>
      <c r="L265" s="35">
        <v>25.044100422357815</v>
      </c>
      <c r="M265" s="35">
        <v>26.024828209223102</v>
      </c>
      <c r="N265" s="35">
        <v>26.830727524635961</v>
      </c>
      <c r="O265" s="35">
        <v>27.438412781395328</v>
      </c>
      <c r="P265" s="35">
        <v>27.830250168067248</v>
      </c>
      <c r="Q265" s="35">
        <v>27.994869346944014</v>
      </c>
      <c r="R265" s="35">
        <v>27.92749339851601</v>
      </c>
      <c r="S265" s="35">
        <v>27.630077438127145</v>
      </c>
      <c r="T265" s="35">
        <v>27.111251882435731</v>
      </c>
      <c r="U265" s="35">
        <v>25.357473280721955</v>
      </c>
      <c r="V265" s="35">
        <v>24.036211967760952</v>
      </c>
      <c r="W265" s="35">
        <v>23.040800428686673</v>
      </c>
      <c r="X265" s="35">
        <v>22.290877516086066</v>
      </c>
      <c r="Y265" s="35">
        <v>21.725900767507895</v>
      </c>
      <c r="Z265" s="35">
        <v>21.300258716744256</v>
      </c>
      <c r="AA265" s="35"/>
      <c r="AB265" s="35"/>
      <c r="AC265" s="35"/>
    </row>
    <row r="266" spans="1:29">
      <c r="A266" s="239" t="s">
        <v>754</v>
      </c>
      <c r="B266" s="35" t="s">
        <v>93</v>
      </c>
      <c r="C266" s="35">
        <v>20.03343336490245</v>
      </c>
      <c r="D266" s="35">
        <v>20.044604851843072</v>
      </c>
      <c r="E266" s="35">
        <v>20.059509200277851</v>
      </c>
      <c r="F266" s="35">
        <v>20.079393715512577</v>
      </c>
      <c r="G266" s="35">
        <v>20.10592247977559</v>
      </c>
      <c r="H266" s="35">
        <v>20</v>
      </c>
      <c r="I266" s="35">
        <v>20.839610261309634</v>
      </c>
      <c r="J266" s="35">
        <v>21.655376054835383</v>
      </c>
      <c r="K266" s="35">
        <v>22.424130082511375</v>
      </c>
      <c r="L266" s="35">
        <v>23.124040154461724</v>
      </c>
      <c r="M266" s="35">
        <v>23.735229211137145</v>
      </c>
      <c r="N266" s="35">
        <v>24.240339820829952</v>
      </c>
      <c r="O266" s="35">
        <v>24.625027121149664</v>
      </c>
      <c r="P266" s="35">
        <v>24.878366205193593</v>
      </c>
      <c r="Q266" s="35">
        <v>24.993162382870103</v>
      </c>
      <c r="R266" s="35">
        <v>24.966155506124249</v>
      </c>
      <c r="S266" s="35">
        <v>24.798112555342268</v>
      </c>
      <c r="T266" s="35">
        <v>24.493805857532145</v>
      </c>
      <c r="U266" s="35">
        <v>23.368311850114857</v>
      </c>
      <c r="V266" s="35">
        <v>22.524702908695478</v>
      </c>
      <c r="W266" s="35">
        <v>21.892379643220401</v>
      </c>
      <c r="X266" s="35">
        <v>21.418424600273202</v>
      </c>
      <c r="Y266" s="35">
        <v>21.063173742049109</v>
      </c>
      <c r="Z266" s="35">
        <v>20.79689706845538</v>
      </c>
      <c r="AA266" s="35"/>
      <c r="AB266" s="35"/>
      <c r="AC266" s="35"/>
    </row>
    <row r="267" spans="1:29">
      <c r="A267" s="239" t="s">
        <v>752</v>
      </c>
      <c r="B267" s="35" t="s">
        <v>82</v>
      </c>
      <c r="C267" s="35">
        <v>17.029225816318935</v>
      </c>
      <c r="D267" s="35">
        <v>17.039198184064286</v>
      </c>
      <c r="E267" s="35">
        <v>17.052573300850529</v>
      </c>
      <c r="F267" s="35">
        <v>17.070512245102663</v>
      </c>
      <c r="G267" s="35">
        <v>17</v>
      </c>
      <c r="H267" s="35">
        <v>18.329233937916893</v>
      </c>
      <c r="I267" s="35">
        <v>19.621514576267806</v>
      </c>
      <c r="J267" s="35">
        <v>20.840915933786309</v>
      </c>
      <c r="K267" s="35">
        <v>21.953538105895664</v>
      </c>
      <c r="L267" s="35">
        <v>22.928449697258387</v>
      </c>
      <c r="M267" s="35">
        <v>23.738547728437734</v>
      </c>
      <c r="N267" s="35">
        <v>24.361311110880333</v>
      </c>
      <c r="O267" s="35">
        <v>24.779426743277476</v>
      </c>
      <c r="P267" s="35">
        <v>24.981270823545529</v>
      </c>
      <c r="Q267" s="35">
        <v>24.961231995736533</v>
      </c>
      <c r="R267" s="35">
        <v>24.719867348249938</v>
      </c>
      <c r="S267" s="35">
        <v>24.263886926525295</v>
      </c>
      <c r="T267" s="35">
        <v>23.605967190769913</v>
      </c>
      <c r="U267" s="35">
        <v>22.764398604680387</v>
      </c>
      <c r="V267" s="35">
        <v>21.297884170685428</v>
      </c>
      <c r="W267" s="35">
        <v>20.204464092686138</v>
      </c>
      <c r="X267" s="35">
        <v>19.389219837834101</v>
      </c>
      <c r="Y267" s="35">
        <v>18.781380994884223</v>
      </c>
      <c r="Z267" s="35">
        <v>18.328181776613498</v>
      </c>
      <c r="AA267" s="35"/>
      <c r="AB267" s="35"/>
      <c r="AC267" s="35"/>
    </row>
    <row r="268" spans="1:29">
      <c r="A268" s="239" t="s">
        <v>752</v>
      </c>
      <c r="B268" s="35" t="s">
        <v>83</v>
      </c>
      <c r="C268" s="35">
        <v>17.057700987557091</v>
      </c>
      <c r="D268" s="35">
        <v>17.076589510555333</v>
      </c>
      <c r="E268" s="35">
        <v>17.101661225837795</v>
      </c>
      <c r="F268" s="35">
        <v>17.134940212620592</v>
      </c>
      <c r="G268" s="35">
        <v>17.179113136124712</v>
      </c>
      <c r="H268" s="35">
        <v>17</v>
      </c>
      <c r="I268" s="35">
        <v>18.357821548887433</v>
      </c>
      <c r="J268" s="35">
        <v>19.676241830609477</v>
      </c>
      <c r="K268" s="35">
        <v>20.917002924013715</v>
      </c>
      <c r="L268" s="35">
        <v>22.044100422357815</v>
      </c>
      <c r="M268" s="35">
        <v>23.024828209223102</v>
      </c>
      <c r="N268" s="35">
        <v>23.830727524635961</v>
      </c>
      <c r="O268" s="35">
        <v>24.438412781395328</v>
      </c>
      <c r="P268" s="35">
        <v>24.830250168067248</v>
      </c>
      <c r="Q268" s="35">
        <v>24.994869346944014</v>
      </c>
      <c r="R268" s="35">
        <v>24.92749339851601</v>
      </c>
      <c r="S268" s="35">
        <v>24.630077438127145</v>
      </c>
      <c r="T268" s="35">
        <v>24.111251882435731</v>
      </c>
      <c r="U268" s="35">
        <v>22.357473280721955</v>
      </c>
      <c r="V268" s="35">
        <v>21.036211967760952</v>
      </c>
      <c r="W268" s="35">
        <v>20.040800428686673</v>
      </c>
      <c r="X268" s="35">
        <v>19.290877516086066</v>
      </c>
      <c r="Y268" s="35">
        <v>18.725900767507895</v>
      </c>
      <c r="Z268" s="35">
        <v>18.300258716744256</v>
      </c>
      <c r="AA268" s="35"/>
      <c r="AB268" s="35"/>
      <c r="AC268" s="35"/>
    </row>
    <row r="269" spans="1:29">
      <c r="A269" s="239" t="s">
        <v>752</v>
      </c>
      <c r="B269" s="35" t="s">
        <v>84</v>
      </c>
      <c r="C269" s="35">
        <v>17.070768375759489</v>
      </c>
      <c r="D269" s="35">
        <v>17.092602838439284</v>
      </c>
      <c r="E269" s="35">
        <v>17.121173979125302</v>
      </c>
      <c r="F269" s="35">
        <v>17.158560293232117</v>
      </c>
      <c r="G269" s="35">
        <v>17.207481563049583</v>
      </c>
      <c r="H269" s="35">
        <v>17</v>
      </c>
      <c r="I269" s="35">
        <v>18.403072659604636</v>
      </c>
      <c r="J269" s="35">
        <v>19.762650314202489</v>
      </c>
      <c r="K269" s="35">
        <v>21.03658629627137</v>
      </c>
      <c r="L269" s="35">
        <v>22.185388815034013</v>
      </c>
      <c r="M269" s="35">
        <v>23.173445195007552</v>
      </c>
      <c r="N269" s="35">
        <v>23.970125862662957</v>
      </c>
      <c r="O269" s="35">
        <v>24.550733857802719</v>
      </c>
      <c r="P269" s="35">
        <v>24.897270434971485</v>
      </c>
      <c r="Q269" s="35">
        <v>24.998993021391001</v>
      </c>
      <c r="R269" s="35">
        <v>24.852748234821696</v>
      </c>
      <c r="S269" s="35">
        <v>24.463069637856005</v>
      </c>
      <c r="T269" s="35">
        <v>23.842037198277517</v>
      </c>
      <c r="U269" s="35">
        <v>22.228779890214543</v>
      </c>
      <c r="V269" s="35">
        <v>20.995906240789644</v>
      </c>
      <c r="W269" s="35">
        <v>20.05372706834796</v>
      </c>
      <c r="X269" s="35">
        <v>19.333700654127018</v>
      </c>
      <c r="Y269" s="35">
        <v>18.783446464329636</v>
      </c>
      <c r="Z269" s="35">
        <v>18.362934567252665</v>
      </c>
      <c r="AA269" s="35"/>
      <c r="AB269" s="35"/>
      <c r="AC269" s="35"/>
    </row>
    <row r="270" spans="1:29">
      <c r="A270" s="239" t="s">
        <v>752</v>
      </c>
      <c r="B270" s="35" t="s">
        <v>85</v>
      </c>
      <c r="C270" s="35">
        <v>16.073465355908716</v>
      </c>
      <c r="D270" s="35">
        <v>16.094899073904148</v>
      </c>
      <c r="E270" s="35">
        <v>16.122586137594634</v>
      </c>
      <c r="F270" s="35">
        <v>16.158350977645458</v>
      </c>
      <c r="G270" s="35">
        <v>16.204550307345443</v>
      </c>
      <c r="H270" s="35">
        <v>16</v>
      </c>
      <c r="I270" s="35">
        <v>17.269997664320147</v>
      </c>
      <c r="J270" s="35">
        <v>18.497842040543709</v>
      </c>
      <c r="K270" s="35">
        <v>19.642778976767239</v>
      </c>
      <c r="L270" s="35">
        <v>20.666806153867672</v>
      </c>
      <c r="M270" s="35">
        <v>21.535934444283768</v>
      </c>
      <c r="N270" s="35">
        <v>22.221316066442313</v>
      </c>
      <c r="O270" s="35">
        <v>22.700202089548679</v>
      </c>
      <c r="P270" s="35">
        <v>22.956697507600445</v>
      </c>
      <c r="Q270" s="35">
        <v>22.98228882048943</v>
      </c>
      <c r="R270" s="35">
        <v>22.776126610917242</v>
      </c>
      <c r="S270" s="35">
        <v>22.345053737936997</v>
      </c>
      <c r="T270" s="35">
        <v>21.703378211331597</v>
      </c>
      <c r="U270" s="35">
        <v>20.415224437287055</v>
      </c>
      <c r="V270" s="35">
        <v>19.418010538541047</v>
      </c>
      <c r="W270" s="35">
        <v>18.646025407658819</v>
      </c>
      <c r="X270" s="35">
        <v>18.048399318559309</v>
      </c>
      <c r="Y270" s="35">
        <v>17.585751881342205</v>
      </c>
      <c r="Z270" s="35">
        <v>17.227597083438265</v>
      </c>
      <c r="AA270" s="35"/>
      <c r="AB270" s="35"/>
      <c r="AC270" s="35"/>
    </row>
    <row r="271" spans="1:29">
      <c r="A271" s="239" t="s">
        <v>752</v>
      </c>
      <c r="B271" s="35" t="s">
        <v>86</v>
      </c>
      <c r="C271" s="35">
        <v>13.12053412541727</v>
      </c>
      <c r="D271" s="35">
        <v>13.154174758962601</v>
      </c>
      <c r="E271" s="35">
        <v>13.197204370288402</v>
      </c>
      <c r="F271" s="35">
        <v>13.252243388752621</v>
      </c>
      <c r="G271" s="35">
        <v>13.322643595962679</v>
      </c>
      <c r="H271" s="35">
        <v>13.41269224351335</v>
      </c>
      <c r="I271" s="35">
        <v>13</v>
      </c>
      <c r="J271" s="35">
        <v>14.681116020976987</v>
      </c>
      <c r="K271" s="35">
        <v>16.303055878399377</v>
      </c>
      <c r="L271" s="35">
        <v>17.808726440632658</v>
      </c>
      <c r="M271" s="35">
        <v>19.145127316068951</v>
      </c>
      <c r="N271" s="35">
        <v>20.265216494643202</v>
      </c>
      <c r="O271" s="35">
        <v>21.129566251201428</v>
      </c>
      <c r="P271" s="35">
        <v>21.707751022056044</v>
      </c>
      <c r="Q271" s="35">
        <v>21.979418400747328</v>
      </c>
      <c r="R271" s="35">
        <v>21.935005553399876</v>
      </c>
      <c r="S271" s="35">
        <v>21.576075835478605</v>
      </c>
      <c r="T271" s="35">
        <v>20.915263760858402</v>
      </c>
      <c r="U271" s="35">
        <v>19.18816855159487</v>
      </c>
      <c r="V271" s="35">
        <v>17.83792216910215</v>
      </c>
      <c r="W271" s="35">
        <v>16.782296929882072</v>
      </c>
      <c r="X271" s="35">
        <v>15.957007071581373</v>
      </c>
      <c r="Y271" s="35">
        <v>15.311793860577431</v>
      </c>
      <c r="Z271" s="35">
        <v>14.807364921499962</v>
      </c>
      <c r="AA271" s="35"/>
      <c r="AB271" s="35"/>
      <c r="AC271" s="35"/>
    </row>
    <row r="272" spans="1:29">
      <c r="A272" s="239" t="s">
        <v>752</v>
      </c>
      <c r="B272" s="35" t="s">
        <v>87</v>
      </c>
      <c r="C272" s="35">
        <v>11.175988264664472</v>
      </c>
      <c r="D272" s="35">
        <v>11.224267953334405</v>
      </c>
      <c r="E272" s="35">
        <v>11.285792436153022</v>
      </c>
      <c r="F272" s="35">
        <v>11.364195219815874</v>
      </c>
      <c r="G272" s="35">
        <v>11.464106608005938</v>
      </c>
      <c r="H272" s="35">
        <v>11.591427157401117</v>
      </c>
      <c r="I272" s="35">
        <v>11</v>
      </c>
      <c r="J272" s="35">
        <v>12.701224072799514</v>
      </c>
      <c r="K272" s="35">
        <v>14.341109814455539</v>
      </c>
      <c r="L272" s="35">
        <v>15.860530472491755</v>
      </c>
      <c r="M272" s="35">
        <v>17.204702712390965</v>
      </c>
      <c r="N272" s="35">
        <v>18.325161853172524</v>
      </c>
      <c r="O272" s="35">
        <v>19.181509281326981</v>
      </c>
      <c r="P272" s="35">
        <v>19.742869039382391</v>
      </c>
      <c r="Q272" s="35">
        <v>19.989001071204594</v>
      </c>
      <c r="R272" s="35">
        <v>19.911030985515978</v>
      </c>
      <c r="S272" s="35">
        <v>19.511770025709883</v>
      </c>
      <c r="T272" s="35">
        <v>17.67938336162608</v>
      </c>
      <c r="U272" s="35">
        <v>16.241467045844729</v>
      </c>
      <c r="V272" s="35">
        <v>15.11310076174278</v>
      </c>
      <c r="W272" s="35">
        <v>14.227645567219732</v>
      </c>
      <c r="X272" s="35">
        <v>13.532808338782115</v>
      </c>
      <c r="Y272" s="35">
        <v>12.987553449535088</v>
      </c>
      <c r="Z272" s="35">
        <v>12.559679291271735</v>
      </c>
      <c r="AA272" s="35"/>
      <c r="AB272" s="35"/>
      <c r="AC272" s="35"/>
    </row>
    <row r="273" spans="1:29">
      <c r="A273" s="239" t="s">
        <v>752</v>
      </c>
      <c r="B273" s="35" t="s">
        <v>88</v>
      </c>
      <c r="C273" s="35">
        <v>10.171514174968564</v>
      </c>
      <c r="D273" s="35">
        <v>10.218971311874444</v>
      </c>
      <c r="E273" s="35">
        <v>10.279559607436545</v>
      </c>
      <c r="F273" s="35">
        <v>10.356912389303709</v>
      </c>
      <c r="G273" s="35">
        <v>10.455668309190184</v>
      </c>
      <c r="H273" s="35">
        <v>10.581749511148402</v>
      </c>
      <c r="I273" s="35">
        <v>10</v>
      </c>
      <c r="J273" s="35">
        <v>11.691110647165509</v>
      </c>
      <c r="K273" s="35">
        <v>13.321976958710707</v>
      </c>
      <c r="L273" s="35">
        <v>14.834500750705836</v>
      </c>
      <c r="M273" s="35">
        <v>16.17479968782802</v>
      </c>
      <c r="N273" s="35">
        <v>17.295126794363476</v>
      </c>
      <c r="O273" s="35">
        <v>18.155571398397395</v>
      </c>
      <c r="P273" s="35">
        <v>18.725480914544555</v>
      </c>
      <c r="Q273" s="35">
        <v>18.984552815456119</v>
      </c>
      <c r="R273" s="35">
        <v>18.923557891574177</v>
      </c>
      <c r="S273" s="35">
        <v>18.544669033638691</v>
      </c>
      <c r="T273" s="35">
        <v>16.692803030400199</v>
      </c>
      <c r="U273" s="35">
        <v>15.242287586258803</v>
      </c>
      <c r="V273" s="35">
        <v>14.106138939427275</v>
      </c>
      <c r="W273" s="35">
        <v>13.216225114027651</v>
      </c>
      <c r="X273" s="35">
        <v>12.51918021691321</v>
      </c>
      <c r="Y273" s="35">
        <v>11.973204219321422</v>
      </c>
      <c r="Z273" s="35">
        <v>11.545556314315087</v>
      </c>
      <c r="AA273" s="35"/>
      <c r="AB273" s="35"/>
      <c r="AC273" s="35"/>
    </row>
    <row r="274" spans="1:29">
      <c r="A274" s="239" t="s">
        <v>752</v>
      </c>
      <c r="B274" s="35" t="s">
        <v>89</v>
      </c>
      <c r="C274" s="35">
        <v>11.098794686691075</v>
      </c>
      <c r="D274" s="35">
        <v>11.127155373931386</v>
      </c>
      <c r="E274" s="35">
        <v>11.163657476542117</v>
      </c>
      <c r="F274" s="35">
        <v>11.210638125625634</v>
      </c>
      <c r="G274" s="35">
        <v>11.271105365330879</v>
      </c>
      <c r="H274" s="35">
        <v>11</v>
      </c>
      <c r="I274" s="35">
        <v>12.649907765343336</v>
      </c>
      <c r="J274" s="35">
        <v>14.243892626549785</v>
      </c>
      <c r="K274" s="35">
        <v>15.72792716192869</v>
      </c>
      <c r="L274" s="35">
        <v>17.051710668131001</v>
      </c>
      <c r="M274" s="35">
        <v>18.170374080551802</v>
      </c>
      <c r="N274" s="35">
        <v>19.046000790706479</v>
      </c>
      <c r="O274" s="35">
        <v>19.648911813138845</v>
      </c>
      <c r="P274" s="35">
        <v>19.958671741689365</v>
      </c>
      <c r="Q274" s="35">
        <v>19.964781398674504</v>
      </c>
      <c r="R274" s="35">
        <v>19.667033699935338</v>
      </c>
      <c r="S274" s="35">
        <v>19.075520673864808</v>
      </c>
      <c r="T274" s="35">
        <v>18.210291396506733</v>
      </c>
      <c r="U274" s="35">
        <v>16.602110689034841</v>
      </c>
      <c r="V274" s="35">
        <v>15.352618007561146</v>
      </c>
      <c r="W274" s="35">
        <v>14.381811708366932</v>
      </c>
      <c r="X274" s="35">
        <v>13.627533684550425</v>
      </c>
      <c r="Y274" s="35">
        <v>13.0414895502213</v>
      </c>
      <c r="Z274" s="35">
        <v>12.586156481330079</v>
      </c>
      <c r="AA274" s="35"/>
      <c r="AB274" s="35"/>
      <c r="AC274" s="35"/>
    </row>
    <row r="275" spans="1:29">
      <c r="A275" s="239" t="s">
        <v>752</v>
      </c>
      <c r="B275" s="35" t="s">
        <v>90</v>
      </c>
      <c r="C275" s="35">
        <v>12.09398815360017</v>
      </c>
      <c r="D275" s="35">
        <v>12.122441278848175</v>
      </c>
      <c r="E275" s="35">
        <v>12.159508046405003</v>
      </c>
      <c r="F275" s="35">
        <v>12.207796072593208</v>
      </c>
      <c r="G275" s="35">
        <v>12.270702379963495</v>
      </c>
      <c r="H275" s="35">
        <v>12</v>
      </c>
      <c r="I275" s="35">
        <v>13.773538016474083</v>
      </c>
      <c r="J275" s="35">
        <v>15.490844797831905</v>
      </c>
      <c r="K275" s="35">
        <v>17.097471958703494</v>
      </c>
      <c r="L275" s="35">
        <v>18.542480286741565</v>
      </c>
      <c r="M275" s="35">
        <v>19.780054805168579</v>
      </c>
      <c r="N275" s="35">
        <v>20.770957367932315</v>
      </c>
      <c r="O275" s="35">
        <v>21.483770731947764</v>
      </c>
      <c r="P275" s="35">
        <v>21.895894662264421</v>
      </c>
      <c r="Q275" s="35">
        <v>21.994262487963812</v>
      </c>
      <c r="R275" s="35">
        <v>21.775755389892698</v>
      </c>
      <c r="S275" s="35">
        <v>21.247301284956201</v>
      </c>
      <c r="T275" s="35">
        <v>20.425655171776739</v>
      </c>
      <c r="U275" s="35">
        <v>18.467686224095871</v>
      </c>
      <c r="V275" s="35">
        <v>16.964713632416373</v>
      </c>
      <c r="W275" s="35">
        <v>15.811004522772224</v>
      </c>
      <c r="X275" s="35">
        <v>14.92539641717895</v>
      </c>
      <c r="Y275" s="35">
        <v>14.245587520693407</v>
      </c>
      <c r="Z275" s="35">
        <v>13.723753841866245</v>
      </c>
      <c r="AA275" s="35"/>
      <c r="AB275" s="35"/>
      <c r="AC275" s="35"/>
    </row>
    <row r="276" spans="1:29">
      <c r="A276" s="239" t="s">
        <v>752</v>
      </c>
      <c r="B276" s="35" t="s">
        <v>91</v>
      </c>
      <c r="C276" s="35">
        <v>14.085247013988358</v>
      </c>
      <c r="D276" s="35">
        <v>14.112596874591697</v>
      </c>
      <c r="E276" s="35">
        <v>14.148721410576911</v>
      </c>
      <c r="F276" s="35">
        <v>14.196435807336496</v>
      </c>
      <c r="G276" s="35">
        <v>14.259458448210358</v>
      </c>
      <c r="H276" s="35">
        <v>14</v>
      </c>
      <c r="I276" s="35">
        <v>15.887296260060724</v>
      </c>
      <c r="J276" s="35">
        <v>17.718621035303304</v>
      </c>
      <c r="K276" s="35">
        <v>19.439662785444565</v>
      </c>
      <c r="L276" s="35">
        <v>20.999380630349275</v>
      </c>
      <c r="M276" s="35">
        <v>22.351518067779757</v>
      </c>
      <c r="N276" s="35">
        <v>23.455974801003183</v>
      </c>
      <c r="O276" s="35">
        <v>24.279995992009162</v>
      </c>
      <c r="P276" s="35">
        <v>24.799143670692917</v>
      </c>
      <c r="Q276" s="35">
        <v>24.998021490953022</v>
      </c>
      <c r="R276" s="35">
        <v>24.870731339635267</v>
      </c>
      <c r="S276" s="35">
        <v>24.421048256685822</v>
      </c>
      <c r="T276" s="35">
        <v>23.662308478912287</v>
      </c>
      <c r="U276" s="35">
        <v>21.315326904485932</v>
      </c>
      <c r="V276" s="35">
        <v>19.538428817118447</v>
      </c>
      <c r="W276" s="35">
        <v>18.193140533949055</v>
      </c>
      <c r="X276" s="35">
        <v>17.174623727780332</v>
      </c>
      <c r="Y276" s="35">
        <v>16.403505375359867</v>
      </c>
      <c r="Z276" s="35">
        <v>15.819692217012086</v>
      </c>
      <c r="AA276" s="35"/>
      <c r="AB276" s="35"/>
      <c r="AC276" s="35"/>
    </row>
    <row r="277" spans="1:29">
      <c r="A277" s="239" t="s">
        <v>752</v>
      </c>
      <c r="B277" s="35" t="s">
        <v>92</v>
      </c>
      <c r="C277" s="35">
        <v>16.039217797195647</v>
      </c>
      <c r="D277" s="35">
        <v>16.052459410894734</v>
      </c>
      <c r="E277" s="35">
        <v>16.070171962430571</v>
      </c>
      <c r="F277" s="35">
        <v>16.093865032553229</v>
      </c>
      <c r="G277" s="35">
        <v>16.125557901347509</v>
      </c>
      <c r="H277" s="35">
        <v>16</v>
      </c>
      <c r="I277" s="35">
        <v>17.503301433929479</v>
      </c>
      <c r="J277" s="35">
        <v>18.964363771888717</v>
      </c>
      <c r="K277" s="35">
        <v>20.342134733264739</v>
      </c>
      <c r="L277" s="35">
        <v>21.597902321548336</v>
      </c>
      <c r="M277" s="35">
        <v>22.696382536817296</v>
      </c>
      <c r="N277" s="35">
        <v>23.606710769894153</v>
      </c>
      <c r="O277" s="35">
        <v>24.303309022425751</v>
      </c>
      <c r="P277" s="35">
        <v>24.766604586119989</v>
      </c>
      <c r="Q277" s="35">
        <v>24.983579988009858</v>
      </c>
      <c r="R277" s="35">
        <v>24.94813874962685</v>
      </c>
      <c r="S277" s="35">
        <v>24.66127668314515</v>
      </c>
      <c r="T277" s="35">
        <v>24.131053911493439</v>
      </c>
      <c r="U277" s="35">
        <v>23.372368398600926</v>
      </c>
      <c r="V277" s="35">
        <v>21.511461981303675</v>
      </c>
      <c r="W277" s="35">
        <v>20.120278793599134</v>
      </c>
      <c r="X277" s="35">
        <v>19.080253006293461</v>
      </c>
      <c r="Y277" s="35">
        <v>18.302746745564757</v>
      </c>
      <c r="Z277" s="35">
        <v>17.721495787318418</v>
      </c>
      <c r="AA277" s="35"/>
      <c r="AB277" s="35"/>
      <c r="AC277" s="35"/>
    </row>
    <row r="278" spans="1:29">
      <c r="A278" s="239" t="s">
        <v>752</v>
      </c>
      <c r="B278" s="35" t="s">
        <v>93</v>
      </c>
      <c r="C278" s="35">
        <v>17.02815890455792</v>
      </c>
      <c r="D278" s="35">
        <v>17.037870025913453</v>
      </c>
      <c r="E278" s="35">
        <v>17.050930207875659</v>
      </c>
      <c r="F278" s="35">
        <v>17.068494436211523</v>
      </c>
      <c r="G278" s="35">
        <v>17</v>
      </c>
      <c r="H278" s="35">
        <v>18.322273249519231</v>
      </c>
      <c r="I278" s="35">
        <v>19.608173373236426</v>
      </c>
      <c r="J278" s="35">
        <v>20.822327798208867</v>
      </c>
      <c r="K278" s="35">
        <v>21.93133753397926</v>
      </c>
      <c r="L278" s="35">
        <v>22.904695912845206</v>
      </c>
      <c r="M278" s="35">
        <v>23.715627768041564</v>
      </c>
      <c r="N278" s="35">
        <v>24.341825965701211</v>
      </c>
      <c r="O278" s="35">
        <v>24.766065030054477</v>
      </c>
      <c r="P278" s="35">
        <v>24.976674982249808</v>
      </c>
      <c r="Q278" s="35">
        <v>24.967862358425521</v>
      </c>
      <c r="R278" s="35">
        <v>24.739869576459402</v>
      </c>
      <c r="S278" s="35">
        <v>24.298968267531642</v>
      </c>
      <c r="T278" s="35">
        <v>23.657286755936589</v>
      </c>
      <c r="U278" s="35">
        <v>22.832476432833047</v>
      </c>
      <c r="V278" s="35">
        <v>21.336837465698952</v>
      </c>
      <c r="W278" s="35">
        <v>20.224729567360516</v>
      </c>
      <c r="X278" s="35">
        <v>19.397802745631182</v>
      </c>
      <c r="Y278" s="35">
        <v>18.782927184080883</v>
      </c>
      <c r="Z278" s="35">
        <v>18.325725958703835</v>
      </c>
      <c r="AA278" s="35"/>
      <c r="AB278" s="35"/>
      <c r="AC278" s="35"/>
    </row>
    <row r="279" spans="1:29">
      <c r="A279" s="239" t="s">
        <v>792</v>
      </c>
      <c r="B279" s="35" t="s">
        <v>82</v>
      </c>
      <c r="C279" s="35">
        <v>5.0018582673671519</v>
      </c>
      <c r="D279" s="35">
        <v>5.0028471292251941</v>
      </c>
      <c r="E279" s="35">
        <v>5.0043622058742692</v>
      </c>
      <c r="F279" s="35">
        <v>5</v>
      </c>
      <c r="G279" s="35">
        <v>6.1273218356238157</v>
      </c>
      <c r="H279" s="35">
        <v>7.2321460824593373</v>
      </c>
      <c r="I279" s="35">
        <v>8.2924241286521809</v>
      </c>
      <c r="J279" s="35">
        <v>9.2869963561316986</v>
      </c>
      <c r="K279" s="35">
        <v>10.196014416106074</v>
      </c>
      <c r="L279" s="35">
        <v>11.001337335990385</v>
      </c>
      <c r="M279" s="35">
        <v>11.686893552792755</v>
      </c>
      <c r="N279" s="35">
        <v>12.239001647978128</v>
      </c>
      <c r="O279" s="35">
        <v>12.646643383010129</v>
      </c>
      <c r="P279" s="35">
        <v>12.901683586691064</v>
      </c>
      <c r="Q279" s="35">
        <v>12.999032506081196</v>
      </c>
      <c r="R279" s="35">
        <v>12.936747381013717</v>
      </c>
      <c r="S279" s="35">
        <v>12.71607121511644</v>
      </c>
      <c r="T279" s="35">
        <v>12.341407969599775</v>
      </c>
      <c r="U279" s="35">
        <v>11.820234674860334</v>
      </c>
      <c r="V279" s="35">
        <v>11.162952213859811</v>
      </c>
      <c r="W279" s="35">
        <v>9.0224422843163588</v>
      </c>
      <c r="X279" s="35">
        <v>7.6253719596055038</v>
      </c>
      <c r="Y279" s="35">
        <v>6.7135305963636176</v>
      </c>
      <c r="Z279" s="35">
        <v>6.1183889939600995</v>
      </c>
      <c r="AA279" s="35"/>
      <c r="AB279" s="35"/>
      <c r="AC279" s="35"/>
    </row>
    <row r="280" spans="1:29">
      <c r="A280" s="239" t="s">
        <v>792</v>
      </c>
      <c r="B280" s="35" t="s">
        <v>83</v>
      </c>
      <c r="C280" s="35">
        <v>5.0162752415980316</v>
      </c>
      <c r="D280" s="35">
        <v>5.0228755936933505</v>
      </c>
      <c r="E280" s="35">
        <v>5.0321526893269928</v>
      </c>
      <c r="F280" s="35">
        <v>5.045192069977122</v>
      </c>
      <c r="G280" s="35">
        <v>5</v>
      </c>
      <c r="H280" s="35">
        <v>6.3859167427590835</v>
      </c>
      <c r="I280" s="35">
        <v>7.7387718579866256</v>
      </c>
      <c r="J280" s="35">
        <v>9.0262924171986612</v>
      </c>
      <c r="K280" s="35">
        <v>10.217764075258467</v>
      </c>
      <c r="L280" s="35">
        <v>11.28476377401412</v>
      </c>
      <c r="M280" s="35">
        <v>12.201837786320153</v>
      </c>
      <c r="N280" s="35">
        <v>12.947108925417602</v>
      </c>
      <c r="O280" s="35">
        <v>13.50279843443699</v>
      </c>
      <c r="P280" s="35">
        <v>13.855650106130392</v>
      </c>
      <c r="Q280" s="35">
        <v>13.997246515277748</v>
      </c>
      <c r="R280" s="35">
        <v>13.924209819910198</v>
      </c>
      <c r="S280" s="35">
        <v>13.638282341152722</v>
      </c>
      <c r="T280" s="35">
        <v>13.146284999419994</v>
      </c>
      <c r="U280" s="35">
        <v>12.459954598487455</v>
      </c>
      <c r="V280" s="35">
        <v>10.307515294609455</v>
      </c>
      <c r="W280" s="35">
        <v>8.7761246708156726</v>
      </c>
      <c r="X280" s="35">
        <v>7.6865900026750662</v>
      </c>
      <c r="Y280" s="35">
        <v>6.9114214894061003</v>
      </c>
      <c r="Z280" s="35">
        <v>6.3599142803798019</v>
      </c>
      <c r="AA280" s="35"/>
      <c r="AB280" s="35"/>
      <c r="AC280" s="35"/>
    </row>
    <row r="281" spans="1:29">
      <c r="A281" s="239" t="s">
        <v>792</v>
      </c>
      <c r="B281" s="35" t="s">
        <v>84</v>
      </c>
      <c r="C281" s="35">
        <v>3.069747556899566</v>
      </c>
      <c r="D281" s="35">
        <v>3.0921247155750247</v>
      </c>
      <c r="E281" s="35">
        <v>3.1216811541083818</v>
      </c>
      <c r="F281" s="35">
        <v>3.1607202060025879</v>
      </c>
      <c r="G281" s="35">
        <v>3.2122841848993842</v>
      </c>
      <c r="H281" s="35">
        <v>3</v>
      </c>
      <c r="I281" s="35">
        <v>4.5441514855042282</v>
      </c>
      <c r="J281" s="35">
        <v>6.042508119793613</v>
      </c>
      <c r="K281" s="35">
        <v>7.4506331880910066</v>
      </c>
      <c r="L281" s="35">
        <v>8.7267659702857721</v>
      </c>
      <c r="M281" s="35">
        <v>9.8330602372743456</v>
      </c>
      <c r="N281" s="35">
        <v>10.736706655366241</v>
      </c>
      <c r="O281" s="35">
        <v>11.410905811643861</v>
      </c>
      <c r="P281" s="35">
        <v>11.835663003294204</v>
      </c>
      <c r="Q281" s="35">
        <v>11.998381219870653</v>
      </c>
      <c r="R281" s="35">
        <v>11.894234732428856</v>
      </c>
      <c r="S281" s="35">
        <v>11.526312210015673</v>
      </c>
      <c r="T281" s="35">
        <v>10.905525119110056</v>
      </c>
      <c r="U281" s="35">
        <v>8.9852674673066737</v>
      </c>
      <c r="V281" s="35">
        <v>7.5314417594605496</v>
      </c>
      <c r="W281" s="35">
        <v>6.4307513459583205</v>
      </c>
      <c r="X281" s="35">
        <v>5.5974194136384554</v>
      </c>
      <c r="Y281" s="35">
        <v>4.9665043980217094</v>
      </c>
      <c r="Z281" s="35">
        <v>4.4888390866462533</v>
      </c>
      <c r="AA281" s="35"/>
      <c r="AB281" s="35"/>
      <c r="AC281" s="35"/>
    </row>
    <row r="282" spans="1:29">
      <c r="A282" s="239" t="s">
        <v>792</v>
      </c>
      <c r="B282" s="35" t="s">
        <v>85</v>
      </c>
      <c r="C282" s="35">
        <v>0.18013996801860166</v>
      </c>
      <c r="D282" s="35">
        <v>0.2271517296595299</v>
      </c>
      <c r="E282" s="35">
        <v>0.28643231624193477</v>
      </c>
      <c r="F282" s="35">
        <v>0.36118356620348863</v>
      </c>
      <c r="G282" s="35">
        <v>0.45544291303109224</v>
      </c>
      <c r="H282" s="35">
        <v>0.57430145344260575</v>
      </c>
      <c r="I282" s="35">
        <v>0</v>
      </c>
      <c r="J282" s="35">
        <v>1.5684635936318243</v>
      </c>
      <c r="K282" s="35">
        <v>3.0760466802560869</v>
      </c>
      <c r="L282" s="35">
        <v>4.4642318527475222</v>
      </c>
      <c r="M282" s="35">
        <v>5.6791361791306629</v>
      </c>
      <c r="N282" s="35">
        <v>6.6736026889433404</v>
      </c>
      <c r="O282" s="35">
        <v>7.4090307888627303</v>
      </c>
      <c r="P282" s="35">
        <v>7.8568745593198432</v>
      </c>
      <c r="Q282" s="35">
        <v>7.9997507751532506</v>
      </c>
      <c r="R282" s="35">
        <v>7.8321136420617163</v>
      </c>
      <c r="S282" s="35">
        <v>7.3604700587053955</v>
      </c>
      <c r="T282" s="35">
        <v>5.8371329285690869</v>
      </c>
      <c r="U282" s="35">
        <v>4.6290685994283276</v>
      </c>
      <c r="V282" s="35">
        <v>3.6710276021530075</v>
      </c>
      <c r="W282" s="35">
        <v>2.911264624039823</v>
      </c>
      <c r="X282" s="35">
        <v>2.3087436624597948</v>
      </c>
      <c r="Y282" s="35">
        <v>1.8309216053165467</v>
      </c>
      <c r="Z282" s="35">
        <v>1.4519905259830024</v>
      </c>
      <c r="AA282" s="35"/>
      <c r="AB282" s="35"/>
      <c r="AC282" s="35"/>
    </row>
    <row r="283" spans="1:29">
      <c r="A283" s="239" t="s">
        <v>792</v>
      </c>
      <c r="B283" s="35" t="s">
        <v>86</v>
      </c>
      <c r="C283" s="35">
        <v>-0.66844941661445967</v>
      </c>
      <c r="D283" s="35">
        <v>-0.59453350286549178</v>
      </c>
      <c r="E283" s="35">
        <v>-0.50413876935528168</v>
      </c>
      <c r="F283" s="35">
        <v>-0.393591426679755</v>
      </c>
      <c r="G283" s="35">
        <v>-0.25839865052936029</v>
      </c>
      <c r="H283" s="35">
        <v>-9.3065985981315213E-2</v>
      </c>
      <c r="I283" s="35">
        <v>0.10912595610993847</v>
      </c>
      <c r="J283" s="35">
        <v>-1</v>
      </c>
      <c r="K283" s="35">
        <v>0.57758590364410733</v>
      </c>
      <c r="L283" s="35">
        <v>2.073999913948477</v>
      </c>
      <c r="M283" s="35">
        <v>3.4122466938250087</v>
      </c>
      <c r="N283" s="35">
        <v>4.5234691213715195</v>
      </c>
      <c r="O283" s="35">
        <v>5.3504912113328338</v>
      </c>
      <c r="P283" s="35">
        <v>5.8507600043291319</v>
      </c>
      <c r="Q283" s="35">
        <v>5.9985350541428755</v>
      </c>
      <c r="R283" s="35">
        <v>5.7862128568672109</v>
      </c>
      <c r="S283" s="35">
        <v>4.5490967751310345</v>
      </c>
      <c r="T283" s="35">
        <v>3.5375050369381871</v>
      </c>
      <c r="U283" s="35">
        <v>2.710324904137797</v>
      </c>
      <c r="V283" s="35">
        <v>2.0339384269983105</v>
      </c>
      <c r="W283" s="35">
        <v>1.4808561558993674</v>
      </c>
      <c r="X283" s="35">
        <v>1.0285999252638134</v>
      </c>
      <c r="Y283" s="35">
        <v>0.65878930424665794</v>
      </c>
      <c r="Z283" s="35">
        <v>0.35639458604696395</v>
      </c>
      <c r="AA283" s="35"/>
      <c r="AB283" s="35"/>
      <c r="AC283" s="35"/>
    </row>
    <row r="284" spans="1:29">
      <c r="A284" s="239" t="s">
        <v>792</v>
      </c>
      <c r="B284" s="35" t="s">
        <v>87</v>
      </c>
      <c r="C284" s="35">
        <v>-2.564431928007346</v>
      </c>
      <c r="D284" s="35">
        <v>-2.4747966112681232</v>
      </c>
      <c r="E284" s="35">
        <v>-2.3667152914272864</v>
      </c>
      <c r="F284" s="35">
        <v>-2.2363919755347039</v>
      </c>
      <c r="G284" s="35">
        <v>-2.0792494953147278</v>
      </c>
      <c r="H284" s="35">
        <v>-1.8897687495206346</v>
      </c>
      <c r="I284" s="35">
        <v>-1.6612948640605922</v>
      </c>
      <c r="J284" s="35">
        <v>-1.3858034619213266</v>
      </c>
      <c r="K284" s="35">
        <v>-3</v>
      </c>
      <c r="L284" s="35">
        <v>-1.5217532511400071</v>
      </c>
      <c r="M284" s="35">
        <v>-0.13464125972500574</v>
      </c>
      <c r="N284" s="35">
        <v>1.0758197267145189</v>
      </c>
      <c r="O284" s="35">
        <v>2.0350040961277625</v>
      </c>
      <c r="P284" s="35">
        <v>2.6837775836033231</v>
      </c>
      <c r="Q284" s="35">
        <v>2.9821429326186193</v>
      </c>
      <c r="R284" s="35">
        <v>1.9611836470373243</v>
      </c>
      <c r="S284" s="35">
        <v>1.1144692557281202</v>
      </c>
      <c r="T284" s="35">
        <v>0.41226176266249182</v>
      </c>
      <c r="U284" s="35">
        <v>-0.17010150927278378</v>
      </c>
      <c r="V284" s="35">
        <v>-0.65307411188422337</v>
      </c>
      <c r="W284" s="35">
        <v>-1.0536188339064465</v>
      </c>
      <c r="X284" s="35">
        <v>-1.3858034619213266</v>
      </c>
      <c r="Y284" s="35">
        <v>-1.6612948640605922</v>
      </c>
      <c r="Z284" s="35">
        <v>-1.8897687495206346</v>
      </c>
      <c r="AA284" s="35"/>
      <c r="AB284" s="35"/>
      <c r="AC284" s="35"/>
    </row>
    <row r="285" spans="1:29">
      <c r="A285" s="239" t="s">
        <v>792</v>
      </c>
      <c r="B285" s="35" t="s">
        <v>88</v>
      </c>
      <c r="C285" s="35">
        <v>-2.6866611597952712</v>
      </c>
      <c r="D285" s="35">
        <v>-2.6200437000786891</v>
      </c>
      <c r="E285" s="35">
        <v>-2.5392630235193092</v>
      </c>
      <c r="F285" s="35">
        <v>-2.4413079568873277</v>
      </c>
      <c r="G285" s="35">
        <v>-2.3225271359341528</v>
      </c>
      <c r="H285" s="35">
        <v>-2.1784928974672715</v>
      </c>
      <c r="I285" s="35">
        <v>-2.0038362341755365</v>
      </c>
      <c r="J285" s="35">
        <v>-3</v>
      </c>
      <c r="K285" s="35">
        <v>-1.5769860277849623</v>
      </c>
      <c r="L285" s="35">
        <v>-0.23517376385697109</v>
      </c>
      <c r="M285" s="35">
        <v>0.94886871152692542</v>
      </c>
      <c r="N285" s="35">
        <v>1.9075761646003055</v>
      </c>
      <c r="O285" s="35">
        <v>2.5862416954611911</v>
      </c>
      <c r="P285" s="35">
        <v>2.9461384879732275</v>
      </c>
      <c r="Q285" s="35">
        <v>2.9667296852048413</v>
      </c>
      <c r="R285" s="35">
        <v>2.64684028787737</v>
      </c>
      <c r="S285" s="35">
        <v>1.6567839169695855</v>
      </c>
      <c r="T285" s="35">
        <v>0.84031340427695422</v>
      </c>
      <c r="U285" s="35">
        <v>0.16699406844424747</v>
      </c>
      <c r="V285" s="35">
        <v>-0.38827268149760608</v>
      </c>
      <c r="W285" s="35">
        <v>-0.84618491894981451</v>
      </c>
      <c r="X285" s="35">
        <v>-1.2238117392671579</v>
      </c>
      <c r="Y285" s="35">
        <v>-1.5352295258203508</v>
      </c>
      <c r="Z285" s="35">
        <v>-1.7920466599958074</v>
      </c>
      <c r="AA285" s="35"/>
      <c r="AB285" s="35"/>
      <c r="AC285" s="35"/>
    </row>
    <row r="286" spans="1:29">
      <c r="A286" s="239" t="s">
        <v>792</v>
      </c>
      <c r="B286" s="35" t="s">
        <v>89</v>
      </c>
      <c r="C286" s="35">
        <v>-1.8134990870227023</v>
      </c>
      <c r="D286" s="35">
        <v>-1.7681424419412524</v>
      </c>
      <c r="E286" s="35">
        <v>-1.7117551524505981</v>
      </c>
      <c r="F286" s="35">
        <v>-1.6416545881254985</v>
      </c>
      <c r="G286" s="35">
        <v>-1.5545057082434135</v>
      </c>
      <c r="H286" s="35">
        <v>-1.4461623969188464</v>
      </c>
      <c r="I286" s="35">
        <v>-2</v>
      </c>
      <c r="J286" s="35">
        <v>-0.546527727213026</v>
      </c>
      <c r="K286" s="35">
        <v>0.84358927430882691</v>
      </c>
      <c r="L286" s="35">
        <v>2.1097573204818572</v>
      </c>
      <c r="M286" s="35">
        <v>3.1967855270116523</v>
      </c>
      <c r="N286" s="35">
        <v>4.0572915198502519</v>
      </c>
      <c r="O286" s="35">
        <v>4.6537667812073469</v>
      </c>
      <c r="P286" s="35">
        <v>4.9602116049352887</v>
      </c>
      <c r="Q286" s="35">
        <v>4.9632683953657093</v>
      </c>
      <c r="R286" s="35">
        <v>4.6628039103373728</v>
      </c>
      <c r="S286" s="35">
        <v>4.0719150690766837</v>
      </c>
      <c r="T286" s="35">
        <v>2.8841095083753272</v>
      </c>
      <c r="U286" s="35">
        <v>1.9286659016839107</v>
      </c>
      <c r="V286" s="35">
        <v>1.1601289325283841</v>
      </c>
      <c r="W286" s="35">
        <v>0.54193538471230074</v>
      </c>
      <c r="X286" s="35">
        <v>4.4674643981296835E-2</v>
      </c>
      <c r="Y286" s="35">
        <v>-0.35531051462458052</v>
      </c>
      <c r="Z286" s="35">
        <v>-0.6770494213996785</v>
      </c>
      <c r="AA286" s="35"/>
      <c r="AB286" s="35"/>
      <c r="AC286" s="35"/>
    </row>
    <row r="287" spans="1:29">
      <c r="A287" s="239" t="s">
        <v>792</v>
      </c>
      <c r="B287" s="35" t="s">
        <v>90</v>
      </c>
      <c r="C287" s="35">
        <v>7.1564003047437971E-2</v>
      </c>
      <c r="D287" s="35">
        <v>9.2634043357553694E-2</v>
      </c>
      <c r="E287" s="35">
        <v>0.11990757396677434</v>
      </c>
      <c r="F287" s="35">
        <v>0.15521104092478361</v>
      </c>
      <c r="G287" s="35">
        <v>0.20090863677744158</v>
      </c>
      <c r="H287" s="35">
        <v>0</v>
      </c>
      <c r="I287" s="35">
        <v>1.2627459439876725</v>
      </c>
      <c r="J287" s="35">
        <v>2.4840605543670478</v>
      </c>
      <c r="K287" s="35">
        <v>3.6238718805575347</v>
      </c>
      <c r="L287" s="35">
        <v>4.6447821359887138</v>
      </c>
      <c r="M287" s="35">
        <v>5.5132947384079998</v>
      </c>
      <c r="N287" s="35">
        <v>6.2009133496998974</v>
      </c>
      <c r="O287" s="35">
        <v>6.6850768551640547</v>
      </c>
      <c r="P287" s="35">
        <v>6.9498996051087376</v>
      </c>
      <c r="Q287" s="35">
        <v>6.9866926310583253</v>
      </c>
      <c r="R287" s="35">
        <v>6.7942487352072476</v>
      </c>
      <c r="S287" s="35">
        <v>6.3788820991910491</v>
      </c>
      <c r="T287" s="35">
        <v>5.7542211125907716</v>
      </c>
      <c r="U287" s="35">
        <v>4.4453969870192331</v>
      </c>
      <c r="V287" s="35">
        <v>3.43427094397877</v>
      </c>
      <c r="W287" s="35">
        <v>2.6531301818704818</v>
      </c>
      <c r="X287" s="35">
        <v>2.0496634880522731</v>
      </c>
      <c r="Y287" s="35">
        <v>1.5834580764117576</v>
      </c>
      <c r="Z287" s="35">
        <v>1.2232932353867825</v>
      </c>
      <c r="AA287" s="35"/>
      <c r="AB287" s="35"/>
      <c r="AC287" s="35"/>
    </row>
    <row r="288" spans="1:29">
      <c r="A288" s="239" t="s">
        <v>792</v>
      </c>
      <c r="B288" s="35" t="s">
        <v>91</v>
      </c>
      <c r="C288" s="35">
        <v>1.0261297347545539</v>
      </c>
      <c r="D288" s="35">
        <v>1.035870154962758</v>
      </c>
      <c r="E288" s="35">
        <v>1.0492415261440047</v>
      </c>
      <c r="F288" s="35">
        <v>1.0675973633096416</v>
      </c>
      <c r="G288" s="35">
        <v>1</v>
      </c>
      <c r="H288" s="35">
        <v>2.5943859752425862</v>
      </c>
      <c r="I288" s="35">
        <v>4.1479806925248894</v>
      </c>
      <c r="J288" s="35">
        <v>5.6210365098941821</v>
      </c>
      <c r="K288" s="35">
        <v>6.9758663172220245</v>
      </c>
      <c r="L288" s="35">
        <v>8.1778077347452118</v>
      </c>
      <c r="M288" s="35">
        <v>9.1961099259808279</v>
      </c>
      <c r="N288" s="35">
        <v>10.004720336522848</v>
      </c>
      <c r="O288" s="35">
        <v>10.582951230554494</v>
      </c>
      <c r="P288" s="35">
        <v>10.916008972202587</v>
      </c>
      <c r="Q288" s="35">
        <v>10.995372510437955</v>
      </c>
      <c r="R288" s="35">
        <v>10.819011384248601</v>
      </c>
      <c r="S288" s="35">
        <v>10.391437670574657</v>
      </c>
      <c r="T288" s="35">
        <v>9.7235905459532539</v>
      </c>
      <c r="U288" s="35">
        <v>8.8325564152835092</v>
      </c>
      <c r="V288" s="35">
        <v>6.7056520049586466</v>
      </c>
      <c r="W288" s="35">
        <v>5.1563013498588735</v>
      </c>
      <c r="X288" s="35">
        <v>4.0276716658894607</v>
      </c>
      <c r="Y288" s="35">
        <v>3.2055175851821054</v>
      </c>
      <c r="Z288" s="35">
        <v>2.6066166861321411</v>
      </c>
      <c r="AA288" s="35"/>
      <c r="AB288" s="35"/>
      <c r="AC288" s="35"/>
    </row>
    <row r="289" spans="1:29">
      <c r="A289" s="239" t="s">
        <v>792</v>
      </c>
      <c r="B289" s="35" t="s">
        <v>92</v>
      </c>
      <c r="C289" s="35">
        <v>2.0038430614563412</v>
      </c>
      <c r="D289" s="35">
        <v>2.0057189477642305</v>
      </c>
      <c r="E289" s="35">
        <v>2.0085104971392087</v>
      </c>
      <c r="F289" s="35">
        <v>2</v>
      </c>
      <c r="G289" s="35">
        <v>3.4446697984434786</v>
      </c>
      <c r="H289" s="35">
        <v>4.8590293319131908</v>
      </c>
      <c r="I289" s="35">
        <v>6.2134042677181478</v>
      </c>
      <c r="J289" s="35">
        <v>7.4793787953926598</v>
      </c>
      <c r="K289" s="35">
        <v>8.6303918118907603</v>
      </c>
      <c r="L289" s="35">
        <v>9.6422941936162481</v>
      </c>
      <c r="M289" s="35">
        <v>10.493855463299697</v>
      </c>
      <c r="N289" s="35">
        <v>11.167209221468152</v>
      </c>
      <c r="O289" s="35">
        <v>11.64822799701842</v>
      </c>
      <c r="P289" s="35">
        <v>11.926819652245404</v>
      </c>
      <c r="Q289" s="35">
        <v>11.997139123523835</v>
      </c>
      <c r="R289" s="35">
        <v>11.857711055163742</v>
      </c>
      <c r="S289" s="35">
        <v>11.511460753488633</v>
      </c>
      <c r="T289" s="35">
        <v>10.965652811696437</v>
      </c>
      <c r="U289" s="35">
        <v>10.23173869319999</v>
      </c>
      <c r="V289" s="35">
        <v>9.3251164712639056</v>
      </c>
      <c r="W289" s="35">
        <v>6.9223867631728044</v>
      </c>
      <c r="X289" s="35">
        <v>5.3077824142880985</v>
      </c>
      <c r="Y289" s="35">
        <v>4.2227884615107172</v>
      </c>
      <c r="Z289" s="35">
        <v>3.4936860790127096</v>
      </c>
      <c r="AA289" s="35"/>
      <c r="AB289" s="35"/>
      <c r="AC289" s="35"/>
    </row>
    <row r="290" spans="1:29">
      <c r="A290" s="239" t="s">
        <v>792</v>
      </c>
      <c r="B290" s="35" t="s">
        <v>93</v>
      </c>
      <c r="C290" s="35">
        <v>3.0005771521323505</v>
      </c>
      <c r="D290" s="35">
        <v>3.0009177031833159</v>
      </c>
      <c r="E290" s="35">
        <v>3</v>
      </c>
      <c r="F290" s="35">
        <v>4.3723393964138442</v>
      </c>
      <c r="G290" s="35">
        <v>5.7187104658473533</v>
      </c>
      <c r="H290" s="35">
        <v>7.0136362714296094</v>
      </c>
      <c r="I290" s="35">
        <v>8.2326133580951186</v>
      </c>
      <c r="J290" s="35">
        <v>9.3525754234038381</v>
      </c>
      <c r="K290" s="35">
        <v>10.352329793594812</v>
      </c>
      <c r="L290" s="35">
        <v>11.21295844558062</v>
      </c>
      <c r="M290" s="35">
        <v>11.918175986475349</v>
      </c>
      <c r="N290" s="35">
        <v>12.454637816727256</v>
      </c>
      <c r="O290" s="35">
        <v>12.81219264558651</v>
      </c>
      <c r="P290" s="35">
        <v>12.984074580640868</v>
      </c>
      <c r="Q290" s="35">
        <v>12.967031156572229</v>
      </c>
      <c r="R290" s="35">
        <v>12.761384880487968</v>
      </c>
      <c r="S290" s="35">
        <v>12.371027129225041</v>
      </c>
      <c r="T290" s="35">
        <v>11.80334451410612</v>
      </c>
      <c r="U290" s="35">
        <v>11.069079106523303</v>
      </c>
      <c r="V290" s="35">
        <v>10.182125169254647</v>
      </c>
      <c r="W290" s="35">
        <v>9.1592662399000169</v>
      </c>
      <c r="X290" s="35">
        <v>6.8736202605591412</v>
      </c>
      <c r="Y290" s="35">
        <v>5.4361560839522731</v>
      </c>
      <c r="Z290" s="35">
        <v>4.5321213919200751</v>
      </c>
      <c r="AA290" s="35"/>
      <c r="AB290" s="35"/>
      <c r="AC290" s="35"/>
    </row>
    <row r="291" spans="1:29">
      <c r="A291" s="239" t="s">
        <v>795</v>
      </c>
      <c r="B291" s="35" t="s">
        <v>82</v>
      </c>
      <c r="C291" s="35">
        <v>18.028438011854597</v>
      </c>
      <c r="D291" s="35">
        <v>18.039289567242431</v>
      </c>
      <c r="E291" s="35">
        <v>18.054281927372074</v>
      </c>
      <c r="F291" s="35">
        <v>18.074995166555183</v>
      </c>
      <c r="G291" s="35">
        <v>18</v>
      </c>
      <c r="H291" s="35">
        <v>19.89411957375647</v>
      </c>
      <c r="I291" s="35">
        <v>21.740750437648106</v>
      </c>
      <c r="J291" s="35">
        <v>23.493594502294584</v>
      </c>
      <c r="K291" s="35">
        <v>25.108705068460218</v>
      </c>
      <c r="L291" s="35">
        <v>26.545588643474872</v>
      </c>
      <c r="M291" s="35">
        <v>27.768220180055977</v>
      </c>
      <c r="N291" s="35">
        <v>28.745946283815581</v>
      </c>
      <c r="O291" s="35">
        <v>29.454253744546669</v>
      </c>
      <c r="P291" s="35">
        <v>29.875384122938545</v>
      </c>
      <c r="Q291" s="35">
        <v>29.998778984016027</v>
      </c>
      <c r="R291" s="35">
        <v>29.821344614563905</v>
      </c>
      <c r="S291" s="35">
        <v>29.347529587633069</v>
      </c>
      <c r="T291" s="35">
        <v>28.589213229457854</v>
      </c>
      <c r="U291" s="35">
        <v>27.565407785103517</v>
      </c>
      <c r="V291" s="35">
        <v>24.923496466844938</v>
      </c>
      <c r="W291" s="35">
        <v>23.011266054026947</v>
      </c>
      <c r="X291" s="35">
        <v>21.627182823664647</v>
      </c>
      <c r="Y291" s="35">
        <v>20.625375522761473</v>
      </c>
      <c r="Z291" s="35">
        <v>19.900261710147632</v>
      </c>
      <c r="AA291" s="35"/>
      <c r="AB291" s="35"/>
      <c r="AC291" s="35"/>
    </row>
    <row r="292" spans="1:29">
      <c r="A292" s="239" t="s">
        <v>795</v>
      </c>
      <c r="B292" s="35" t="s">
        <v>83</v>
      </c>
      <c r="C292" s="35">
        <v>17.037255811252887</v>
      </c>
      <c r="D292" s="35">
        <v>17.050243106829516</v>
      </c>
      <c r="E292" s="35">
        <v>17.067757745677504</v>
      </c>
      <c r="F292" s="35">
        <v>17.091377949912129</v>
      </c>
      <c r="G292" s="35">
        <v>17</v>
      </c>
      <c r="H292" s="35">
        <v>18.808654019350023</v>
      </c>
      <c r="I292" s="35">
        <v>20.568076136154055</v>
      </c>
      <c r="J292" s="35">
        <v>22.230374549512071</v>
      </c>
      <c r="K292" s="35">
        <v>23.750301183997124</v>
      </c>
      <c r="L292" s="35">
        <v>25.086483350777925</v>
      </c>
      <c r="M292" s="35">
        <v>26.20254991998948</v>
      </c>
      <c r="N292" s="35">
        <v>27.06812134972802</v>
      </c>
      <c r="O292" s="35">
        <v>27.659636622894876</v>
      </c>
      <c r="P292" s="35">
        <v>27.960994582512839</v>
      </c>
      <c r="Q292" s="35">
        <v>27.963992208247099</v>
      </c>
      <c r="R292" s="35">
        <v>27.668547904161425</v>
      </c>
      <c r="S292" s="35">
        <v>27.082703719774909</v>
      </c>
      <c r="T292" s="35">
        <v>26.222406443961638</v>
      </c>
      <c r="U292" s="35">
        <v>25.111073530358578</v>
      </c>
      <c r="V292" s="35">
        <v>23.01444941553255</v>
      </c>
      <c r="W292" s="35">
        <v>21.45977978582086</v>
      </c>
      <c r="X292" s="35">
        <v>20.306975312927332</v>
      </c>
      <c r="Y292" s="35">
        <v>19.452158233256341</v>
      </c>
      <c r="Z292" s="35">
        <v>18.818302053063736</v>
      </c>
      <c r="AA292" s="35"/>
      <c r="AB292" s="35"/>
      <c r="AC292" s="35"/>
    </row>
    <row r="293" spans="1:29">
      <c r="A293" s="239" t="s">
        <v>795</v>
      </c>
      <c r="B293" s="35" t="s">
        <v>84</v>
      </c>
      <c r="C293" s="35">
        <v>16.082952250828118</v>
      </c>
      <c r="D293" s="35">
        <v>16.109045957796678</v>
      </c>
      <c r="E293" s="35">
        <v>16.143347778909988</v>
      </c>
      <c r="F293" s="35">
        <v>16.188439682988896</v>
      </c>
      <c r="G293" s="35">
        <v>16.247715830653043</v>
      </c>
      <c r="H293" s="35">
        <v>16</v>
      </c>
      <c r="I293" s="35">
        <v>17.734574070651135</v>
      </c>
      <c r="J293" s="35">
        <v>19.416560615030566</v>
      </c>
      <c r="K293" s="35">
        <v>20.99496641636663</v>
      </c>
      <c r="L293" s="35">
        <v>22.421938541798401</v>
      </c>
      <c r="M293" s="35">
        <v>23.654215111994912</v>
      </c>
      <c r="N293" s="35">
        <v>24.654436882628882</v>
      </c>
      <c r="O293" s="35">
        <v>25.392279874153562</v>
      </c>
      <c r="P293" s="35">
        <v>25.845374711655701</v>
      </c>
      <c r="Q293" s="35">
        <v>25.99998480292291</v>
      </c>
      <c r="R293" s="35">
        <v>25.851422794227293</v>
      </c>
      <c r="S293" s="35">
        <v>25.404192678028693</v>
      </c>
      <c r="T293" s="35">
        <v>24.671853244281959</v>
      </c>
      <c r="U293" s="35">
        <v>22.596757550661088</v>
      </c>
      <c r="V293" s="35">
        <v>21.018213403334336</v>
      </c>
      <c r="W293" s="35">
        <v>19.817400528670444</v>
      </c>
      <c r="X293" s="35">
        <v>18.903931264981814</v>
      </c>
      <c r="Y293" s="35">
        <v>18.209046896809632</v>
      </c>
      <c r="Z293" s="35">
        <v>17.68044204460012</v>
      </c>
      <c r="AA293" s="35"/>
      <c r="AB293" s="35"/>
      <c r="AC293" s="35"/>
    </row>
    <row r="294" spans="1:29">
      <c r="A294" s="239" t="s">
        <v>795</v>
      </c>
      <c r="B294" s="35" t="s">
        <v>85</v>
      </c>
      <c r="C294" s="35">
        <v>12.115502490306996</v>
      </c>
      <c r="D294" s="35">
        <v>12.14802099270886</v>
      </c>
      <c r="E294" s="35">
        <v>12.189694734929788</v>
      </c>
      <c r="F294" s="35">
        <v>12.243101277741456</v>
      </c>
      <c r="G294" s="35">
        <v>12.311543866841653</v>
      </c>
      <c r="H294" s="35">
        <v>12</v>
      </c>
      <c r="I294" s="35">
        <v>13.856931251600297</v>
      </c>
      <c r="J294" s="35">
        <v>15.649270215861225</v>
      </c>
      <c r="K294" s="35">
        <v>17.31467141106971</v>
      </c>
      <c r="L294" s="35">
        <v>18.795204812921657</v>
      </c>
      <c r="M294" s="35">
        <v>20.039370917154031</v>
      </c>
      <c r="N294" s="35">
        <v>21.0038921202297</v>
      </c>
      <c r="O294" s="35">
        <v>21.655218105926512</v>
      </c>
      <c r="P294" s="35">
        <v>21.97069287382255</v>
      </c>
      <c r="Q294" s="35">
        <v>21.93934281526176</v>
      </c>
      <c r="R294" s="35">
        <v>21.562258424030016</v>
      </c>
      <c r="S294" s="35">
        <v>20.852556364154939</v>
      </c>
      <c r="T294" s="35">
        <v>19.834923214279268</v>
      </c>
      <c r="U294" s="35">
        <v>18.113681080313377</v>
      </c>
      <c r="V294" s="35">
        <v>16.770575962207438</v>
      </c>
      <c r="W294" s="35">
        <v>15.722535525197019</v>
      </c>
      <c r="X294" s="35">
        <v>14.90473746694976</v>
      </c>
      <c r="Y294" s="35">
        <v>14.266600196234567</v>
      </c>
      <c r="Z294" s="35">
        <v>13.768654313178049</v>
      </c>
      <c r="AA294" s="35"/>
      <c r="AB294" s="35"/>
      <c r="AC294" s="35"/>
    </row>
    <row r="295" spans="1:29">
      <c r="A295" s="239" t="s">
        <v>795</v>
      </c>
      <c r="B295" s="35" t="s">
        <v>86</v>
      </c>
      <c r="C295" s="35">
        <v>8.2476924560255771</v>
      </c>
      <c r="D295" s="35">
        <v>8.3123336282818538</v>
      </c>
      <c r="E295" s="35">
        <v>8.3938444348326602</v>
      </c>
      <c r="F295" s="35">
        <v>8.4966274035297964</v>
      </c>
      <c r="G295" s="35">
        <v>8.6262340054177518</v>
      </c>
      <c r="H295" s="35">
        <v>8.7896644984835834</v>
      </c>
      <c r="I295" s="35">
        <v>8</v>
      </c>
      <c r="J295" s="35">
        <v>10.156637441243758</v>
      </c>
      <c r="K295" s="35">
        <v>12.229564185352119</v>
      </c>
      <c r="L295" s="35">
        <v>14.138318797527843</v>
      </c>
      <c r="M295" s="35">
        <v>15.808812246304662</v>
      </c>
      <c r="N295" s="35">
        <v>17.176203697297094</v>
      </c>
      <c r="O295" s="35">
        <v>18.187417334686252</v>
      </c>
      <c r="P295" s="35">
        <v>18.803202519064783</v>
      </c>
      <c r="Q295" s="35">
        <v>18.999657315835719</v>
      </c>
      <c r="R295" s="35">
        <v>18.769156257834858</v>
      </c>
      <c r="S295" s="35">
        <v>18.120646330719918</v>
      </c>
      <c r="T295" s="35">
        <v>16.026057776782494</v>
      </c>
      <c r="U295" s="35">
        <v>14.36496932421395</v>
      </c>
      <c r="V295" s="35">
        <v>13.047662952960385</v>
      </c>
      <c r="W295" s="35">
        <v>12.002988858054756</v>
      </c>
      <c r="X295" s="35">
        <v>11.174522535882218</v>
      </c>
      <c r="Y295" s="35">
        <v>10.517517207310252</v>
      </c>
      <c r="Z295" s="35">
        <v>9.9964869732266273</v>
      </c>
      <c r="AA295" s="35"/>
      <c r="AB295" s="35"/>
      <c r="AC295" s="35"/>
    </row>
    <row r="296" spans="1:29">
      <c r="A296" s="239" t="s">
        <v>795</v>
      </c>
      <c r="B296" s="35" t="s">
        <v>87</v>
      </c>
      <c r="C296" s="35">
        <v>6.2488601375796629</v>
      </c>
      <c r="D296" s="35">
        <v>6.311272042940355</v>
      </c>
      <c r="E296" s="35">
        <v>6.3893362981254755</v>
      </c>
      <c r="F296" s="35">
        <v>6.4869783730211035</v>
      </c>
      <c r="G296" s="35">
        <v>6.6091082103879577</v>
      </c>
      <c r="H296" s="35">
        <v>6.7618671228874936</v>
      </c>
      <c r="I296" s="35">
        <v>6</v>
      </c>
      <c r="J296" s="35">
        <v>8.0232841875599714</v>
      </c>
      <c r="K296" s="35">
        <v>9.9628761444031753</v>
      </c>
      <c r="L296" s="35">
        <v>11.738545530893401</v>
      </c>
      <c r="M296" s="35">
        <v>13.276842590004641</v>
      </c>
      <c r="N296" s="35">
        <v>14.514136363133238</v>
      </c>
      <c r="O296" s="35">
        <v>15.399246755776513</v>
      </c>
      <c r="P296" s="35">
        <v>15.895561578877501</v>
      </c>
      <c r="Q296" s="35">
        <v>15.982550995382905</v>
      </c>
      <c r="R296" s="35">
        <v>15.656616727620783</v>
      </c>
      <c r="S296" s="35">
        <v>14.931240898420825</v>
      </c>
      <c r="T296" s="35">
        <v>13.140473708279696</v>
      </c>
      <c r="U296" s="35">
        <v>11.70876604477758</v>
      </c>
      <c r="V296" s="35">
        <v>10.564124326403707</v>
      </c>
      <c r="W296" s="35">
        <v>9.6489901151101911</v>
      </c>
      <c r="X296" s="35">
        <v>8.917345783755966</v>
      </c>
      <c r="Y296" s="35">
        <v>8.3324005145302209</v>
      </c>
      <c r="Z296" s="35">
        <v>7.8647402685248178</v>
      </c>
      <c r="AA296" s="35"/>
      <c r="AB296" s="35"/>
      <c r="AC296" s="35"/>
    </row>
    <row r="297" spans="1:29">
      <c r="A297" s="239" t="s">
        <v>795</v>
      </c>
      <c r="B297" s="35" t="s">
        <v>88</v>
      </c>
      <c r="C297" s="35">
        <v>5.2395638868660104</v>
      </c>
      <c r="D297" s="35">
        <v>5.300596996893729</v>
      </c>
      <c r="E297" s="35">
        <v>5.3771793642339203</v>
      </c>
      <c r="F297" s="35">
        <v>5.4732724354335431</v>
      </c>
      <c r="G297" s="35">
        <v>5.5938469051617696</v>
      </c>
      <c r="H297" s="35">
        <v>5.7451398399046019</v>
      </c>
      <c r="I297" s="35">
        <v>5</v>
      </c>
      <c r="J297" s="35">
        <v>6.9977304397646956</v>
      </c>
      <c r="K297" s="35">
        <v>8.9149211659780931</v>
      </c>
      <c r="L297" s="35">
        <v>10.674279472457766</v>
      </c>
      <c r="M297" s="35">
        <v>12.204875762688847</v>
      </c>
      <c r="N297" s="35">
        <v>13.445003119499667</v>
      </c>
      <c r="O297" s="35">
        <v>14.344665056829555</v>
      </c>
      <c r="P297" s="35">
        <v>14.86759115836845</v>
      </c>
      <c r="Q297" s="35">
        <v>14.992699341374793</v>
      </c>
      <c r="R297" s="35">
        <v>14.714945793619625</v>
      </c>
      <c r="S297" s="35">
        <v>14.045528317733764</v>
      </c>
      <c r="T297" s="35">
        <v>12.20892738432434</v>
      </c>
      <c r="U297" s="35">
        <v>10.74522926765669</v>
      </c>
      <c r="V297" s="35">
        <v>9.5787199091106761</v>
      </c>
      <c r="W297" s="35">
        <v>8.6490582062771821</v>
      </c>
      <c r="X297" s="35">
        <v>7.9081546932590445</v>
      </c>
      <c r="Y297" s="35">
        <v>7.3176839726415119</v>
      </c>
      <c r="Z297" s="35">
        <v>6.8471022224129188</v>
      </c>
      <c r="AA297" s="35"/>
      <c r="AB297" s="35"/>
      <c r="AC297" s="35"/>
    </row>
    <row r="298" spans="1:29">
      <c r="A298" s="239" t="s">
        <v>795</v>
      </c>
      <c r="B298" s="35" t="s">
        <v>89</v>
      </c>
      <c r="C298" s="35">
        <v>6.2205662502337971</v>
      </c>
      <c r="D298" s="35">
        <v>6.2805633673748291</v>
      </c>
      <c r="E298" s="35">
        <v>6.3568805428267741</v>
      </c>
      <c r="F298" s="35">
        <v>6.4539570616080351</v>
      </c>
      <c r="G298" s="35">
        <v>6.5774397565961689</v>
      </c>
      <c r="H298" s="35">
        <v>6.734511478501342</v>
      </c>
      <c r="I298" s="35">
        <v>6</v>
      </c>
      <c r="J298" s="35">
        <v>8.0917825065527005</v>
      </c>
      <c r="K298" s="35">
        <v>10.107226316029511</v>
      </c>
      <c r="L298" s="35">
        <v>11.97277867905847</v>
      </c>
      <c r="M298" s="35">
        <v>13.620357069720008</v>
      </c>
      <c r="N298" s="35">
        <v>14.989833827858494</v>
      </c>
      <c r="O298" s="35">
        <v>16.031230492011268</v>
      </c>
      <c r="P298" s="35">
        <v>16.70654174172482</v>
      </c>
      <c r="Q298" s="35">
        <v>16.991122385272789</v>
      </c>
      <c r="R298" s="35">
        <v>16.874586775259516</v>
      </c>
      <c r="S298" s="35">
        <v>16.361187828325946</v>
      </c>
      <c r="T298" s="35">
        <v>14.145497997993218</v>
      </c>
      <c r="U298" s="35">
        <v>12.403622705682725</v>
      </c>
      <c r="V298" s="35">
        <v>11.034239007466205</v>
      </c>
      <c r="W298" s="35">
        <v>9.9576913801938787</v>
      </c>
      <c r="X298" s="35">
        <v>9.111358248512019</v>
      </c>
      <c r="Y298" s="35">
        <v>8.4460093576345372</v>
      </c>
      <c r="Z298" s="35">
        <v>7.9229421043034893</v>
      </c>
      <c r="AA298" s="35"/>
      <c r="AB298" s="35"/>
      <c r="AC298" s="35"/>
    </row>
    <row r="299" spans="1:29">
      <c r="A299" s="239" t="s">
        <v>795</v>
      </c>
      <c r="B299" s="35" t="s">
        <v>90</v>
      </c>
      <c r="C299" s="35">
        <v>8.1064226413609681</v>
      </c>
      <c r="D299" s="35">
        <v>8.1383398627405974</v>
      </c>
      <c r="E299" s="35">
        <v>8.1798293800862769</v>
      </c>
      <c r="F299" s="35">
        <v>8.2337620213116249</v>
      </c>
      <c r="G299" s="35">
        <v>8.3038696045189031</v>
      </c>
      <c r="H299" s="35">
        <v>8</v>
      </c>
      <c r="I299" s="35">
        <v>9.9619077868383066</v>
      </c>
      <c r="J299" s="35">
        <v>11.860901741736743</v>
      </c>
      <c r="K299" s="35">
        <v>13.636085533412658</v>
      </c>
      <c r="L299" s="35">
        <v>15.230533135331514</v>
      </c>
      <c r="M299" s="35">
        <v>16.593114311333885</v>
      </c>
      <c r="N299" s="35">
        <v>17.680134243708892</v>
      </c>
      <c r="O299" s="35">
        <v>18.456734724644978</v>
      </c>
      <c r="P299" s="35">
        <v>18.898011978098332</v>
      </c>
      <c r="Q299" s="35">
        <v>18.989815266124531</v>
      </c>
      <c r="R299" s="35">
        <v>18.729200670220806</v>
      </c>
      <c r="S299" s="35">
        <v>18.124525495963788</v>
      </c>
      <c r="T299" s="35">
        <v>17.195180273605004</v>
      </c>
      <c r="U299" s="35">
        <v>15.073704954748013</v>
      </c>
      <c r="V299" s="35">
        <v>13.441687960208885</v>
      </c>
      <c r="W299" s="35">
        <v>12.186203417546581</v>
      </c>
      <c r="X299" s="35">
        <v>11.220379261218426</v>
      </c>
      <c r="Y299" s="35">
        <v>10.477386202164967</v>
      </c>
      <c r="Z299" s="35">
        <v>9.9058135383579824</v>
      </c>
      <c r="AA299" s="35"/>
      <c r="AB299" s="35"/>
      <c r="AC299" s="35"/>
    </row>
    <row r="300" spans="1:29">
      <c r="A300" s="239" t="s">
        <v>795</v>
      </c>
      <c r="B300" s="35" t="s">
        <v>91</v>
      </c>
      <c r="C300" s="35">
        <v>11.073553402785388</v>
      </c>
      <c r="D300" s="35">
        <v>11.098130674054756</v>
      </c>
      <c r="E300" s="35">
        <v>11.130920240611275</v>
      </c>
      <c r="F300" s="35">
        <v>11.174666174127672</v>
      </c>
      <c r="G300" s="35">
        <v>11.233029455506294</v>
      </c>
      <c r="H300" s="35">
        <v>11</v>
      </c>
      <c r="I300" s="35">
        <v>12.847142574881198</v>
      </c>
      <c r="J300" s="35">
        <v>14.641827320637843</v>
      </c>
      <c r="K300" s="35">
        <v>16.333086181525022</v>
      </c>
      <c r="L300" s="35">
        <v>17.872888339815788</v>
      </c>
      <c r="M300" s="35">
        <v>19.217504264501724</v>
      </c>
      <c r="N300" s="35">
        <v>20.328747605825896</v>
      </c>
      <c r="O300" s="35">
        <v>21.175059666529258</v>
      </c>
      <c r="P300" s="35">
        <v>21.732405651425907</v>
      </c>
      <c r="Q300" s="35">
        <v>21.984957242314231</v>
      </c>
      <c r="R300" s="35">
        <v>21.925542113473348</v>
      </c>
      <c r="S300" s="35">
        <v>21.555847621752989</v>
      </c>
      <c r="T300" s="35">
        <v>20.886372886570726</v>
      </c>
      <c r="U300" s="35">
        <v>18.410286070252695</v>
      </c>
      <c r="V300" s="35">
        <v>16.554346399130054</v>
      </c>
      <c r="W300" s="35">
        <v>15.163235215084887</v>
      </c>
      <c r="X300" s="35">
        <v>14.120534120601048</v>
      </c>
      <c r="Y300" s="35">
        <v>13.338982232508044</v>
      </c>
      <c r="Z300" s="35">
        <v>12.753173550601835</v>
      </c>
      <c r="AA300" s="35"/>
      <c r="AB300" s="35"/>
      <c r="AC300" s="35"/>
    </row>
    <row r="301" spans="1:29">
      <c r="A301" s="239" t="s">
        <v>795</v>
      </c>
      <c r="B301" s="35" t="s">
        <v>92</v>
      </c>
      <c r="C301" s="35">
        <v>14.028742708230009</v>
      </c>
      <c r="D301" s="35">
        <v>14.039457170459034</v>
      </c>
      <c r="E301" s="35">
        <v>14.054165678758405</v>
      </c>
      <c r="F301" s="35">
        <v>14.074357099640606</v>
      </c>
      <c r="G301" s="35">
        <v>14</v>
      </c>
      <c r="H301" s="35">
        <v>15.753824572766845</v>
      </c>
      <c r="I301" s="35">
        <v>17.462778761777379</v>
      </c>
      <c r="J301" s="35">
        <v>19.083140160883602</v>
      </c>
      <c r="K301" s="35">
        <v>20.573452948944229</v>
      </c>
      <c r="L301" s="35">
        <v>21.895588508219731</v>
      </c>
      <c r="M301" s="35">
        <v>23.015720918578911</v>
      </c>
      <c r="N301" s="35">
        <v>23.905192370175129</v>
      </c>
      <c r="O301" s="35">
        <v>24.541246353609942</v>
      </c>
      <c r="P301" s="35">
        <v>24.907609869422846</v>
      </c>
      <c r="Q301" s="35">
        <v>24.99490976148175</v>
      </c>
      <c r="R301" s="35">
        <v>24.800912522673464</v>
      </c>
      <c r="S301" s="35">
        <v>24.330581437632119</v>
      </c>
      <c r="T301" s="35">
        <v>23.595949600548579</v>
      </c>
      <c r="U301" s="35">
        <v>22.615812056811862</v>
      </c>
      <c r="V301" s="35">
        <v>20.276217205454515</v>
      </c>
      <c r="W301" s="35">
        <v>18.571931484844761</v>
      </c>
      <c r="X301" s="35">
        <v>17.330438832478407</v>
      </c>
      <c r="Y301" s="35">
        <v>16.426069343700316</v>
      </c>
      <c r="Z301" s="35">
        <v>15.767278354745356</v>
      </c>
      <c r="AA301" s="35"/>
      <c r="AB301" s="35"/>
      <c r="AC301" s="35"/>
    </row>
    <row r="302" spans="1:29">
      <c r="A302" s="239" t="s">
        <v>795</v>
      </c>
      <c r="B302" s="35" t="s">
        <v>93</v>
      </c>
      <c r="C302" s="35">
        <v>17.023503828846909</v>
      </c>
      <c r="D302" s="35">
        <v>17.032689706576353</v>
      </c>
      <c r="E302" s="35">
        <v>17.045465652554249</v>
      </c>
      <c r="F302" s="35">
        <v>17.063234754259891</v>
      </c>
      <c r="G302" s="35">
        <v>17</v>
      </c>
      <c r="H302" s="35">
        <v>18.719074196221545</v>
      </c>
      <c r="I302" s="35">
        <v>20.395903438720989</v>
      </c>
      <c r="J302" s="35">
        <v>21.989280911698909</v>
      </c>
      <c r="K302" s="35">
        <v>23.460050563743597</v>
      </c>
      <c r="L302" s="35">
        <v>24.772069338305741</v>
      </c>
      <c r="M302" s="35">
        <v>25.893095362093476</v>
      </c>
      <c r="N302" s="35">
        <v>26.795580264826864</v>
      </c>
      <c r="O302" s="35">
        <v>27.457346159690637</v>
      </c>
      <c r="P302" s="35">
        <v>27.862130648200285</v>
      </c>
      <c r="Q302" s="35">
        <v>27.99998645639748</v>
      </c>
      <c r="R302" s="35">
        <v>27.86752588161621</v>
      </c>
      <c r="S302" s="35">
        <v>27.468004042724488</v>
      </c>
      <c r="T302" s="35">
        <v>26.811238888029632</v>
      </c>
      <c r="U302" s="35">
        <v>25.913369926592598</v>
      </c>
      <c r="V302" s="35">
        <v>23.408693841117497</v>
      </c>
      <c r="W302" s="35">
        <v>21.607837112946807</v>
      </c>
      <c r="X302" s="35">
        <v>20.313024991649105</v>
      </c>
      <c r="Y302" s="35">
        <v>19.38205785626656</v>
      </c>
      <c r="Z302" s="35">
        <v>18.71269448461867</v>
      </c>
      <c r="AA302" s="35"/>
      <c r="AB302" s="35"/>
      <c r="AC302" s="35"/>
    </row>
    <row r="303" spans="1:29">
      <c r="A303" s="239" t="s">
        <v>767</v>
      </c>
      <c r="B303" s="35" t="s">
        <v>82</v>
      </c>
      <c r="C303" s="35">
        <v>2.10768857056985</v>
      </c>
      <c r="D303" s="35">
        <v>2.1362562866916925</v>
      </c>
      <c r="E303" s="35">
        <v>2.1724024709842942</v>
      </c>
      <c r="F303" s="35">
        <v>2.218137545966917</v>
      </c>
      <c r="G303" s="35">
        <v>2.2760052607645256</v>
      </c>
      <c r="H303" s="35">
        <v>2.3492241724459819</v>
      </c>
      <c r="I303" s="35">
        <v>2</v>
      </c>
      <c r="J303" s="35">
        <v>2.9682827019175133</v>
      </c>
      <c r="K303" s="35">
        <v>3.8999050358545428</v>
      </c>
      <c r="L303" s="35">
        <v>4.7595946402235754</v>
      </c>
      <c r="M303" s="35">
        <v>5.5148026146025018</v>
      </c>
      <c r="N303" s="35">
        <v>6.1369358609346261</v>
      </c>
      <c r="O303" s="35">
        <v>6.6024396532104257</v>
      </c>
      <c r="P303" s="35">
        <v>6.8936894482181446</v>
      </c>
      <c r="Q303" s="35">
        <v>6.9996581723169147</v>
      </c>
      <c r="R303" s="35">
        <v>6.9163337199386081</v>
      </c>
      <c r="S303" s="35">
        <v>6.6468708568142594</v>
      </c>
      <c r="T303" s="35">
        <v>5.6726003059610139</v>
      </c>
      <c r="U303" s="35">
        <v>4.9025969136985772</v>
      </c>
      <c r="V303" s="35">
        <v>4.2940336931676821</v>
      </c>
      <c r="W303" s="35">
        <v>3.8130628336825465</v>
      </c>
      <c r="X303" s="35">
        <v>3.4329331119552604</v>
      </c>
      <c r="Y303" s="35">
        <v>3.1325020099647043</v>
      </c>
      <c r="Z303" s="35">
        <v>2.8950597846287609</v>
      </c>
      <c r="AA303" s="35"/>
      <c r="AB303" s="35"/>
      <c r="AC303" s="35"/>
    </row>
    <row r="304" spans="1:29">
      <c r="A304" s="239" t="s">
        <v>767</v>
      </c>
      <c r="B304" s="35" t="s">
        <v>83</v>
      </c>
      <c r="C304" s="35">
        <v>4.0577512451534981</v>
      </c>
      <c r="D304" s="35">
        <v>4.0740104963544299</v>
      </c>
      <c r="E304" s="35">
        <v>4.0948473674648938</v>
      </c>
      <c r="F304" s="35">
        <v>4.1215506388707279</v>
      </c>
      <c r="G304" s="35">
        <v>4.1557719334208265</v>
      </c>
      <c r="H304" s="35">
        <v>4</v>
      </c>
      <c r="I304" s="35">
        <v>4.9284656258001487</v>
      </c>
      <c r="J304" s="35">
        <v>5.8246351079306127</v>
      </c>
      <c r="K304" s="35">
        <v>6.6573357055348543</v>
      </c>
      <c r="L304" s="35">
        <v>7.3976024064608286</v>
      </c>
      <c r="M304" s="35">
        <v>8.0196854585770154</v>
      </c>
      <c r="N304" s="35">
        <v>8.5019460601148502</v>
      </c>
      <c r="O304" s="35">
        <v>8.8276090529632558</v>
      </c>
      <c r="P304" s="35">
        <v>8.985346436911275</v>
      </c>
      <c r="Q304" s="35">
        <v>8.9696714076308801</v>
      </c>
      <c r="R304" s="35">
        <v>8.7811292120150082</v>
      </c>
      <c r="S304" s="35">
        <v>8.4262781820774695</v>
      </c>
      <c r="T304" s="35">
        <v>7.917461607139634</v>
      </c>
      <c r="U304" s="35">
        <v>7.0568405401566876</v>
      </c>
      <c r="V304" s="35">
        <v>6.3852879811037191</v>
      </c>
      <c r="W304" s="35">
        <v>5.8612677625985095</v>
      </c>
      <c r="X304" s="35">
        <v>5.4523687334748798</v>
      </c>
      <c r="Y304" s="35">
        <v>5.1333000981172834</v>
      </c>
      <c r="Z304" s="35">
        <v>4.8843271565890243</v>
      </c>
      <c r="AA304" s="35"/>
      <c r="AB304" s="35"/>
      <c r="AC304" s="35"/>
    </row>
    <row r="305" spans="1:29">
      <c r="A305" s="239" t="s">
        <v>767</v>
      </c>
      <c r="B305" s="35" t="s">
        <v>84</v>
      </c>
      <c r="C305" s="35">
        <v>8.0469940768000843</v>
      </c>
      <c r="D305" s="35">
        <v>8.0612206394240875</v>
      </c>
      <c r="E305" s="35">
        <v>8.0797540232025007</v>
      </c>
      <c r="F305" s="35">
        <v>8.103898036296604</v>
      </c>
      <c r="G305" s="35">
        <v>8.1353511899817477</v>
      </c>
      <c r="H305" s="35">
        <v>8</v>
      </c>
      <c r="I305" s="35">
        <v>8.8867690082370423</v>
      </c>
      <c r="J305" s="35">
        <v>9.7454223989159523</v>
      </c>
      <c r="K305" s="35">
        <v>10.548735979351747</v>
      </c>
      <c r="L305" s="35">
        <v>11.271240143370783</v>
      </c>
      <c r="M305" s="35">
        <v>11.890027402584289</v>
      </c>
      <c r="N305" s="35">
        <v>12.385478683966157</v>
      </c>
      <c r="O305" s="35">
        <v>12.741885365973882</v>
      </c>
      <c r="P305" s="35">
        <v>12.947947331132211</v>
      </c>
      <c r="Q305" s="35">
        <v>12.997131243981906</v>
      </c>
      <c r="R305" s="35">
        <v>12.887877694946349</v>
      </c>
      <c r="S305" s="35">
        <v>12.623650642478101</v>
      </c>
      <c r="T305" s="35">
        <v>12.21282758588837</v>
      </c>
      <c r="U305" s="35">
        <v>11.233843112047936</v>
      </c>
      <c r="V305" s="35">
        <v>10.482356816208187</v>
      </c>
      <c r="W305" s="35">
        <v>9.9055022613861112</v>
      </c>
      <c r="X305" s="35">
        <v>9.462698208589476</v>
      </c>
      <c r="Y305" s="35">
        <v>9.1227937603467026</v>
      </c>
      <c r="Z305" s="35">
        <v>8.8618769209331223</v>
      </c>
      <c r="AA305" s="35"/>
      <c r="AB305" s="35"/>
      <c r="AC305" s="35"/>
    </row>
    <row r="306" spans="1:29">
      <c r="A306" s="239" t="s">
        <v>767</v>
      </c>
      <c r="B306" s="35" t="s">
        <v>85</v>
      </c>
      <c r="C306" s="35">
        <v>14.040120037882939</v>
      </c>
      <c r="D306" s="35">
        <v>14.053525822211686</v>
      </c>
      <c r="E306" s="35">
        <v>14.071411040333423</v>
      </c>
      <c r="F306" s="35">
        <v>14.095272458615094</v>
      </c>
      <c r="G306" s="35">
        <v>14.127106975730706</v>
      </c>
      <c r="H306" s="35">
        <v>14</v>
      </c>
      <c r="I306" s="35">
        <v>15.007532313571563</v>
      </c>
      <c r="J306" s="35">
        <v>15.98645126580246</v>
      </c>
      <c r="K306" s="35">
        <v>16.90895609901365</v>
      </c>
      <c r="L306" s="35">
        <v>17.748848185354067</v>
      </c>
      <c r="M306" s="35">
        <v>18.482275053364575</v>
      </c>
      <c r="N306" s="35">
        <v>19.088407784995944</v>
      </c>
      <c r="O306" s="35">
        <v>19.550032545379594</v>
      </c>
      <c r="P306" s="35">
        <v>19.854039446232314</v>
      </c>
      <c r="Q306" s="35">
        <v>19.991794859444127</v>
      </c>
      <c r="R306" s="35">
        <v>19.959386607349099</v>
      </c>
      <c r="S306" s="35">
        <v>19.757735066410721</v>
      </c>
      <c r="T306" s="35">
        <v>19.392567029038577</v>
      </c>
      <c r="U306" s="35">
        <v>18.041974220137831</v>
      </c>
      <c r="V306" s="35">
        <v>17.029643490434577</v>
      </c>
      <c r="W306" s="35">
        <v>16.270855571864484</v>
      </c>
      <c r="X306" s="35">
        <v>15.702109520327845</v>
      </c>
      <c r="Y306" s="35">
        <v>15.275808490458934</v>
      </c>
      <c r="Z306" s="35">
        <v>14.956276482146455</v>
      </c>
      <c r="AA306" s="35"/>
      <c r="AB306" s="35"/>
      <c r="AC306" s="35"/>
    </row>
    <row r="307" spans="1:29">
      <c r="A307" s="239" t="s">
        <v>767</v>
      </c>
      <c r="B307" s="35" t="s">
        <v>86</v>
      </c>
      <c r="C307" s="35">
        <v>19.017959539664673</v>
      </c>
      <c r="D307" s="35">
        <v>19.024430045288995</v>
      </c>
      <c r="E307" s="35">
        <v>19.033231760054313</v>
      </c>
      <c r="F307" s="35">
        <v>19.045204577529166</v>
      </c>
      <c r="G307" s="35">
        <v>19</v>
      </c>
      <c r="H307" s="35">
        <v>19.971355971273837</v>
      </c>
      <c r="I307" s="35">
        <v>20.917084412224209</v>
      </c>
      <c r="J307" s="35">
        <v>21.812233930143417</v>
      </c>
      <c r="K307" s="35">
        <v>22.633187568845532</v>
      </c>
      <c r="L307" s="35">
        <v>23.358285900796069</v>
      </c>
      <c r="M307" s="35">
        <v>23.968398473268014</v>
      </c>
      <c r="N307" s="35">
        <v>24.447428531915733</v>
      </c>
      <c r="O307" s="35">
        <v>24.782737705517047</v>
      </c>
      <c r="P307" s="35">
        <v>24.965479447318408</v>
      </c>
      <c r="Q307" s="35">
        <v>24.99083243571593</v>
      </c>
      <c r="R307" s="35">
        <v>24.858127776402917</v>
      </c>
      <c r="S307" s="35">
        <v>24.570866649977617</v>
      </c>
      <c r="T307" s="35">
        <v>24.136627939409742</v>
      </c>
      <c r="U307" s="35">
        <v>23.566868274453789</v>
      </c>
      <c r="V307" s="35">
        <v>22.35729430494915</v>
      </c>
      <c r="W307" s="35">
        <v>21.468086306122348</v>
      </c>
      <c r="X307" s="35">
        <v>20.814392621310844</v>
      </c>
      <c r="Y307" s="35">
        <v>20.333835278005083</v>
      </c>
      <c r="Z307" s="35">
        <v>19.980557641138077</v>
      </c>
      <c r="AA307" s="35"/>
      <c r="AB307" s="35"/>
      <c r="AC307" s="35"/>
    </row>
    <row r="308" spans="1:29">
      <c r="A308" s="239" t="s">
        <v>767</v>
      </c>
      <c r="B308" s="35" t="s">
        <v>87</v>
      </c>
      <c r="C308" s="35">
        <v>22.014219005927298</v>
      </c>
      <c r="D308" s="35">
        <v>22.019644783621214</v>
      </c>
      <c r="E308" s="35">
        <v>22.027140963686037</v>
      </c>
      <c r="F308" s="35">
        <v>22.037497583277592</v>
      </c>
      <c r="G308" s="35">
        <v>22</v>
      </c>
      <c r="H308" s="35">
        <v>22.947059786878235</v>
      </c>
      <c r="I308" s="35">
        <v>23.870375218824051</v>
      </c>
      <c r="J308" s="35">
        <v>24.746797251147292</v>
      </c>
      <c r="K308" s="35">
        <v>25.554352534230109</v>
      </c>
      <c r="L308" s="35">
        <v>26.272794321737436</v>
      </c>
      <c r="M308" s="35">
        <v>26.884110090027988</v>
      </c>
      <c r="N308" s="35">
        <v>27.372973141907792</v>
      </c>
      <c r="O308" s="35">
        <v>27.727126872273335</v>
      </c>
      <c r="P308" s="35">
        <v>27.937692061469271</v>
      </c>
      <c r="Q308" s="35">
        <v>27.999389492008014</v>
      </c>
      <c r="R308" s="35">
        <v>27.910672307281953</v>
      </c>
      <c r="S308" s="35">
        <v>27.673764793816535</v>
      </c>
      <c r="T308" s="35">
        <v>27.294606614728927</v>
      </c>
      <c r="U308" s="35">
        <v>26.782703892551758</v>
      </c>
      <c r="V308" s="35">
        <v>25.461748233422469</v>
      </c>
      <c r="W308" s="35">
        <v>24.505633027013474</v>
      </c>
      <c r="X308" s="35">
        <v>23.813591411832324</v>
      </c>
      <c r="Y308" s="35">
        <v>23.312687761380737</v>
      </c>
      <c r="Z308" s="35">
        <v>22.950130855073816</v>
      </c>
      <c r="AA308" s="35"/>
      <c r="AB308" s="35"/>
      <c r="AC308" s="35"/>
    </row>
    <row r="309" spans="1:29">
      <c r="A309" s="239" t="s">
        <v>767</v>
      </c>
      <c r="B309" s="35" t="s">
        <v>88</v>
      </c>
      <c r="C309" s="35">
        <v>26.015677840852732</v>
      </c>
      <c r="D309" s="35">
        <v>26.021522092977655</v>
      </c>
      <c r="E309" s="35">
        <v>26.029544915686404</v>
      </c>
      <c r="F309" s="35">
        <v>26.040558417985785</v>
      </c>
      <c r="G309" s="35">
        <v>26</v>
      </c>
      <c r="H309" s="35">
        <v>26.956631585145551</v>
      </c>
      <c r="I309" s="35">
        <v>27.888788415514934</v>
      </c>
      <c r="J309" s="35">
        <v>28.772621905936511</v>
      </c>
      <c r="K309" s="35">
        <v>29.585519790333215</v>
      </c>
      <c r="L309" s="35">
        <v>30.306684640847127</v>
      </c>
      <c r="M309" s="35">
        <v>30.917665955588497</v>
      </c>
      <c r="N309" s="35">
        <v>31.402832201913707</v>
      </c>
      <c r="O309" s="35">
        <v>31.749770738332696</v>
      </c>
      <c r="P309" s="35">
        <v>31.949605383321554</v>
      </c>
      <c r="Q309" s="35">
        <v>31.99722350626277</v>
      </c>
      <c r="R309" s="35">
        <v>31.891406830549162</v>
      </c>
      <c r="S309" s="35">
        <v>31.634862602344793</v>
      </c>
      <c r="T309" s="35">
        <v>31.23415432757195</v>
      </c>
      <c r="U309" s="35">
        <v>30.699533849170106</v>
      </c>
      <c r="V309" s="35">
        <v>29.423391202975189</v>
      </c>
      <c r="W309" s="35">
        <v>28.493780809915325</v>
      </c>
      <c r="X309" s="35">
        <v>27.816602999533679</v>
      </c>
      <c r="Y309" s="35">
        <v>27.323310551109262</v>
      </c>
      <c r="Z309" s="35">
        <v>26.963970011679283</v>
      </c>
      <c r="AA309" s="35"/>
      <c r="AB309" s="35"/>
      <c r="AC309" s="35"/>
    </row>
    <row r="310" spans="1:29">
      <c r="A310" s="239" t="s">
        <v>767</v>
      </c>
      <c r="B310" s="35" t="s">
        <v>89</v>
      </c>
      <c r="C310" s="35">
        <v>26.020321351592482</v>
      </c>
      <c r="D310" s="35">
        <v>26.027405330997919</v>
      </c>
      <c r="E310" s="35">
        <v>26.036958770369548</v>
      </c>
      <c r="F310" s="35">
        <v>26.04984251813389</v>
      </c>
      <c r="G310" s="35">
        <v>26</v>
      </c>
      <c r="H310" s="35">
        <v>26.986538556009101</v>
      </c>
      <c r="I310" s="35">
        <v>27.946223346993122</v>
      </c>
      <c r="J310" s="35">
        <v>28.852931572461127</v>
      </c>
      <c r="K310" s="35">
        <v>29.68198246399843</v>
      </c>
      <c r="L310" s="35">
        <v>30.410809100424324</v>
      </c>
      <c r="M310" s="35">
        <v>31.019572683630628</v>
      </c>
      <c r="N310" s="35">
        <v>31.491702554397101</v>
      </c>
      <c r="O310" s="35">
        <v>31.81434724885175</v>
      </c>
      <c r="P310" s="35">
        <v>31.978724317734276</v>
      </c>
      <c r="Q310" s="35">
        <v>31.9803593863166</v>
      </c>
      <c r="R310" s="35">
        <v>31.819207947724415</v>
      </c>
      <c r="S310" s="35">
        <v>31.49965657442268</v>
      </c>
      <c r="T310" s="35">
        <v>31.030403514888167</v>
      </c>
      <c r="U310" s="35">
        <v>30.424221925650134</v>
      </c>
      <c r="V310" s="35">
        <v>29.280608772108664</v>
      </c>
      <c r="W310" s="35">
        <v>28.432607155902289</v>
      </c>
      <c r="X310" s="35">
        <v>27.803804716142182</v>
      </c>
      <c r="Y310" s="35">
        <v>27.337540854503459</v>
      </c>
      <c r="Z310" s="35">
        <v>26.991801119852948</v>
      </c>
      <c r="AA310" s="35"/>
      <c r="AB310" s="35"/>
      <c r="AC310" s="35"/>
    </row>
    <row r="311" spans="1:29">
      <c r="A311" s="239" t="s">
        <v>767</v>
      </c>
      <c r="B311" s="35" t="s">
        <v>90</v>
      </c>
      <c r="C311" s="35">
        <v>21.048129673808855</v>
      </c>
      <c r="D311" s="35">
        <v>21.063418839795855</v>
      </c>
      <c r="E311" s="35">
        <v>21.083564855582132</v>
      </c>
      <c r="F311" s="35">
        <v>21.110110577723297</v>
      </c>
      <c r="G311" s="35">
        <v>21.145088976006686</v>
      </c>
      <c r="H311" s="35">
        <v>21</v>
      </c>
      <c r="I311" s="35">
        <v>22.03505864792464</v>
      </c>
      <c r="J311" s="35">
        <v>23.03908169550321</v>
      </c>
      <c r="K311" s="35">
        <v>23.981964125879546</v>
      </c>
      <c r="L311" s="35">
        <v>24.835434186200651</v>
      </c>
      <c r="M311" s="35">
        <v>25.573901098830323</v>
      </c>
      <c r="N311" s="35">
        <v>26.175222385161078</v>
      </c>
      <c r="O311" s="35">
        <v>26.621367794289192</v>
      </c>
      <c r="P311" s="35">
        <v>26.898959929057803</v>
      </c>
      <c r="Q311" s="35">
        <v>26.999675359126844</v>
      </c>
      <c r="R311" s="35">
        <v>26.920494193939795</v>
      </c>
      <c r="S311" s="35">
        <v>26.663790632294582</v>
      </c>
      <c r="T311" s="35">
        <v>26.237261773445056</v>
      </c>
      <c r="U311" s="35">
        <v>24.974650145270843</v>
      </c>
      <c r="V311" s="35">
        <v>24.016431956371306</v>
      </c>
      <c r="W311" s="35">
        <v>23.28922330641959</v>
      </c>
      <c r="X311" s="35">
        <v>22.737331861766538</v>
      </c>
      <c r="Y311" s="35">
        <v>22.318491730118687</v>
      </c>
      <c r="Z311" s="35">
        <v>22.000626581857379</v>
      </c>
      <c r="AA311" s="35"/>
      <c r="AB311" s="35"/>
      <c r="AC311" s="35"/>
    </row>
    <row r="312" spans="1:29">
      <c r="A312" s="239" t="s">
        <v>767</v>
      </c>
      <c r="B312" s="35" t="s">
        <v>91</v>
      </c>
      <c r="C312" s="35">
        <v>16.073465355908716</v>
      </c>
      <c r="D312" s="35">
        <v>16.094899073904148</v>
      </c>
      <c r="E312" s="35">
        <v>16.122586137594634</v>
      </c>
      <c r="F312" s="35">
        <v>16.158350977645458</v>
      </c>
      <c r="G312" s="35">
        <v>16.204550307345443</v>
      </c>
      <c r="H312" s="35">
        <v>16</v>
      </c>
      <c r="I312" s="35">
        <v>17.269997664320147</v>
      </c>
      <c r="J312" s="35">
        <v>18.497842040543709</v>
      </c>
      <c r="K312" s="35">
        <v>19.642778976767239</v>
      </c>
      <c r="L312" s="35">
        <v>20.666806153867672</v>
      </c>
      <c r="M312" s="35">
        <v>21.535934444283768</v>
      </c>
      <c r="N312" s="35">
        <v>22.221316066442313</v>
      </c>
      <c r="O312" s="35">
        <v>22.700202089548679</v>
      </c>
      <c r="P312" s="35">
        <v>22.956697507600445</v>
      </c>
      <c r="Q312" s="35">
        <v>22.98228882048943</v>
      </c>
      <c r="R312" s="35">
        <v>22.776126610917242</v>
      </c>
      <c r="S312" s="35">
        <v>22.345053737936997</v>
      </c>
      <c r="T312" s="35">
        <v>21.703378211331597</v>
      </c>
      <c r="U312" s="35">
        <v>20.415224437287055</v>
      </c>
      <c r="V312" s="35">
        <v>19.418010538541047</v>
      </c>
      <c r="W312" s="35">
        <v>18.646025407658819</v>
      </c>
      <c r="X312" s="35">
        <v>18.048399318559309</v>
      </c>
      <c r="Y312" s="35">
        <v>17.585751881342205</v>
      </c>
      <c r="Z312" s="35">
        <v>17.227597083438265</v>
      </c>
      <c r="AA312" s="35"/>
      <c r="AB312" s="35"/>
      <c r="AC312" s="35"/>
    </row>
    <row r="313" spans="1:29">
      <c r="A313" s="239" t="s">
        <v>767</v>
      </c>
      <c r="B313" s="35" t="s">
        <v>92</v>
      </c>
      <c r="C313" s="35">
        <v>10.120308863763888</v>
      </c>
      <c r="D313" s="35">
        <v>10.153034564022635</v>
      </c>
      <c r="E313" s="35">
        <v>10.19466211426915</v>
      </c>
      <c r="F313" s="35">
        <v>10.247612942695291</v>
      </c>
      <c r="G313" s="35">
        <v>10.314967139961546</v>
      </c>
      <c r="H313" s="35">
        <v>10.400642624637095</v>
      </c>
      <c r="I313" s="35">
        <v>10</v>
      </c>
      <c r="J313" s="35">
        <v>11.140972276301472</v>
      </c>
      <c r="K313" s="35">
        <v>12.240305263288825</v>
      </c>
      <c r="L313" s="35">
        <v>13.257879279486438</v>
      </c>
      <c r="M313" s="35">
        <v>14.156558401665459</v>
      </c>
      <c r="N313" s="35">
        <v>14.903545724286451</v>
      </c>
      <c r="O313" s="35">
        <v>15.471580268369785</v>
      </c>
      <c r="P313" s="35">
        <v>15.839931859122629</v>
      </c>
      <c r="Q313" s="35">
        <v>15.995157664694247</v>
      </c>
      <c r="R313" s="35">
        <v>15.931592786505188</v>
      </c>
      <c r="S313" s="35">
        <v>15.651556997268695</v>
      </c>
      <c r="T313" s="35">
        <v>14.442998907996298</v>
      </c>
      <c r="U313" s="35">
        <v>13.492885112190574</v>
      </c>
      <c r="V313" s="35">
        <v>12.74594854952702</v>
      </c>
      <c r="W313" s="35">
        <v>12.158740752833024</v>
      </c>
      <c r="X313" s="35">
        <v>11.697104499188374</v>
      </c>
      <c r="Y313" s="35">
        <v>11.33418692234611</v>
      </c>
      <c r="Z313" s="35">
        <v>11.048877511438267</v>
      </c>
      <c r="AA313" s="35"/>
      <c r="AB313" s="35"/>
      <c r="AC313" s="35"/>
    </row>
    <row r="314" spans="1:29">
      <c r="A314" s="239" t="s">
        <v>767</v>
      </c>
      <c r="B314" s="35" t="s">
        <v>93</v>
      </c>
      <c r="C314" s="35">
        <v>4.1576224720162767</v>
      </c>
      <c r="D314" s="35">
        <v>4.1987577634520887</v>
      </c>
      <c r="E314" s="35">
        <v>4.2506282767116925</v>
      </c>
      <c r="F314" s="35">
        <v>4.3160356204280523</v>
      </c>
      <c r="G314" s="35">
        <v>4.3985125489022057</v>
      </c>
      <c r="H314" s="35">
        <v>4.5025137717622803</v>
      </c>
      <c r="I314" s="35">
        <v>4</v>
      </c>
      <c r="J314" s="35">
        <v>5.3724056444278467</v>
      </c>
      <c r="K314" s="35">
        <v>6.6915408452240754</v>
      </c>
      <c r="L314" s="35">
        <v>7.9062028711540817</v>
      </c>
      <c r="M314" s="35">
        <v>8.9692441567393288</v>
      </c>
      <c r="N314" s="35">
        <v>9.8394023528254237</v>
      </c>
      <c r="O314" s="35">
        <v>10.482901940254889</v>
      </c>
      <c r="P314" s="35">
        <v>10.874765239404862</v>
      </c>
      <c r="Q314" s="35">
        <v>10.999781928259093</v>
      </c>
      <c r="R314" s="35">
        <v>10.853099436804001</v>
      </c>
      <c r="S314" s="35">
        <v>10.44041130136722</v>
      </c>
      <c r="T314" s="35">
        <v>9.1074913124979489</v>
      </c>
      <c r="U314" s="35">
        <v>8.0504350244997873</v>
      </c>
      <c r="V314" s="35">
        <v>7.2121491518838816</v>
      </c>
      <c r="W314" s="35">
        <v>6.5473565460348446</v>
      </c>
      <c r="X314" s="35">
        <v>6.0201507046523197</v>
      </c>
      <c r="Y314" s="35">
        <v>5.6020564046519779</v>
      </c>
      <c r="Z314" s="35">
        <v>5.2704917102351274</v>
      </c>
      <c r="AA314" s="35"/>
      <c r="AB314" s="35"/>
      <c r="AC314" s="35"/>
    </row>
    <row r="315" spans="1:29">
      <c r="A315" s="239" t="s">
        <v>781</v>
      </c>
      <c r="B315" s="35" t="s">
        <v>82</v>
      </c>
      <c r="C315" s="35">
        <v>0.25302181492369202</v>
      </c>
      <c r="D315" s="35">
        <v>0.31852199711203288</v>
      </c>
      <c r="E315" s="35">
        <v>0.40097832147333073</v>
      </c>
      <c r="F315" s="35">
        <v>0.50478025301033735</v>
      </c>
      <c r="G315" s="35">
        <v>0.63545356490332661</v>
      </c>
      <c r="H315" s="35">
        <v>0.79995449651648098</v>
      </c>
      <c r="I315" s="35">
        <v>0</v>
      </c>
      <c r="J315" s="35">
        <v>2.1700906916665494</v>
      </c>
      <c r="K315" s="35">
        <v>4.2548837492204878</v>
      </c>
      <c r="L315" s="35">
        <v>6.1724342492967983</v>
      </c>
      <c r="M315" s="35">
        <v>7.8473709083007162</v>
      </c>
      <c r="N315" s="35">
        <v>9.2138586277959629</v>
      </c>
      <c r="O315" s="35">
        <v>10.218186210382132</v>
      </c>
      <c r="P315" s="35">
        <v>10.820877533242051</v>
      </c>
      <c r="Q315" s="35">
        <v>10.998243197523605</v>
      </c>
      <c r="R315" s="35">
        <v>10.743311664390131</v>
      </c>
      <c r="S315" s="35">
        <v>10.066103278484594</v>
      </c>
      <c r="T315" s="35">
        <v>7.9961313310354205</v>
      </c>
      <c r="U315" s="35">
        <v>6.3518239873247033</v>
      </c>
      <c r="V315" s="35">
        <v>5.0456484887084914</v>
      </c>
      <c r="W315" s="35">
        <v>4.0080721258035155</v>
      </c>
      <c r="X315" s="35">
        <v>3.1838607468581497</v>
      </c>
      <c r="Y315" s="35">
        <v>2.5291384329447246</v>
      </c>
      <c r="Z315" s="35">
        <v>2.0090518152561283</v>
      </c>
      <c r="AA315" s="35"/>
      <c r="AB315" s="35"/>
      <c r="AC315" s="35"/>
    </row>
    <row r="316" spans="1:29">
      <c r="A316" s="239" t="s">
        <v>781</v>
      </c>
      <c r="B316" s="35" t="s">
        <v>83</v>
      </c>
      <c r="C316" s="35">
        <v>2.1473194866211092</v>
      </c>
      <c r="D316" s="35">
        <v>2.1884358165098461</v>
      </c>
      <c r="E316" s="35">
        <v>2.2410275636858246</v>
      </c>
      <c r="F316" s="35">
        <v>2.3082974751420924</v>
      </c>
      <c r="G316" s="35">
        <v>2.3943421728432757</v>
      </c>
      <c r="H316" s="35">
        <v>2.5044016309607606</v>
      </c>
      <c r="I316" s="35">
        <v>2</v>
      </c>
      <c r="J316" s="35">
        <v>4.0546973589718718</v>
      </c>
      <c r="K316" s="35">
        <v>6.037068295821463</v>
      </c>
      <c r="L316" s="35">
        <v>7.8773323163288049</v>
      </c>
      <c r="M316" s="35">
        <v>9.5107111640842721</v>
      </c>
      <c r="N316" s="35">
        <v>10.879709049008357</v>
      </c>
      <c r="O316" s="35">
        <v>11.936136529246191</v>
      </c>
      <c r="P316" s="35">
        <v>12.642806804735164</v>
      </c>
      <c r="Q316" s="35">
        <v>12.97484471202451</v>
      </c>
      <c r="R316" s="35">
        <v>12.92056234304429</v>
      </c>
      <c r="S316" s="35">
        <v>12.481870465584963</v>
      </c>
      <c r="T316" s="35">
        <v>11.674211263271379</v>
      </c>
      <c r="U316" s="35">
        <v>9.5633171186159487</v>
      </c>
      <c r="V316" s="35">
        <v>7.913015984458184</v>
      </c>
      <c r="W316" s="35">
        <v>6.6228073587447547</v>
      </c>
      <c r="X316" s="35">
        <v>5.6141197541550101</v>
      </c>
      <c r="Y316" s="35">
        <v>4.8255258295946382</v>
      </c>
      <c r="Z316" s="35">
        <v>4.2090015707221768</v>
      </c>
      <c r="AA316" s="35"/>
      <c r="AB316" s="35"/>
      <c r="AC316" s="35"/>
    </row>
    <row r="317" spans="1:29">
      <c r="A317" s="239" t="s">
        <v>781</v>
      </c>
      <c r="B317" s="35" t="s">
        <v>84</v>
      </c>
      <c r="C317" s="35">
        <v>6.1033869689601872</v>
      </c>
      <c r="D317" s="35">
        <v>6.1346854067329923</v>
      </c>
      <c r="E317" s="35">
        <v>6.1754588510455033</v>
      </c>
      <c r="F317" s="35">
        <v>6.2285756798525291</v>
      </c>
      <c r="G317" s="35">
        <v>6.2977726179598443</v>
      </c>
      <c r="H317" s="35">
        <v>6</v>
      </c>
      <c r="I317" s="35">
        <v>7.9508918181214918</v>
      </c>
      <c r="J317" s="35">
        <v>9.8399292776150951</v>
      </c>
      <c r="K317" s="35">
        <v>11.607219154573841</v>
      </c>
      <c r="L317" s="35">
        <v>13.196728315415722</v>
      </c>
      <c r="M317" s="35">
        <v>14.558060285685437</v>
      </c>
      <c r="N317" s="35">
        <v>15.648053104725546</v>
      </c>
      <c r="O317" s="35">
        <v>16.432147805142542</v>
      </c>
      <c r="P317" s="35">
        <v>16.885484128490866</v>
      </c>
      <c r="Q317" s="35">
        <v>16.993688736760195</v>
      </c>
      <c r="R317" s="35">
        <v>16.753330928881965</v>
      </c>
      <c r="S317" s="35">
        <v>16.172031413451819</v>
      </c>
      <c r="T317" s="35">
        <v>15.268220688954411</v>
      </c>
      <c r="U317" s="35">
        <v>13.114454846505456</v>
      </c>
      <c r="V317" s="35">
        <v>11.461184995658009</v>
      </c>
      <c r="W317" s="35">
        <v>10.192104975049446</v>
      </c>
      <c r="X317" s="35">
        <v>9.2179360588968446</v>
      </c>
      <c r="Y317" s="35">
        <v>8.4701462727627472</v>
      </c>
      <c r="Z317" s="35">
        <v>7.8961292260528682</v>
      </c>
      <c r="AA317" s="35"/>
      <c r="AB317" s="35"/>
      <c r="AC317" s="35"/>
    </row>
    <row r="318" spans="1:29">
      <c r="A318" s="239" t="s">
        <v>781</v>
      </c>
      <c r="B318" s="35" t="s">
        <v>85</v>
      </c>
      <c r="C318" s="35">
        <v>10.052290396260862</v>
      </c>
      <c r="D318" s="35">
        <v>10.069945881192981</v>
      </c>
      <c r="E318" s="35">
        <v>10.093562616574095</v>
      </c>
      <c r="F318" s="35">
        <v>10.125153376737639</v>
      </c>
      <c r="G318" s="35">
        <v>10.167410535130013</v>
      </c>
      <c r="H318" s="35">
        <v>10</v>
      </c>
      <c r="I318" s="35">
        <v>12.004401911905971</v>
      </c>
      <c r="J318" s="35">
        <v>13.952485029184956</v>
      </c>
      <c r="K318" s="35">
        <v>15.789512977686321</v>
      </c>
      <c r="L318" s="35">
        <v>17.463869762064448</v>
      </c>
      <c r="M318" s="35">
        <v>18.928510049089727</v>
      </c>
      <c r="N318" s="35">
        <v>20.142281026525538</v>
      </c>
      <c r="O318" s="35">
        <v>21.071078696567664</v>
      </c>
      <c r="P318" s="35">
        <v>21.688806114826654</v>
      </c>
      <c r="Q318" s="35">
        <v>21.978106650679809</v>
      </c>
      <c r="R318" s="35">
        <v>21.930851666169133</v>
      </c>
      <c r="S318" s="35">
        <v>21.548368910860201</v>
      </c>
      <c r="T318" s="35">
        <v>20.841405215324585</v>
      </c>
      <c r="U318" s="35">
        <v>19.829824531467899</v>
      </c>
      <c r="V318" s="35">
        <v>17.348615975071564</v>
      </c>
      <c r="W318" s="35">
        <v>15.493705058132178</v>
      </c>
      <c r="X318" s="35">
        <v>14.107004008391279</v>
      </c>
      <c r="Y318" s="35">
        <v>13.070328994086342</v>
      </c>
      <c r="Z318" s="35">
        <v>12.295327716424556</v>
      </c>
      <c r="AA318" s="35"/>
      <c r="AB318" s="35"/>
      <c r="AC318" s="35"/>
    </row>
    <row r="319" spans="1:29">
      <c r="A319" s="239" t="s">
        <v>781</v>
      </c>
      <c r="B319" s="35" t="s">
        <v>86</v>
      </c>
      <c r="C319" s="35">
        <v>15.028742708230009</v>
      </c>
      <c r="D319" s="35">
        <v>15.039457170459034</v>
      </c>
      <c r="E319" s="35">
        <v>15.054165678758405</v>
      </c>
      <c r="F319" s="35">
        <v>15.074357099640606</v>
      </c>
      <c r="G319" s="35">
        <v>15</v>
      </c>
      <c r="H319" s="35">
        <v>16.753824572766845</v>
      </c>
      <c r="I319" s="35">
        <v>18.462778761777379</v>
      </c>
      <c r="J319" s="35">
        <v>20.083140160883602</v>
      </c>
      <c r="K319" s="35">
        <v>21.573452948944229</v>
      </c>
      <c r="L319" s="35">
        <v>22.895588508219731</v>
      </c>
      <c r="M319" s="35">
        <v>24.015720918578911</v>
      </c>
      <c r="N319" s="35">
        <v>24.905192370175129</v>
      </c>
      <c r="O319" s="35">
        <v>25.541246353609942</v>
      </c>
      <c r="P319" s="35">
        <v>25.907609869422846</v>
      </c>
      <c r="Q319" s="35">
        <v>25.99490976148175</v>
      </c>
      <c r="R319" s="35">
        <v>25.800912522673464</v>
      </c>
      <c r="S319" s="35">
        <v>25.330581437632119</v>
      </c>
      <c r="T319" s="35">
        <v>24.595949600548579</v>
      </c>
      <c r="U319" s="35">
        <v>23.615812056811862</v>
      </c>
      <c r="V319" s="35">
        <v>21.276217205454515</v>
      </c>
      <c r="W319" s="35">
        <v>19.571931484844761</v>
      </c>
      <c r="X319" s="35">
        <v>18.330438832478407</v>
      </c>
      <c r="Y319" s="35">
        <v>17.426069343700316</v>
      </c>
      <c r="Z319" s="35">
        <v>16.767278354745354</v>
      </c>
      <c r="AA319" s="35"/>
      <c r="AB319" s="35"/>
      <c r="AC319" s="35"/>
    </row>
    <row r="320" spans="1:29">
      <c r="A320" s="239" t="s">
        <v>781</v>
      </c>
      <c r="B320" s="35" t="s">
        <v>87</v>
      </c>
      <c r="C320" s="35">
        <v>19.022267181875044</v>
      </c>
      <c r="D320" s="35">
        <v>19.031076355696463</v>
      </c>
      <c r="E320" s="35">
        <v>19.04337054813638</v>
      </c>
      <c r="F320" s="35">
        <v>19.060528475861926</v>
      </c>
      <c r="G320" s="35">
        <v>19</v>
      </c>
      <c r="H320" s="35">
        <v>20.710599815410429</v>
      </c>
      <c r="I320" s="35">
        <v>22.379578902852128</v>
      </c>
      <c r="J320" s="35">
        <v>23.96632921130221</v>
      </c>
      <c r="K320" s="35">
        <v>25.432243404113418</v>
      </c>
      <c r="L320" s="35">
        <v>26.74165421691751</v>
      </c>
      <c r="M320" s="35">
        <v>27.862702280417203</v>
      </c>
      <c r="N320" s="35">
        <v>28.768111293007369</v>
      </c>
      <c r="O320" s="35">
        <v>29.435851682444426</v>
      </c>
      <c r="P320" s="35">
        <v>29.849676608963676</v>
      </c>
      <c r="Q320" s="35">
        <v>29.999517268314012</v>
      </c>
      <c r="R320" s="35">
        <v>29.881727876563225</v>
      </c>
      <c r="S320" s="35">
        <v>29.499174375930814</v>
      </c>
      <c r="T320" s="35">
        <v>28.861164703340346</v>
      </c>
      <c r="U320" s="35">
        <v>27.98322231833221</v>
      </c>
      <c r="V320" s="35">
        <v>25.436760060930293</v>
      </c>
      <c r="W320" s="35">
        <v>23.612140122307405</v>
      </c>
      <c r="X320" s="35">
        <v>22.30474280638688</v>
      </c>
      <c r="Y320" s="35">
        <v>21.367951694169694</v>
      </c>
      <c r="Z320" s="35">
        <v>20.696711530798837</v>
      </c>
      <c r="AA320" s="35"/>
      <c r="AB320" s="35"/>
      <c r="AC320" s="35"/>
    </row>
    <row r="321" spans="1:29">
      <c r="A321" s="239" t="s">
        <v>781</v>
      </c>
      <c r="B321" s="35" t="s">
        <v>88</v>
      </c>
      <c r="C321" s="35">
        <v>21.022519407287923</v>
      </c>
      <c r="D321" s="35">
        <v>21.031215291777091</v>
      </c>
      <c r="E321" s="35">
        <v>21.043269097994937</v>
      </c>
      <c r="F321" s="35">
        <v>21.059977489708089</v>
      </c>
      <c r="G321" s="35">
        <v>21</v>
      </c>
      <c r="H321" s="35">
        <v>22.570575090591788</v>
      </c>
      <c r="I321" s="35">
        <v>24.102166806991768</v>
      </c>
      <c r="J321" s="35">
        <v>25.556759384562415</v>
      </c>
      <c r="K321" s="35">
        <v>26.898248260658018</v>
      </c>
      <c r="L321" s="35">
        <v>28.093336228959533</v>
      </c>
      <c r="M321" s="35">
        <v>29.112359912185923</v>
      </c>
      <c r="N321" s="35">
        <v>29.930026039234459</v>
      </c>
      <c r="O321" s="35">
        <v>30.526039251554224</v>
      </c>
      <c r="P321" s="35">
        <v>30.885605855918886</v>
      </c>
      <c r="Q321" s="35">
        <v>30.999801019909555</v>
      </c>
      <c r="R321" s="35">
        <v>30.86579029591821</v>
      </c>
      <c r="S321" s="35">
        <v>30.486899975206164</v>
      </c>
      <c r="T321" s="35">
        <v>29.872534525753615</v>
      </c>
      <c r="U321" s="35">
        <v>29.03794316318228</v>
      </c>
      <c r="V321" s="35">
        <v>26.798751366524314</v>
      </c>
      <c r="W321" s="35">
        <v>25.183348492035741</v>
      </c>
      <c r="X321" s="35">
        <v>24.017960850476541</v>
      </c>
      <c r="Y321" s="35">
        <v>23.177224228951776</v>
      </c>
      <c r="Z321" s="35">
        <v>22.570698089866259</v>
      </c>
      <c r="AA321" s="35"/>
      <c r="AB321" s="35"/>
      <c r="AC321" s="35"/>
    </row>
    <row r="322" spans="1:29">
      <c r="A322" s="239" t="s">
        <v>781</v>
      </c>
      <c r="B322" s="35" t="s">
        <v>89</v>
      </c>
      <c r="C322" s="35">
        <v>20.034356447605692</v>
      </c>
      <c r="D322" s="35">
        <v>20.046597719820259</v>
      </c>
      <c r="E322" s="35">
        <v>20.063200582242025</v>
      </c>
      <c r="F322" s="35">
        <v>20.085719078339842</v>
      </c>
      <c r="G322" s="35">
        <v>20</v>
      </c>
      <c r="H322" s="35">
        <v>21.790002282817948</v>
      </c>
      <c r="I322" s="35">
        <v>23.532286875140041</v>
      </c>
      <c r="J322" s="35">
        <v>25.180408139589083</v>
      </c>
      <c r="K322" s="35">
        <v>26.690430634768425</v>
      </c>
      <c r="L322" s="35">
        <v>28.022100341586366</v>
      </c>
      <c r="M322" s="35">
        <v>29.139917750616242</v>
      </c>
      <c r="N322" s="35">
        <v>30.014084204243503</v>
      </c>
      <c r="O322" s="35">
        <v>30.621296266111415</v>
      </c>
      <c r="P322" s="35">
        <v>30.945366941649258</v>
      </c>
      <c r="Q322" s="35">
        <v>30.977657189252145</v>
      </c>
      <c r="R322" s="35">
        <v>30.717306218933423</v>
      </c>
      <c r="S322" s="35">
        <v>30.171254439172564</v>
      </c>
      <c r="T322" s="35">
        <v>29.354058440244042</v>
      </c>
      <c r="U322" s="35">
        <v>28.287502946181803</v>
      </c>
      <c r="V322" s="35">
        <v>26.110366813028691</v>
      </c>
      <c r="W322" s="35">
        <v>24.505166735049428</v>
      </c>
      <c r="X322" s="35">
        <v>23.321654481907554</v>
      </c>
      <c r="Y322" s="35">
        <v>22.449052198521017</v>
      </c>
      <c r="Z322" s="35">
        <v>21.805683494099053</v>
      </c>
      <c r="AA322" s="35"/>
      <c r="AB322" s="35"/>
      <c r="AC322" s="35"/>
    </row>
    <row r="323" spans="1:29">
      <c r="A323" s="239" t="s">
        <v>781</v>
      </c>
      <c r="B323" s="35" t="s">
        <v>90</v>
      </c>
      <c r="C323" s="35">
        <v>17.080216123014758</v>
      </c>
      <c r="D323" s="35">
        <v>17.105698066326422</v>
      </c>
      <c r="E323" s="35">
        <v>17.139274759303554</v>
      </c>
      <c r="F323" s="35">
        <v>17.18351762953883</v>
      </c>
      <c r="G323" s="35">
        <v>17.241814960011144</v>
      </c>
      <c r="H323" s="35">
        <v>17</v>
      </c>
      <c r="I323" s="35">
        <v>18.725097746541064</v>
      </c>
      <c r="J323" s="35">
        <v>20.398469492505349</v>
      </c>
      <c r="K323" s="35">
        <v>21.969940209799244</v>
      </c>
      <c r="L323" s="35">
        <v>23.39239031033442</v>
      </c>
      <c r="M323" s="35">
        <v>24.623168498050539</v>
      </c>
      <c r="N323" s="35">
        <v>25.625370641935127</v>
      </c>
      <c r="O323" s="35">
        <v>26.368946323815319</v>
      </c>
      <c r="P323" s="35">
        <v>26.831599881763005</v>
      </c>
      <c r="Q323" s="35">
        <v>26.99945893187807</v>
      </c>
      <c r="R323" s="35">
        <v>26.867490323232992</v>
      </c>
      <c r="S323" s="35">
        <v>26.439651053824303</v>
      </c>
      <c r="T323" s="35">
        <v>25.728769622408421</v>
      </c>
      <c r="U323" s="35">
        <v>23.624416908784731</v>
      </c>
      <c r="V323" s="35">
        <v>22.027386593952173</v>
      </c>
      <c r="W323" s="35">
        <v>20.81537217736598</v>
      </c>
      <c r="X323" s="35">
        <v>19.895553102944231</v>
      </c>
      <c r="Y323" s="35">
        <v>19.197486216864476</v>
      </c>
      <c r="Z323" s="35">
        <v>18.667710969762297</v>
      </c>
      <c r="AA323" s="35"/>
      <c r="AB323" s="35"/>
      <c r="AC323" s="35"/>
    </row>
    <row r="324" spans="1:29">
      <c r="A324" s="239" t="s">
        <v>781</v>
      </c>
      <c r="B324" s="35" t="s">
        <v>91</v>
      </c>
      <c r="C324" s="35">
        <v>11.118405491911659</v>
      </c>
      <c r="D324" s="35">
        <v>11.152640175846185</v>
      </c>
      <c r="E324" s="35">
        <v>11.196773164033113</v>
      </c>
      <c r="F324" s="35">
        <v>11.253666361879851</v>
      </c>
      <c r="G324" s="35">
        <v>11.327009140019374</v>
      </c>
      <c r="H324" s="35">
        <v>11</v>
      </c>
      <c r="I324" s="35">
        <v>13.007237048293071</v>
      </c>
      <c r="J324" s="35">
        <v>14.947072241278494</v>
      </c>
      <c r="K324" s="35">
        <v>16.754367038837419</v>
      </c>
      <c r="L324" s="35">
        <v>18.36843353041791</v>
      </c>
      <c r="M324" s="35">
        <v>19.735072299854885</v>
      </c>
      <c r="N324" s="35">
        <v>20.808392410313665</v>
      </c>
      <c r="O324" s="35">
        <v>21.552352395319019</v>
      </c>
      <c r="P324" s="35">
        <v>21.941970510284932</v>
      </c>
      <c r="Q324" s="35">
        <v>21.964163605001282</v>
      </c>
      <c r="R324" s="35">
        <v>21.618186448225856</v>
      </c>
      <c r="S324" s="35">
        <v>20.915656752117044</v>
      </c>
      <c r="T324" s="35">
        <v>19.880165056201172</v>
      </c>
      <c r="U324" s="35">
        <v>17.888489913663204</v>
      </c>
      <c r="V324" s="35">
        <v>16.343514787205859</v>
      </c>
      <c r="W324" s="35">
        <v>15.145052201419787</v>
      </c>
      <c r="X324" s="35">
        <v>14.215385085792803</v>
      </c>
      <c r="Y324" s="35">
        <v>13.494227032025684</v>
      </c>
      <c r="Z324" s="35">
        <v>12.934812882841285</v>
      </c>
      <c r="AA324" s="35"/>
      <c r="AB324" s="35"/>
      <c r="AC324" s="35"/>
    </row>
    <row r="325" spans="1:29">
      <c r="A325" s="239" t="s">
        <v>781</v>
      </c>
      <c r="B325" s="35" t="s">
        <v>92</v>
      </c>
      <c r="C325" s="35">
        <v>5.2584525693676394</v>
      </c>
      <c r="D325" s="35">
        <v>5.3270150880600617</v>
      </c>
      <c r="E325" s="35">
        <v>5.4137659303623069</v>
      </c>
      <c r="F325" s="35">
        <v>5.5235301103206007</v>
      </c>
      <c r="G325" s="35">
        <v>5.6624126258348619</v>
      </c>
      <c r="H325" s="35">
        <v>5.8381380138703562</v>
      </c>
      <c r="I325" s="35">
        <v>5</v>
      </c>
      <c r="J325" s="35">
        <v>7.3238784846020319</v>
      </c>
      <c r="K325" s="35">
        <v>9.5597720860509021</v>
      </c>
      <c r="L325" s="35">
        <v>11.623027136536582</v>
      </c>
      <c r="M325" s="35">
        <v>13.435526275046003</v>
      </c>
      <c r="N325" s="35">
        <v>14.928646066243102</v>
      </c>
      <c r="O325" s="35">
        <v>16.045855167705021</v>
      </c>
      <c r="P325" s="35">
        <v>16.744854675723548</v>
      </c>
      <c r="Q325" s="35">
        <v>16.999179613560592</v>
      </c>
      <c r="R325" s="35">
        <v>16.79920092785266</v>
      </c>
      <c r="S325" s="35">
        <v>16.152490056354221</v>
      </c>
      <c r="T325" s="35">
        <v>13.814240734306431</v>
      </c>
      <c r="U325" s="35">
        <v>11.966232592876583</v>
      </c>
      <c r="V325" s="35">
        <v>10.505680863602436</v>
      </c>
      <c r="W325" s="35">
        <v>9.3513508008381123</v>
      </c>
      <c r="X325" s="35">
        <v>8.4390394686926236</v>
      </c>
      <c r="Y325" s="35">
        <v>7.7180048239152894</v>
      </c>
      <c r="Z325" s="35">
        <v>7.1481434831090258</v>
      </c>
      <c r="AA325" s="35"/>
      <c r="AB325" s="35"/>
      <c r="AC325" s="35"/>
    </row>
    <row r="326" spans="1:29">
      <c r="A326" s="239" t="s">
        <v>781</v>
      </c>
      <c r="B326" s="35" t="s">
        <v>93</v>
      </c>
      <c r="C326" s="35">
        <v>2.2395638868660099</v>
      </c>
      <c r="D326" s="35">
        <v>2.300596996893729</v>
      </c>
      <c r="E326" s="35">
        <v>2.3771793642339203</v>
      </c>
      <c r="F326" s="35">
        <v>2.4732724354335431</v>
      </c>
      <c r="G326" s="35">
        <v>2.5938469051617692</v>
      </c>
      <c r="H326" s="35">
        <v>2.7451398399046023</v>
      </c>
      <c r="I326" s="35">
        <v>2</v>
      </c>
      <c r="J326" s="35">
        <v>3.9977304397646956</v>
      </c>
      <c r="K326" s="35">
        <v>5.9149211659780931</v>
      </c>
      <c r="L326" s="35">
        <v>7.6742794724577648</v>
      </c>
      <c r="M326" s="35">
        <v>9.2048757626888467</v>
      </c>
      <c r="N326" s="35">
        <v>10.445003119499667</v>
      </c>
      <c r="O326" s="35">
        <v>11.344665056829555</v>
      </c>
      <c r="P326" s="35">
        <v>11.86759115836845</v>
      </c>
      <c r="Q326" s="35">
        <v>11.992699341374793</v>
      </c>
      <c r="R326" s="35">
        <v>11.714945793619625</v>
      </c>
      <c r="S326" s="35">
        <v>11.045528317733764</v>
      </c>
      <c r="T326" s="35">
        <v>9.2089273843243404</v>
      </c>
      <c r="U326" s="35">
        <v>7.7452292676566898</v>
      </c>
      <c r="V326" s="35">
        <v>6.5787199091106761</v>
      </c>
      <c r="W326" s="35">
        <v>5.6490582062771812</v>
      </c>
      <c r="X326" s="35">
        <v>4.9081546932590445</v>
      </c>
      <c r="Y326" s="35">
        <v>4.3176839726415119</v>
      </c>
      <c r="Z326" s="35">
        <v>3.8471022224129188</v>
      </c>
      <c r="AA326" s="35"/>
      <c r="AB326" s="35"/>
      <c r="AC326" s="35"/>
    </row>
    <row r="327" spans="1:29">
      <c r="A327" s="239" t="s">
        <v>777</v>
      </c>
      <c r="B327" s="35" t="s">
        <v>82</v>
      </c>
      <c r="C327" s="35">
        <v>1.1372752723186543</v>
      </c>
      <c r="D327" s="35">
        <v>1.1701624038141345</v>
      </c>
      <c r="E327" s="35">
        <v>1.210928328042878</v>
      </c>
      <c r="F327" s="35">
        <v>1.2614605728040869</v>
      </c>
      <c r="G327" s="35">
        <v>1.3240988622312719</v>
      </c>
      <c r="H327" s="35">
        <v>1.4017434497793739</v>
      </c>
      <c r="I327" s="35">
        <v>1</v>
      </c>
      <c r="J327" s="35">
        <v>2.0519961351867728</v>
      </c>
      <c r="K327" s="35">
        <v>3.0568955623835841</v>
      </c>
      <c r="L327" s="35">
        <v>3.9697100413308193</v>
      </c>
      <c r="M327" s="35">
        <v>4.7495738734521682</v>
      </c>
      <c r="N327" s="35">
        <v>5.3615734141582134</v>
      </c>
      <c r="O327" s="35">
        <v>5.7783101182503964</v>
      </c>
      <c r="P327" s="35">
        <v>5.9811271426046275</v>
      </c>
      <c r="Q327" s="35">
        <v>5.9609445924837381</v>
      </c>
      <c r="R327" s="35">
        <v>5.7186660184215592</v>
      </c>
      <c r="S327" s="35">
        <v>5.265137965260962</v>
      </c>
      <c r="T327" s="35">
        <v>4.4408186681316515</v>
      </c>
      <c r="U327" s="35">
        <v>3.7758148044429993</v>
      </c>
      <c r="V327" s="35">
        <v>3.2393356267009521</v>
      </c>
      <c r="W327" s="35">
        <v>2.806541286899142</v>
      </c>
      <c r="X327" s="35">
        <v>2.4573927116406473</v>
      </c>
      <c r="Y327" s="35">
        <v>2.1757237608386077</v>
      </c>
      <c r="Z327" s="35">
        <v>1.9484927094525804</v>
      </c>
      <c r="AA327" s="35"/>
      <c r="AB327" s="35"/>
      <c r="AC327" s="35"/>
    </row>
    <row r="328" spans="1:29">
      <c r="A328" s="239" t="s">
        <v>777</v>
      </c>
      <c r="B328" s="35" t="s">
        <v>83</v>
      </c>
      <c r="C328" s="35">
        <v>1.1292262846838199</v>
      </c>
      <c r="D328" s="35">
        <v>1.1635075440300311</v>
      </c>
      <c r="E328" s="35">
        <v>1.2068829651811532</v>
      </c>
      <c r="F328" s="35">
        <v>1.2617650551603004</v>
      </c>
      <c r="G328" s="35">
        <v>1.3312063129174307</v>
      </c>
      <c r="H328" s="35">
        <v>1.4190690069351783</v>
      </c>
      <c r="I328" s="35">
        <v>1</v>
      </c>
      <c r="J328" s="35">
        <v>2.161939242301016</v>
      </c>
      <c r="K328" s="35">
        <v>3.2798860430254515</v>
      </c>
      <c r="L328" s="35">
        <v>4.3115135682682908</v>
      </c>
      <c r="M328" s="35">
        <v>5.2177631375230016</v>
      </c>
      <c r="N328" s="35">
        <v>5.9643230331215511</v>
      </c>
      <c r="O328" s="35">
        <v>6.5229275838525105</v>
      </c>
      <c r="P328" s="35">
        <v>6.8724273378617742</v>
      </c>
      <c r="Q328" s="35">
        <v>6.9995898067802971</v>
      </c>
      <c r="R328" s="35">
        <v>6.8996004639263298</v>
      </c>
      <c r="S328" s="35">
        <v>6.5762450281771105</v>
      </c>
      <c r="T328" s="35">
        <v>5.4071203671532153</v>
      </c>
      <c r="U328" s="35">
        <v>4.4831162964382916</v>
      </c>
      <c r="V328" s="35">
        <v>3.7528404318012183</v>
      </c>
      <c r="W328" s="35">
        <v>3.1756754004190557</v>
      </c>
      <c r="X328" s="35">
        <v>2.7195197343463118</v>
      </c>
      <c r="Y328" s="35">
        <v>2.3590024119576447</v>
      </c>
      <c r="Z328" s="35">
        <v>2.0740717415545129</v>
      </c>
      <c r="AA328" s="35"/>
      <c r="AB328" s="35"/>
      <c r="AC328" s="35"/>
    </row>
    <row r="329" spans="1:29">
      <c r="A329" s="239" t="s">
        <v>777</v>
      </c>
      <c r="B329" s="35" t="s">
        <v>84</v>
      </c>
      <c r="C329" s="35">
        <v>3.0677234990478892</v>
      </c>
      <c r="D329" s="35">
        <v>3.0880344581076526</v>
      </c>
      <c r="E329" s="35">
        <v>3.1144368782367216</v>
      </c>
      <c r="F329" s="35">
        <v>3.1487576499255794</v>
      </c>
      <c r="G329" s="35">
        <v>3.1933715665120292</v>
      </c>
      <c r="H329" s="35">
        <v>3</v>
      </c>
      <c r="I329" s="35">
        <v>4.2484867734425595</v>
      </c>
      <c r="J329" s="35">
        <v>5.4569374720142907</v>
      </c>
      <c r="K329" s="35">
        <v>6.5865998848989644</v>
      </c>
      <c r="L329" s="35">
        <v>7.601248358847327</v>
      </c>
      <c r="M329" s="35">
        <v>8.4683454708488348</v>
      </c>
      <c r="N329" s="35">
        <v>9.1600854278147494</v>
      </c>
      <c r="O329" s="35">
        <v>9.6542857338649846</v>
      </c>
      <c r="P329" s="35">
        <v>9.9350985315171183</v>
      </c>
      <c r="Q329" s="35">
        <v>9.9935188057156097</v>
      </c>
      <c r="R329" s="35">
        <v>9.8276731537768782</v>
      </c>
      <c r="S329" s="35">
        <v>9.4428798610678655</v>
      </c>
      <c r="T329" s="35">
        <v>8.8514783559304568</v>
      </c>
      <c r="U329" s="35">
        <v>7.5014486075669167</v>
      </c>
      <c r="V329" s="35">
        <v>6.4628923383147443</v>
      </c>
      <c r="W329" s="35">
        <v>5.6639476293478239</v>
      </c>
      <c r="X329" s="35">
        <v>5.0493322571389978</v>
      </c>
      <c r="Y329" s="35">
        <v>4.5765184922867963</v>
      </c>
      <c r="Z329" s="35">
        <v>4.2127904335005342</v>
      </c>
      <c r="AA329" s="35"/>
      <c r="AB329" s="35"/>
      <c r="AC329" s="35"/>
    </row>
    <row r="330" spans="1:29">
      <c r="A330" s="239" t="s">
        <v>777</v>
      </c>
      <c r="B330" s="35" t="s">
        <v>85</v>
      </c>
      <c r="C330" s="35">
        <v>5.0260369133678493</v>
      </c>
      <c r="D330" s="35">
        <v>5.0352125329344144</v>
      </c>
      <c r="E330" s="35">
        <v>5.0476217152985683</v>
      </c>
      <c r="F330" s="35">
        <v>5.0644039942313119</v>
      </c>
      <c r="G330" s="35">
        <v>5</v>
      </c>
      <c r="H330" s="35">
        <v>6.3085673018422614</v>
      </c>
      <c r="I330" s="35">
        <v>7.5818859332199011</v>
      </c>
      <c r="J330" s="35">
        <v>8.7856567115301534</v>
      </c>
      <c r="K330" s="35">
        <v>9.8874538536895962</v>
      </c>
      <c r="L330" s="35">
        <v>10.85759842432504</v>
      </c>
      <c r="M330" s="35">
        <v>11.669957792562073</v>
      </c>
      <c r="N330" s="35">
        <v>12.302649562570142</v>
      </c>
      <c r="O330" s="35">
        <v>12.73863101619841</v>
      </c>
      <c r="P330" s="35">
        <v>12.966158189979357</v>
      </c>
      <c r="Q330" s="35">
        <v>12.979102220415427</v>
      </c>
      <c r="R330" s="35">
        <v>12.777114436205821</v>
      </c>
      <c r="S330" s="35">
        <v>12.365635750350163</v>
      </c>
      <c r="T330" s="35">
        <v>11.75575009913551</v>
      </c>
      <c r="U330" s="35">
        <v>10.963885875897457</v>
      </c>
      <c r="V330" s="35">
        <v>9.4098270401537043</v>
      </c>
      <c r="W330" s="35">
        <v>8.2607221078227653</v>
      </c>
      <c r="X330" s="35">
        <v>7.4110489068236891</v>
      </c>
      <c r="Y330" s="35">
        <v>6.7827820460840327</v>
      </c>
      <c r="Z330" s="35">
        <v>6.3182278529665625</v>
      </c>
      <c r="AA330" s="35"/>
      <c r="AB330" s="35"/>
      <c r="AC330" s="35"/>
    </row>
    <row r="331" spans="1:29">
      <c r="A331" s="239" t="s">
        <v>777</v>
      </c>
      <c r="B331" s="35" t="s">
        <v>86</v>
      </c>
      <c r="C331" s="35">
        <v>9.0128400504293715</v>
      </c>
      <c r="D331" s="35">
        <v>9.01818133126074</v>
      </c>
      <c r="E331" s="35">
        <v>9.0257445099792282</v>
      </c>
      <c r="F331" s="35">
        <v>9.0364538649324206</v>
      </c>
      <c r="G331" s="35">
        <v>9</v>
      </c>
      <c r="H331" s="35">
        <v>10.220013344612079</v>
      </c>
      <c r="I331" s="35">
        <v>11.411486217269347</v>
      </c>
      <c r="J331" s="35">
        <v>12.546545809647887</v>
      </c>
      <c r="K331" s="35">
        <v>13.598639021647287</v>
      </c>
      <c r="L331" s="35">
        <v>14.543153633291823</v>
      </c>
      <c r="M331" s="35">
        <v>15.357994072509598</v>
      </c>
      <c r="N331" s="35">
        <v>16.024098309523765</v>
      </c>
      <c r="O331" s="35">
        <v>16.525883785848851</v>
      </c>
      <c r="P331" s="35">
        <v>16.851611946019343</v>
      </c>
      <c r="Q331" s="35">
        <v>16.993662844350801</v>
      </c>
      <c r="R331" s="35">
        <v>16.948713402699951</v>
      </c>
      <c r="S331" s="35">
        <v>16.717815149137763</v>
      </c>
      <c r="T331" s="35">
        <v>16.30636961895015</v>
      </c>
      <c r="U331" s="35">
        <v>15.724001993424773</v>
      </c>
      <c r="V331" s="35">
        <v>13.748636029155854</v>
      </c>
      <c r="W331" s="35">
        <v>12.353589746024422</v>
      </c>
      <c r="X331" s="35">
        <v>11.368377806929836</v>
      </c>
      <c r="Y331" s="35">
        <v>10.67259976954764</v>
      </c>
      <c r="Z331" s="35">
        <v>10.181226230420297</v>
      </c>
      <c r="AA331" s="35"/>
      <c r="AB331" s="35"/>
      <c r="AC331" s="35"/>
    </row>
    <row r="332" spans="1:29">
      <c r="A332" s="239" t="s">
        <v>777</v>
      </c>
      <c r="B332" s="35" t="s">
        <v>87</v>
      </c>
      <c r="C332" s="35">
        <v>12.004566903079041</v>
      </c>
      <c r="D332" s="35">
        <v>12.006684475130166</v>
      </c>
      <c r="E332" s="35">
        <v>12.009783918553223</v>
      </c>
      <c r="F332" s="35">
        <v>12</v>
      </c>
      <c r="G332" s="35">
        <v>13.321394160923516</v>
      </c>
      <c r="H332" s="35">
        <v>14.614148404771512</v>
      </c>
      <c r="I332" s="35">
        <v>15.850243556465335</v>
      </c>
      <c r="J332" s="35">
        <v>17.002888470948598</v>
      </c>
      <c r="K332" s="35">
        <v>18.04710070487128</v>
      </c>
      <c r="L332" s="35">
        <v>18.960247986445616</v>
      </c>
      <c r="M332" s="35">
        <v>19.722538747647921</v>
      </c>
      <c r="N332" s="35">
        <v>20.317451086963949</v>
      </c>
      <c r="O332" s="35">
        <v>20.7320908653328</v>
      </c>
      <c r="P332" s="35">
        <v>20.957471173912381</v>
      </c>
      <c r="Q332" s="35">
        <v>20.98870711647789</v>
      </c>
      <c r="R332" s="35">
        <v>20.825121684736636</v>
      </c>
      <c r="S332" s="35">
        <v>20.470260431816055</v>
      </c>
      <c r="T332" s="35">
        <v>19.931814625891459</v>
      </c>
      <c r="U332" s="35">
        <v>19.221454549523024</v>
      </c>
      <c r="V332" s="35">
        <v>18.354576557774656</v>
      </c>
      <c r="W332" s="35">
        <v>16.341512935957539</v>
      </c>
      <c r="X332" s="35">
        <v>14.966166888024308</v>
      </c>
      <c r="Y332" s="35">
        <v>14.026516133291523</v>
      </c>
      <c r="Z332" s="35">
        <v>13.384536943983703</v>
      </c>
      <c r="AA332" s="35"/>
      <c r="AB332" s="35"/>
      <c r="AC332" s="35"/>
    </row>
    <row r="333" spans="1:29">
      <c r="A333" s="239" t="s">
        <v>777</v>
      </c>
      <c r="B333" s="35" t="s">
        <v>88</v>
      </c>
      <c r="C333" s="35">
        <v>14.005660513018411</v>
      </c>
      <c r="D333" s="35">
        <v>14.008177043208828</v>
      </c>
      <c r="E333" s="35">
        <v>14.011812363194215</v>
      </c>
      <c r="F333" s="35">
        <v>14</v>
      </c>
      <c r="G333" s="35">
        <v>15.340113627756498</v>
      </c>
      <c r="H333" s="35">
        <v>16.650348164962548</v>
      </c>
      <c r="I333" s="35">
        <v>17.901490703422411</v>
      </c>
      <c r="J333" s="35">
        <v>19.065645846489204</v>
      </c>
      <c r="K333" s="35">
        <v>20.11685766310304</v>
      </c>
      <c r="L333" s="35">
        <v>21.031688399624411</v>
      </c>
      <c r="M333" s="35">
        <v>21.789741046539561</v>
      </c>
      <c r="N333" s="35">
        <v>22.374114108922946</v>
      </c>
      <c r="O333" s="35">
        <v>22.771778441122613</v>
      </c>
      <c r="P333" s="35">
        <v>22.973867743785753</v>
      </c>
      <c r="Q333" s="35">
        <v>22.975876246320613</v>
      </c>
      <c r="R333" s="35">
        <v>22.777759167278912</v>
      </c>
      <c r="S333" s="35">
        <v>22.383933712800246</v>
      </c>
      <c r="T333" s="35">
        <v>21.80318059085722</v>
      </c>
      <c r="U333" s="35">
        <v>21.048448237133634</v>
      </c>
      <c r="V333" s="35">
        <v>20.136564117503418</v>
      </c>
      <c r="W333" s="35">
        <v>18.248002632288138</v>
      </c>
      <c r="X333" s="35">
        <v>16.940656370305888</v>
      </c>
      <c r="Y333" s="35">
        <v>16.035653137899008</v>
      </c>
      <c r="Z333" s="35">
        <v>15.409169646505493</v>
      </c>
      <c r="AA333" s="35"/>
      <c r="AB333" s="35"/>
      <c r="AC333" s="35"/>
    </row>
    <row r="334" spans="1:29">
      <c r="A334" s="239" t="s">
        <v>777</v>
      </c>
      <c r="B334" s="35" t="s">
        <v>89</v>
      </c>
      <c r="C334" s="35">
        <v>13.023698343212164</v>
      </c>
      <c r="D334" s="35">
        <v>13.032741306035359</v>
      </c>
      <c r="E334" s="35">
        <v>13.045234939476728</v>
      </c>
      <c r="F334" s="35">
        <v>13.062495972129318</v>
      </c>
      <c r="G334" s="35">
        <v>13</v>
      </c>
      <c r="H334" s="35">
        <v>14.578432978130392</v>
      </c>
      <c r="I334" s="35">
        <v>16.117292031373424</v>
      </c>
      <c r="J334" s="35">
        <v>17.577995418578819</v>
      </c>
      <c r="K334" s="35">
        <v>18.923920890383513</v>
      </c>
      <c r="L334" s="35">
        <v>20.121323869562392</v>
      </c>
      <c r="M334" s="35">
        <v>21.140183483379978</v>
      </c>
      <c r="N334" s="35">
        <v>21.954955236512987</v>
      </c>
      <c r="O334" s="35">
        <v>22.545211453788891</v>
      </c>
      <c r="P334" s="35">
        <v>22.896153435782118</v>
      </c>
      <c r="Q334" s="35">
        <v>22.998982486680021</v>
      </c>
      <c r="R334" s="35">
        <v>22.851120512136589</v>
      </c>
      <c r="S334" s="35">
        <v>22.45627465636089</v>
      </c>
      <c r="T334" s="35">
        <v>21.824344357881543</v>
      </c>
      <c r="U334" s="35">
        <v>20.971173154252931</v>
      </c>
      <c r="V334" s="35">
        <v>18.769580389037451</v>
      </c>
      <c r="W334" s="35">
        <v>17.176055045022459</v>
      </c>
      <c r="X334" s="35">
        <v>16.022652353053871</v>
      </c>
      <c r="Y334" s="35">
        <v>15.187812935634563</v>
      </c>
      <c r="Z334" s="35">
        <v>14.583551425123025</v>
      </c>
      <c r="AA334" s="35"/>
      <c r="AB334" s="35"/>
      <c r="AC334" s="35"/>
    </row>
    <row r="335" spans="1:29">
      <c r="A335" s="239" t="s">
        <v>777</v>
      </c>
      <c r="B335" s="35" t="s">
        <v>90</v>
      </c>
      <c r="C335" s="35">
        <v>11.06731952641109</v>
      </c>
      <c r="D335" s="35">
        <v>11.0891350012825</v>
      </c>
      <c r="E335" s="35">
        <v>11.118019969497624</v>
      </c>
      <c r="F335" s="35">
        <v>11.156265361528128</v>
      </c>
      <c r="G335" s="35">
        <v>11.20690450368239</v>
      </c>
      <c r="H335" s="35">
        <v>11</v>
      </c>
      <c r="I335" s="35">
        <v>12.535805725064083</v>
      </c>
      <c r="J335" s="35">
        <v>14.026558777662945</v>
      </c>
      <c r="K335" s="35">
        <v>15.428528099949109</v>
      </c>
      <c r="L335" s="35">
        <v>16.700587093907959</v>
      </c>
      <c r="M335" s="35">
        <v>17.805420065063316</v>
      </c>
      <c r="N335" s="35">
        <v>18.710616873795367</v>
      </c>
      <c r="O335" s="35">
        <v>19.389623682808917</v>
      </c>
      <c r="P335" s="35">
        <v>19.82252191069168</v>
      </c>
      <c r="Q335" s="35">
        <v>19.996612541055534</v>
      </c>
      <c r="R335" s="35">
        <v>19.906788646623763</v>
      </c>
      <c r="S335" s="35">
        <v>19.555685200316024</v>
      </c>
      <c r="T335" s="35">
        <v>18.95360177864109</v>
      </c>
      <c r="U335" s="35">
        <v>17.006986002093015</v>
      </c>
      <c r="V335" s="35">
        <v>15.536797520620464</v>
      </c>
      <c r="W335" s="35">
        <v>14.426432446477554</v>
      </c>
      <c r="X335" s="35">
        <v>13.587825279156057</v>
      </c>
      <c r="Y335" s="35">
        <v>12.954464236504537</v>
      </c>
      <c r="Z335" s="35">
        <v>12.476116058739876</v>
      </c>
      <c r="AA335" s="35"/>
      <c r="AB335" s="35"/>
      <c r="AC335" s="35"/>
    </row>
    <row r="336" spans="1:29">
      <c r="A336" s="239" t="s">
        <v>777</v>
      </c>
      <c r="B336" s="35" t="s">
        <v>91</v>
      </c>
      <c r="C336" s="35">
        <v>7.0924019922455974</v>
      </c>
      <c r="D336" s="35">
        <v>7.1184167941670875</v>
      </c>
      <c r="E336" s="35">
        <v>7.1517557879438298</v>
      </c>
      <c r="F336" s="35">
        <v>7.1944810221931643</v>
      </c>
      <c r="G336" s="35">
        <v>7.249235093473323</v>
      </c>
      <c r="H336" s="35">
        <v>7</v>
      </c>
      <c r="I336" s="35">
        <v>8.4855450012802365</v>
      </c>
      <c r="J336" s="35">
        <v>9.9194161726889796</v>
      </c>
      <c r="K336" s="35">
        <v>11.251737128855767</v>
      </c>
      <c r="L336" s="35">
        <v>12.436163850337326</v>
      </c>
      <c r="M336" s="35">
        <v>13.431496733723225</v>
      </c>
      <c r="N336" s="35">
        <v>14.20311369618376</v>
      </c>
      <c r="O336" s="35">
        <v>14.724174484741209</v>
      </c>
      <c r="P336" s="35">
        <v>14.976554299058039</v>
      </c>
      <c r="Q336" s="35">
        <v>14.951474252209408</v>
      </c>
      <c r="R336" s="35">
        <v>14.649806739224012</v>
      </c>
      <c r="S336" s="35">
        <v>14.082045091323952</v>
      </c>
      <c r="T336" s="35">
        <v>13.267938571423414</v>
      </c>
      <c r="U336" s="35">
        <v>11.890944864250701</v>
      </c>
      <c r="V336" s="35">
        <v>10.816460769765952</v>
      </c>
      <c r="W336" s="35">
        <v>9.9780284201576155</v>
      </c>
      <c r="X336" s="35">
        <v>9.3237899735598084</v>
      </c>
      <c r="Y336" s="35">
        <v>8.8132801569876538</v>
      </c>
      <c r="Z336" s="35">
        <v>8.4149234505424388</v>
      </c>
      <c r="AA336" s="35"/>
      <c r="AB336" s="35"/>
      <c r="AC336" s="35"/>
    </row>
    <row r="337" spans="1:29">
      <c r="A337" s="239" t="s">
        <v>777</v>
      </c>
      <c r="B337" s="35" t="s">
        <v>92</v>
      </c>
      <c r="C337" s="35">
        <v>3.1520364669901602</v>
      </c>
      <c r="D337" s="35">
        <v>3.189870569847673</v>
      </c>
      <c r="E337" s="35">
        <v>3.2371196464109713</v>
      </c>
      <c r="F337" s="35">
        <v>3.2961266022384201</v>
      </c>
      <c r="G337" s="35">
        <v>3.3698173722867621</v>
      </c>
      <c r="H337" s="35">
        <v>3.4618460071174968</v>
      </c>
      <c r="I337" s="35">
        <v>3</v>
      </c>
      <c r="J337" s="35">
        <v>4.2217835841755287</v>
      </c>
      <c r="K337" s="35">
        <v>5.3923690417732439</v>
      </c>
      <c r="L337" s="35">
        <v>6.462703673768158</v>
      </c>
      <c r="M337" s="35">
        <v>7.3879357333540039</v>
      </c>
      <c r="N337" s="35">
        <v>8.1292939121631935</v>
      </c>
      <c r="O337" s="35">
        <v>8.6557120292699281</v>
      </c>
      <c r="P337" s="35">
        <v>8.9451308413339277</v>
      </c>
      <c r="Q337" s="35">
        <v>8.9854224222920447</v>
      </c>
      <c r="R337" s="35">
        <v>8.7748983770073359</v>
      </c>
      <c r="S337" s="35">
        <v>8.3223805924798935</v>
      </c>
      <c r="T337" s="35">
        <v>7.2618292129571724</v>
      </c>
      <c r="U337" s="35">
        <v>6.4126060556583102</v>
      </c>
      <c r="V337" s="35">
        <v>5.7326013101860074</v>
      </c>
      <c r="W337" s="35">
        <v>5.1880960763254098</v>
      </c>
      <c r="X337" s="35">
        <v>4.7520903694892667</v>
      </c>
      <c r="Y337" s="35">
        <v>4.4029642921403855</v>
      </c>
      <c r="Z337" s="35">
        <v>4.1234059836735106</v>
      </c>
      <c r="AA337" s="35"/>
      <c r="AB337" s="35"/>
      <c r="AC337" s="35"/>
    </row>
    <row r="338" spans="1:29">
      <c r="A338" s="239" t="s">
        <v>777</v>
      </c>
      <c r="B338" s="35" t="s">
        <v>93</v>
      </c>
      <c r="C338" s="35">
        <v>2.2098569094329523</v>
      </c>
      <c r="D338" s="35">
        <v>2.2590321617437321</v>
      </c>
      <c r="E338" s="35">
        <v>2.3197305297163364</v>
      </c>
      <c r="F338" s="35">
        <v>2.3946521966404535</v>
      </c>
      <c r="G338" s="35">
        <v>2.4871300731003583</v>
      </c>
      <c r="H338" s="35">
        <v>2.6012780624022414</v>
      </c>
      <c r="I338" s="35">
        <v>2.7421740686736671</v>
      </c>
      <c r="J338" s="35">
        <v>2</v>
      </c>
      <c r="K338" s="35">
        <v>3.0733948795530077</v>
      </c>
      <c r="L338" s="35">
        <v>4.0967366393968749</v>
      </c>
      <c r="M338" s="35">
        <v>5.0223061702042315</v>
      </c>
      <c r="N338" s="35">
        <v>5.806943546949233</v>
      </c>
      <c r="O338" s="35">
        <v>6.4140606050201381</v>
      </c>
      <c r="P338" s="35">
        <v>6.8153470707572312</v>
      </c>
      <c r="Q338" s="35">
        <v>6.9920906884102703</v>
      </c>
      <c r="R338" s="35">
        <v>6.9360497851142791</v>
      </c>
      <c r="S338" s="35">
        <v>5.9989789134218761</v>
      </c>
      <c r="T338" s="35">
        <v>5.2398036985404044</v>
      </c>
      <c r="U338" s="35">
        <v>4.6247520260351926</v>
      </c>
      <c r="V338" s="35">
        <v>4.1264631561719689</v>
      </c>
      <c r="W338" s="35">
        <v>3.722770574021542</v>
      </c>
      <c r="X338" s="35">
        <v>3.395715906057529</v>
      </c>
      <c r="Y338" s="35">
        <v>3.1307500370607273</v>
      </c>
      <c r="Z338" s="35">
        <v>2.9160858887998766</v>
      </c>
      <c r="AA338" s="35"/>
      <c r="AB338" s="35"/>
      <c r="AC338" s="35"/>
    </row>
    <row r="339" spans="1:29" ht="26.4">
      <c r="A339" s="240" t="s">
        <v>775</v>
      </c>
      <c r="B339" s="35" t="s">
        <v>82</v>
      </c>
      <c r="C339" s="35">
        <v>2.1864703579656037</v>
      </c>
      <c r="D339" s="35">
        <v>2.2283327359924403</v>
      </c>
      <c r="E339" s="35">
        <v>2.2795931690945248</v>
      </c>
      <c r="F339" s="35">
        <v>2.3423615096825516</v>
      </c>
      <c r="G339" s="35">
        <v>2.4192212695743263</v>
      </c>
      <c r="H339" s="35">
        <v>2.5133359559795951</v>
      </c>
      <c r="I339" s="35">
        <v>2.6285792797895353</v>
      </c>
      <c r="J339" s="35">
        <v>2</v>
      </c>
      <c r="K339" s="35">
        <v>2.8951122657744932</v>
      </c>
      <c r="L339" s="35">
        <v>3.74482466462227</v>
      </c>
      <c r="M339" s="35">
        <v>4.5060399993439466</v>
      </c>
      <c r="N339" s="35">
        <v>5.1401496213706892</v>
      </c>
      <c r="O339" s="35">
        <v>5.6149916516201515</v>
      </c>
      <c r="P339" s="35">
        <v>5.9064822228403466</v>
      </c>
      <c r="Q339" s="35">
        <v>5.9998370072438112</v>
      </c>
      <c r="R339" s="35">
        <v>5.890321073860493</v>
      </c>
      <c r="S339" s="35">
        <v>5.1770720921415077</v>
      </c>
      <c r="T339" s="35">
        <v>4.5945897233227644</v>
      </c>
      <c r="U339" s="35">
        <v>4.1188993000893657</v>
      </c>
      <c r="V339" s="35">
        <v>3.7304216553241494</v>
      </c>
      <c r="W339" s="35">
        <v>3.4131672539079516</v>
      </c>
      <c r="X339" s="35">
        <v>3.1540780718810684</v>
      </c>
      <c r="Y339" s="35">
        <v>2.9424901350590442</v>
      </c>
      <c r="Z339" s="35">
        <v>2.7696945954754755</v>
      </c>
      <c r="AA339" s="35"/>
      <c r="AB339" s="35"/>
      <c r="AC339" s="35"/>
    </row>
    <row r="340" spans="1:29" ht="26.4">
      <c r="A340" s="240" t="s">
        <v>775</v>
      </c>
      <c r="B340" s="35" t="s">
        <v>83</v>
      </c>
      <c r="C340" s="35">
        <v>2.095825554746404</v>
      </c>
      <c r="D340" s="35">
        <v>2.1202387987574918</v>
      </c>
      <c r="E340" s="35">
        <v>2.1508717456935682</v>
      </c>
      <c r="F340" s="35">
        <v>2.1893089741734175</v>
      </c>
      <c r="G340" s="35">
        <v>2.2375387620647076</v>
      </c>
      <c r="H340" s="35">
        <v>2.2980559359618411</v>
      </c>
      <c r="I340" s="35">
        <v>2</v>
      </c>
      <c r="J340" s="35">
        <v>2.7990921759058782</v>
      </c>
      <c r="K340" s="35">
        <v>3.5659684663912374</v>
      </c>
      <c r="L340" s="35">
        <v>4.2697117889831055</v>
      </c>
      <c r="M340" s="35">
        <v>4.8819503050755388</v>
      </c>
      <c r="N340" s="35">
        <v>5.3780012477998671</v>
      </c>
      <c r="O340" s="35">
        <v>5.7378660227318221</v>
      </c>
      <c r="P340" s="35">
        <v>5.9470364633473798</v>
      </c>
      <c r="Q340" s="35">
        <v>5.9970797365499173</v>
      </c>
      <c r="R340" s="35">
        <v>5.8859783174478508</v>
      </c>
      <c r="S340" s="35">
        <v>5.6182113270935057</v>
      </c>
      <c r="T340" s="35">
        <v>4.8835709537297367</v>
      </c>
      <c r="U340" s="35">
        <v>4.2980917070626763</v>
      </c>
      <c r="V340" s="35">
        <v>3.8314879636442702</v>
      </c>
      <c r="W340" s="35">
        <v>3.4596232825108726</v>
      </c>
      <c r="X340" s="35">
        <v>3.1632618773036181</v>
      </c>
      <c r="Y340" s="35">
        <v>2.9270735890566049</v>
      </c>
      <c r="Z340" s="35">
        <v>2.7388408889651674</v>
      </c>
      <c r="AA340" s="35"/>
      <c r="AB340" s="35"/>
      <c r="AC340" s="35"/>
    </row>
    <row r="341" spans="1:29" ht="26.4">
      <c r="A341" s="240" t="s">
        <v>775</v>
      </c>
      <c r="B341" s="35" t="s">
        <v>84</v>
      </c>
      <c r="C341" s="35">
        <v>3.0580487134696193</v>
      </c>
      <c r="D341" s="35">
        <v>3.0754581069494167</v>
      </c>
      <c r="E341" s="35">
        <v>3.0980887527743328</v>
      </c>
      <c r="F341" s="35">
        <v>3.1275065570790681</v>
      </c>
      <c r="G341" s="35">
        <v>3.1657470570103108</v>
      </c>
      <c r="H341" s="35">
        <v>3</v>
      </c>
      <c r="I341" s="35">
        <v>4.0701315200936223</v>
      </c>
      <c r="J341" s="35">
        <v>5.105946404583678</v>
      </c>
      <c r="K341" s="35">
        <v>6.0742284727705407</v>
      </c>
      <c r="L341" s="35">
        <v>6.9439271647262801</v>
      </c>
      <c r="M341" s="35">
        <v>7.6871532607275723</v>
      </c>
      <c r="N341" s="35">
        <v>8.2800732238412138</v>
      </c>
      <c r="O341" s="35">
        <v>8.703673486169988</v>
      </c>
      <c r="P341" s="35">
        <v>8.9443701698718154</v>
      </c>
      <c r="Q341" s="35">
        <v>8.9944446906133795</v>
      </c>
      <c r="R341" s="35">
        <v>8.8522912746658946</v>
      </c>
      <c r="S341" s="35">
        <v>8.5224684523438849</v>
      </c>
      <c r="T341" s="35">
        <v>8.0155528765118209</v>
      </c>
      <c r="U341" s="35">
        <v>6.8583845207716436</v>
      </c>
      <c r="V341" s="35">
        <v>5.9681934328412094</v>
      </c>
      <c r="W341" s="35">
        <v>5.283383682298135</v>
      </c>
      <c r="X341" s="35">
        <v>4.7565705061191412</v>
      </c>
      <c r="Y341" s="35">
        <v>4.3513015648172546</v>
      </c>
      <c r="Z341" s="35">
        <v>4.0395346572861728</v>
      </c>
      <c r="AA341" s="35"/>
      <c r="AB341" s="35"/>
      <c r="AC341" s="35"/>
    </row>
    <row r="342" spans="1:29" ht="26.4">
      <c r="A342" s="240" t="s">
        <v>775</v>
      </c>
      <c r="B342" s="35" t="s">
        <v>85</v>
      </c>
      <c r="C342" s="35">
        <v>4.0191650229910127</v>
      </c>
      <c r="D342" s="35">
        <v>4.0262276025507688</v>
      </c>
      <c r="E342" s="35">
        <v>4.0358928416565787</v>
      </c>
      <c r="F342" s="35">
        <v>4.0491198568260458</v>
      </c>
      <c r="G342" s="35">
        <v>4</v>
      </c>
      <c r="H342" s="35">
        <v>5.1217384311141787</v>
      </c>
      <c r="I342" s="35">
        <v>6.2144838007709327</v>
      </c>
      <c r="J342" s="35">
        <v>7.2499924179447994</v>
      </c>
      <c r="K342" s="35">
        <v>8.2014999638385788</v>
      </c>
      <c r="L342" s="35">
        <v>9.0444132570205653</v>
      </c>
      <c r="M342" s="35">
        <v>9.7569459021648655</v>
      </c>
      <c r="N342" s="35">
        <v>10.320681393071744</v>
      </c>
      <c r="O342" s="35">
        <v>10.721049115701213</v>
      </c>
      <c r="P342" s="35">
        <v>10.947700948186535</v>
      </c>
      <c r="Q342" s="35">
        <v>10.994778724019003</v>
      </c>
      <c r="R342" s="35">
        <v>10.861065645405004</v>
      </c>
      <c r="S342" s="35">
        <v>10.550017733283456</v>
      </c>
      <c r="T342" s="35">
        <v>10.069674501129334</v>
      </c>
      <c r="U342" s="35">
        <v>9.4324511613167701</v>
      </c>
      <c r="V342" s="35">
        <v>7.9695984870388727</v>
      </c>
      <c r="W342" s="35">
        <v>6.9006633801898367</v>
      </c>
      <c r="X342" s="35">
        <v>6.1195715568328559</v>
      </c>
      <c r="Y342" s="35">
        <v>5.5488124596659789</v>
      </c>
      <c r="Z342" s="35">
        <v>5.1317476060119374</v>
      </c>
      <c r="AA342" s="35"/>
      <c r="AB342" s="35"/>
      <c r="AC342" s="35"/>
    </row>
    <row r="343" spans="1:29" ht="26.4">
      <c r="A343" s="240" t="s">
        <v>775</v>
      </c>
      <c r="B343" s="35" t="s">
        <v>86</v>
      </c>
      <c r="C343" s="35">
        <v>7.0040594694035914</v>
      </c>
      <c r="D343" s="35">
        <v>7.005941755671258</v>
      </c>
      <c r="E343" s="35">
        <v>7.0086968164917547</v>
      </c>
      <c r="F343" s="35">
        <v>7</v>
      </c>
      <c r="G343" s="35">
        <v>8.1745725874875692</v>
      </c>
      <c r="H343" s="35">
        <v>9.3236874709080109</v>
      </c>
      <c r="I343" s="35">
        <v>10.422438716858075</v>
      </c>
      <c r="J343" s="35">
        <v>11.447011974176529</v>
      </c>
      <c r="K343" s="35">
        <v>12.375200626552248</v>
      </c>
      <c r="L343" s="35">
        <v>13.186887099062769</v>
      </c>
      <c r="M343" s="35">
        <v>13.86447888679815</v>
      </c>
      <c r="N343" s="35">
        <v>14.393289855079065</v>
      </c>
      <c r="O343" s="35">
        <v>14.76185854696249</v>
      </c>
      <c r="P343" s="35">
        <v>14.962196599033231</v>
      </c>
      <c r="Q343" s="35">
        <v>14.989961881313681</v>
      </c>
      <c r="R343" s="35">
        <v>14.844552608654789</v>
      </c>
      <c r="S343" s="35">
        <v>14.529120383836492</v>
      </c>
      <c r="T343" s="35">
        <v>14.050501889681296</v>
      </c>
      <c r="U343" s="35">
        <v>13.419070710687132</v>
      </c>
      <c r="V343" s="35">
        <v>12.648512495799697</v>
      </c>
      <c r="W343" s="35">
        <v>10.859122609740037</v>
      </c>
      <c r="X343" s="35">
        <v>9.6365927893549408</v>
      </c>
      <c r="Y343" s="35">
        <v>8.8013476740369097</v>
      </c>
      <c r="Z343" s="35">
        <v>8.2306995057632921</v>
      </c>
      <c r="AA343" s="35"/>
      <c r="AB343" s="35"/>
      <c r="AC343" s="35"/>
    </row>
    <row r="344" spans="1:29" ht="26.4">
      <c r="A344" s="240" t="s">
        <v>775</v>
      </c>
      <c r="B344" s="35" t="s">
        <v>87</v>
      </c>
      <c r="C344" s="35">
        <v>10.001323626527888</v>
      </c>
      <c r="D344" s="35">
        <v>10.002051828821429</v>
      </c>
      <c r="E344" s="35">
        <v>10.003180656645769</v>
      </c>
      <c r="F344" s="35">
        <v>10</v>
      </c>
      <c r="G344" s="35">
        <v>10.977665189746613</v>
      </c>
      <c r="H344" s="35">
        <v>11.936165417854408</v>
      </c>
      <c r="I344" s="35">
        <v>12.856711409329105</v>
      </c>
      <c r="J344" s="35">
        <v>13.721257897960543</v>
      </c>
      <c r="K344" s="35">
        <v>14.512857363817194</v>
      </c>
      <c r="L344" s="35">
        <v>15.2159922518551</v>
      </c>
      <c r="M344" s="35">
        <v>15.81687915923095</v>
      </c>
      <c r="N344" s="35">
        <v>16.303739028400397</v>
      </c>
      <c r="O344" s="35">
        <v>16.66702804946414</v>
      </c>
      <c r="P344" s="35">
        <v>16.899624745432391</v>
      </c>
      <c r="Q344" s="35">
        <v>16.996969573015384</v>
      </c>
      <c r="R344" s="35">
        <v>16.957154302375415</v>
      </c>
      <c r="S344" s="35">
        <v>16.78095942374825</v>
      </c>
      <c r="T344" s="35">
        <v>16.471838847659971</v>
      </c>
      <c r="U344" s="35">
        <v>16.035852198657544</v>
      </c>
      <c r="V344" s="35">
        <v>15.48154602978469</v>
      </c>
      <c r="W344" s="35">
        <v>13.536123317446869</v>
      </c>
      <c r="X344" s="35">
        <v>12.281138942963979</v>
      </c>
      <c r="Y344" s="35">
        <v>11.471553565859205</v>
      </c>
      <c r="Z344" s="35">
        <v>10.949293292226757</v>
      </c>
      <c r="AA344" s="35"/>
      <c r="AB344" s="35"/>
      <c r="AC344" s="35"/>
    </row>
    <row r="345" spans="1:29" ht="26.4">
      <c r="A345" s="240" t="s">
        <v>775</v>
      </c>
      <c r="B345" s="35" t="s">
        <v>88</v>
      </c>
      <c r="C345" s="35">
        <v>12.002254305901161</v>
      </c>
      <c r="D345" s="35">
        <v>12.003415850590391</v>
      </c>
      <c r="E345" s="35">
        <v>12.005175888174659</v>
      </c>
      <c r="F345" s="35">
        <v>12</v>
      </c>
      <c r="G345" s="35">
        <v>13.137491658128951</v>
      </c>
      <c r="H345" s="35">
        <v>14.251869239578747</v>
      </c>
      <c r="I345" s="35">
        <v>15.320488350710903</v>
      </c>
      <c r="J345" s="35">
        <v>16.321634419907245</v>
      </c>
      <c r="K345" s="35">
        <v>17.234963942364839</v>
      </c>
      <c r="L345" s="35">
        <v>18.04191786451652</v>
      </c>
      <c r="M345" s="35">
        <v>18.726098708016082</v>
      </c>
      <c r="N345" s="35">
        <v>19.27360377004716</v>
      </c>
      <c r="O345" s="35">
        <v>19.673307629253411</v>
      </c>
      <c r="P345" s="35">
        <v>19.917088216708333</v>
      </c>
      <c r="Q345" s="35">
        <v>19.999991858113688</v>
      </c>
      <c r="R345" s="35">
        <v>19.920333933533392</v>
      </c>
      <c r="S345" s="35">
        <v>19.679733109235183</v>
      </c>
      <c r="T345" s="35">
        <v>19.283078446041753</v>
      </c>
      <c r="U345" s="35">
        <v>18.738430052556694</v>
      </c>
      <c r="V345" s="35">
        <v>18.056855302013226</v>
      </c>
      <c r="W345" s="35">
        <v>15.997248793085092</v>
      </c>
      <c r="X345" s="35">
        <v>14.638002249865425</v>
      </c>
      <c r="Y345" s="35">
        <v>13.740961403836968</v>
      </c>
      <c r="Z345" s="35">
        <v>13.148955278489472</v>
      </c>
      <c r="AA345" s="35"/>
      <c r="AB345" s="35"/>
      <c r="AC345" s="35"/>
    </row>
    <row r="346" spans="1:29" ht="26.4">
      <c r="A346" s="240" t="s">
        <v>775</v>
      </c>
      <c r="B346" s="35" t="s">
        <v>89</v>
      </c>
      <c r="C346" s="35">
        <v>12.011935466181605</v>
      </c>
      <c r="D346" s="35">
        <v>12.01683736191352</v>
      </c>
      <c r="E346" s="35">
        <v>12.023752466128537</v>
      </c>
      <c r="F346" s="35">
        <v>12.03350760351206</v>
      </c>
      <c r="G346" s="35">
        <v>12</v>
      </c>
      <c r="H346" s="35">
        <v>13.072698241981985</v>
      </c>
      <c r="I346" s="35">
        <v>14.120056342003254</v>
      </c>
      <c r="J346" s="35">
        <v>15.117332763348685</v>
      </c>
      <c r="K346" s="35">
        <v>16.040969039059039</v>
      </c>
      <c r="L346" s="35">
        <v>16.869146289014477</v>
      </c>
      <c r="M346" s="35">
        <v>17.582300643096474</v>
      </c>
      <c r="N346" s="35">
        <v>18.163585394687004</v>
      </c>
      <c r="O346" s="35">
        <v>18.599268967142777</v>
      </c>
      <c r="P346" s="35">
        <v>18.879059292159862</v>
      </c>
      <c r="Q346" s="35">
        <v>18.996346937301727</v>
      </c>
      <c r="R346" s="35">
        <v>18.948361239336336</v>
      </c>
      <c r="S346" s="35">
        <v>18.736235755074848</v>
      </c>
      <c r="T346" s="35">
        <v>18.364981483579545</v>
      </c>
      <c r="U346" s="35">
        <v>17.843368492307448</v>
      </c>
      <c r="V346" s="35">
        <v>16.142176629854699</v>
      </c>
      <c r="W346" s="35">
        <v>14.936256245948162</v>
      </c>
      <c r="X346" s="35">
        <v>14.081417938513169</v>
      </c>
      <c r="Y346" s="35">
        <v>13.475450462044208</v>
      </c>
      <c r="Z346" s="35">
        <v>13.045899540724408</v>
      </c>
      <c r="AA346" s="35"/>
      <c r="AB346" s="35"/>
      <c r="AC346" s="35"/>
    </row>
    <row r="347" spans="1:29" ht="26.4">
      <c r="A347" s="240" t="s">
        <v>775</v>
      </c>
      <c r="B347" s="35" t="s">
        <v>90</v>
      </c>
      <c r="C347" s="35">
        <v>10.041688556514943</v>
      </c>
      <c r="D347" s="35">
        <v>10.055475470648409</v>
      </c>
      <c r="E347" s="35">
        <v>10.07382188545097</v>
      </c>
      <c r="F347" s="35">
        <v>10.098235683408168</v>
      </c>
      <c r="G347" s="35">
        <v>10.130723422135825</v>
      </c>
      <c r="H347" s="35">
        <v>10</v>
      </c>
      <c r="I347" s="35">
        <v>11.012920413483711</v>
      </c>
      <c r="J347" s="35">
        <v>11.99676370309496</v>
      </c>
      <c r="K347" s="35">
        <v>12.923287439495461</v>
      </c>
      <c r="L347" s="35">
        <v>13.765894621484065</v>
      </c>
      <c r="M347" s="35">
        <v>14.500397175565201</v>
      </c>
      <c r="N347" s="35">
        <v>15.105710304290463</v>
      </c>
      <c r="O347" s="35">
        <v>15.56445775125187</v>
      </c>
      <c r="P347" s="35">
        <v>15.863470607852154</v>
      </c>
      <c r="Q347" s="35">
        <v>15.994165342991449</v>
      </c>
      <c r="R347" s="35">
        <v>15.952790203864168</v>
      </c>
      <c r="S347" s="35">
        <v>15.740532914628725</v>
      </c>
      <c r="T347" s="35">
        <v>15.363486581327583</v>
      </c>
      <c r="U347" s="35">
        <v>14.030538377581671</v>
      </c>
      <c r="V347" s="35">
        <v>13.02885806962113</v>
      </c>
      <c r="W347" s="35">
        <v>12.276118063268122</v>
      </c>
      <c r="X347" s="35">
        <v>11.710451040904491</v>
      </c>
      <c r="Y347" s="35">
        <v>11.285365118156712</v>
      </c>
      <c r="Z347" s="35">
        <v>10.965922699605802</v>
      </c>
      <c r="AA347" s="35"/>
      <c r="AB347" s="35"/>
      <c r="AC347" s="35"/>
    </row>
    <row r="348" spans="1:29" ht="26.4">
      <c r="A348" s="240" t="s">
        <v>775</v>
      </c>
      <c r="B348" s="35" t="s">
        <v>91</v>
      </c>
      <c r="C348" s="35">
        <v>7.0977712581469286</v>
      </c>
      <c r="D348" s="35">
        <v>7.1245933074080021</v>
      </c>
      <c r="E348" s="35">
        <v>7.1587735756405682</v>
      </c>
      <c r="F348" s="35">
        <v>7.2023306776754854</v>
      </c>
      <c r="G348" s="35">
        <v>7.2578370044477429</v>
      </c>
      <c r="H348" s="35">
        <v>7.3285706430006208</v>
      </c>
      <c r="I348" s="35">
        <v>7</v>
      </c>
      <c r="J348" s="35">
        <v>7.9451244848886189</v>
      </c>
      <c r="K348" s="35">
        <v>8.8561721191419664</v>
      </c>
      <c r="L348" s="35">
        <v>9.7002947069398644</v>
      </c>
      <c r="M348" s="35">
        <v>10.447057062439425</v>
      </c>
      <c r="N348" s="35">
        <v>11.069534362873625</v>
      </c>
      <c r="O348" s="35">
        <v>11.545282934070546</v>
      </c>
      <c r="P348" s="35">
        <v>11.85714946632355</v>
      </c>
      <c r="Q348" s="35">
        <v>11.993889484002553</v>
      </c>
      <c r="R348" s="35">
        <v>11.950572769731099</v>
      </c>
      <c r="S348" s="35">
        <v>11.72876112539438</v>
      </c>
      <c r="T348" s="35">
        <v>10.710768534236712</v>
      </c>
      <c r="U348" s="35">
        <v>9.911926136580405</v>
      </c>
      <c r="V348" s="35">
        <v>9.285055978745989</v>
      </c>
      <c r="W348" s="35">
        <v>8.7931364262331844</v>
      </c>
      <c r="X348" s="35">
        <v>8.4071157437678412</v>
      </c>
      <c r="Y348" s="35">
        <v>8.1041963608528267</v>
      </c>
      <c r="Z348" s="35">
        <v>7.8664884951509633</v>
      </c>
      <c r="AA348" s="35"/>
      <c r="AB348" s="35"/>
      <c r="AC348" s="35"/>
    </row>
    <row r="349" spans="1:29" ht="26.4">
      <c r="A349" s="240" t="s">
        <v>775</v>
      </c>
      <c r="B349" s="35" t="s">
        <v>92</v>
      </c>
      <c r="C349" s="35">
        <v>4.2058922187910488</v>
      </c>
      <c r="D349" s="35">
        <v>4.2544930053993264</v>
      </c>
      <c r="E349" s="35">
        <v>4.3145659907765168</v>
      </c>
      <c r="F349" s="35">
        <v>4.3888191834504289</v>
      </c>
      <c r="G349" s="35">
        <v>4.4805998164196472</v>
      </c>
      <c r="H349" s="35">
        <v>4.5940452358674477</v>
      </c>
      <c r="I349" s="35">
        <v>4.7342694071041374</v>
      </c>
      <c r="J349" s="35">
        <v>4</v>
      </c>
      <c r="K349" s="35">
        <v>5.0661666700931658</v>
      </c>
      <c r="L349" s="35">
        <v>6.0832924509189397</v>
      </c>
      <c r="M349" s="35">
        <v>7.0045922063558503</v>
      </c>
      <c r="N349" s="35">
        <v>7.7876885478061961</v>
      </c>
      <c r="O349" s="35">
        <v>8.3965610836707825</v>
      </c>
      <c r="P349" s="35">
        <v>8.8032032635228532</v>
      </c>
      <c r="Q349" s="35">
        <v>8.9889106064655948</v>
      </c>
      <c r="R349" s="35">
        <v>8.9451410585248361</v>
      </c>
      <c r="S349" s="35">
        <v>8.0007624695884374</v>
      </c>
      <c r="T349" s="35">
        <v>7.2367328148253254</v>
      </c>
      <c r="U349" s="35">
        <v>6.618610675890686</v>
      </c>
      <c r="V349" s="35">
        <v>6.1185319469314097</v>
      </c>
      <c r="W349" s="35">
        <v>5.7139537585679454</v>
      </c>
      <c r="X349" s="35">
        <v>5.3866382759836169</v>
      </c>
      <c r="Y349" s="35">
        <v>5.1218305621204978</v>
      </c>
      <c r="Z349" s="35">
        <v>4.9075934451721865</v>
      </c>
      <c r="AA349" s="35"/>
      <c r="AB349" s="35"/>
      <c r="AC349" s="35"/>
    </row>
    <row r="350" spans="1:29" ht="26.4">
      <c r="A350" s="240" t="s">
        <v>775</v>
      </c>
      <c r="B350" s="35" t="s">
        <v>93</v>
      </c>
      <c r="C350" s="35">
        <v>3.1981429190394506</v>
      </c>
      <c r="D350" s="35">
        <v>3.2414154836939364</v>
      </c>
      <c r="E350" s="35">
        <v>3.2941383726943751</v>
      </c>
      <c r="F350" s="35">
        <v>3.3583754486973207</v>
      </c>
      <c r="G350" s="35">
        <v>3.4366413027056977</v>
      </c>
      <c r="H350" s="35">
        <v>3.5319996889339196</v>
      </c>
      <c r="I350" s="35">
        <v>3.6481834569290608</v>
      </c>
      <c r="J350" s="35">
        <v>3</v>
      </c>
      <c r="K350" s="35">
        <v>3.9211235595596792</v>
      </c>
      <c r="L350" s="35">
        <v>4.7927352569541606</v>
      </c>
      <c r="M350" s="35">
        <v>5.5679845716695642</v>
      </c>
      <c r="N350" s="35">
        <v>6.2052006151312851</v>
      </c>
      <c r="O350" s="35">
        <v>6.6701320075044519</v>
      </c>
      <c r="P350" s="35">
        <v>6.9377879440522285</v>
      </c>
      <c r="Q350" s="35">
        <v>6.9937814907954392</v>
      </c>
      <c r="R350" s="35">
        <v>6.8351029051868224</v>
      </c>
      <c r="S350" s="35">
        <v>6.1476791497507408</v>
      </c>
      <c r="T350" s="35">
        <v>5.5834727971381248</v>
      </c>
      <c r="U350" s="35">
        <v>5.1203977203588922</v>
      </c>
      <c r="V350" s="35">
        <v>4.7403266244892466</v>
      </c>
      <c r="W350" s="35">
        <v>4.4283814450590437</v>
      </c>
      <c r="X350" s="35">
        <v>4.1723509391162388</v>
      </c>
      <c r="Y350" s="35">
        <v>3.9622126702926428</v>
      </c>
      <c r="Z350" s="35">
        <v>3.7897406757482024</v>
      </c>
      <c r="AA350" s="35"/>
      <c r="AB350" s="35"/>
      <c r="AC350" s="35"/>
    </row>
    <row r="351" spans="1:29">
      <c r="A351" s="240" t="s">
        <v>765</v>
      </c>
      <c r="B351" s="35" t="s">
        <v>82</v>
      </c>
      <c r="C351" s="35">
        <v>-5.7469781850763084</v>
      </c>
      <c r="D351" s="35">
        <v>-5.6814780028879674</v>
      </c>
      <c r="E351" s="35">
        <v>-5.5990216785266691</v>
      </c>
      <c r="F351" s="35">
        <v>-5.4952197469896626</v>
      </c>
      <c r="G351" s="35">
        <v>-5.3645464350966732</v>
      </c>
      <c r="H351" s="35">
        <v>-5.2000455034835191</v>
      </c>
      <c r="I351" s="35">
        <v>-6</v>
      </c>
      <c r="J351" s="35">
        <v>-3.8299093083334506</v>
      </c>
      <c r="K351" s="35">
        <v>-1.7451162507795122</v>
      </c>
      <c r="L351" s="35">
        <v>0.17243424929679829</v>
      </c>
      <c r="M351" s="35">
        <v>1.8473709083007162</v>
      </c>
      <c r="N351" s="35">
        <v>3.2138586277959629</v>
      </c>
      <c r="O351" s="35">
        <v>4.2181862103821324</v>
      </c>
      <c r="P351" s="35">
        <v>4.8208775332420508</v>
      </c>
      <c r="Q351" s="35">
        <v>4.998243197523605</v>
      </c>
      <c r="R351" s="35">
        <v>4.7433116643901307</v>
      </c>
      <c r="S351" s="35">
        <v>4.0661032784845936</v>
      </c>
      <c r="T351" s="35">
        <v>1.9961313310354205</v>
      </c>
      <c r="U351" s="35">
        <v>0.35182398732470332</v>
      </c>
      <c r="V351" s="35">
        <v>-0.95435151129150864</v>
      </c>
      <c r="W351" s="35">
        <v>-1.9919278741964845</v>
      </c>
      <c r="X351" s="35">
        <v>-2.8161392531418503</v>
      </c>
      <c r="Y351" s="35">
        <v>-3.4708615670552754</v>
      </c>
      <c r="Z351" s="35">
        <v>-3.9909481847438717</v>
      </c>
      <c r="AA351" s="35"/>
      <c r="AB351" s="35"/>
      <c r="AC351" s="35"/>
    </row>
    <row r="352" spans="1:29">
      <c r="A352" s="240" t="s">
        <v>765</v>
      </c>
      <c r="B352" s="35" t="s">
        <v>83</v>
      </c>
      <c r="C352" s="35">
        <v>-2.8660731939808097</v>
      </c>
      <c r="D352" s="35">
        <v>-2.8286947122637764</v>
      </c>
      <c r="E352" s="35">
        <v>-2.780884033012887</v>
      </c>
      <c r="F352" s="35">
        <v>-2.7197295680526432</v>
      </c>
      <c r="G352" s="35">
        <v>-2.641507115597022</v>
      </c>
      <c r="H352" s="35">
        <v>-2.5414530627629448</v>
      </c>
      <c r="I352" s="35">
        <v>-3</v>
      </c>
      <c r="J352" s="35">
        <v>-1.1320933100255712</v>
      </c>
      <c r="K352" s="35">
        <v>0.67006208711042081</v>
      </c>
      <c r="L352" s="35">
        <v>2.3430293784807317</v>
      </c>
      <c r="M352" s="35">
        <v>3.8279192400766107</v>
      </c>
      <c r="N352" s="35">
        <v>5.07246277182578</v>
      </c>
      <c r="O352" s="35">
        <v>6.0328513902238097</v>
      </c>
      <c r="P352" s="35">
        <v>6.6752789133956032</v>
      </c>
      <c r="Q352" s="35">
        <v>6.9771315563859169</v>
      </c>
      <c r="R352" s="35">
        <v>6.927783948222082</v>
      </c>
      <c r="S352" s="35">
        <v>6.528973150531785</v>
      </c>
      <c r="T352" s="35">
        <v>5.7947375120648914</v>
      </c>
      <c r="U352" s="35">
        <v>3.8757428351054095</v>
      </c>
      <c r="V352" s="35">
        <v>2.3754690767801678</v>
      </c>
      <c r="W352" s="35">
        <v>1.2025521443134135</v>
      </c>
      <c r="X352" s="35">
        <v>0.28556341286819142</v>
      </c>
      <c r="Y352" s="35">
        <v>-0.43134015491396482</v>
      </c>
      <c r="Z352" s="35">
        <v>-0.99181675388892998</v>
      </c>
      <c r="AA352" s="35"/>
      <c r="AB352" s="35"/>
      <c r="AC352" s="35"/>
    </row>
    <row r="353" spans="1:29">
      <c r="A353" s="240" t="s">
        <v>765</v>
      </c>
      <c r="B353" s="35" t="s">
        <v>84</v>
      </c>
      <c r="C353" s="35">
        <v>1.1127857843202043</v>
      </c>
      <c r="D353" s="35">
        <v>1.1469295346178099</v>
      </c>
      <c r="E353" s="35">
        <v>1.1914096556860037</v>
      </c>
      <c r="F353" s="35">
        <v>1.2493552871118498</v>
      </c>
      <c r="G353" s="35">
        <v>1.3248428559561936</v>
      </c>
      <c r="H353" s="35">
        <v>1</v>
      </c>
      <c r="I353" s="35">
        <v>3.1282456197688999</v>
      </c>
      <c r="J353" s="35">
        <v>5.1890137573982864</v>
      </c>
      <c r="K353" s="35">
        <v>7.1169663504441907</v>
      </c>
      <c r="L353" s="35">
        <v>8.8509763440898794</v>
      </c>
      <c r="M353" s="35">
        <v>10.336065766202296</v>
      </c>
      <c r="N353" s="35">
        <v>11.525148841518778</v>
      </c>
      <c r="O353" s="35">
        <v>12.380524878337317</v>
      </c>
      <c r="P353" s="35">
        <v>12.875073594717307</v>
      </c>
      <c r="Q353" s="35">
        <v>12.993114985556575</v>
      </c>
      <c r="R353" s="35">
        <v>12.730906467871236</v>
      </c>
      <c r="S353" s="35">
        <v>12.096761541947441</v>
      </c>
      <c r="T353" s="35">
        <v>11.110786206132087</v>
      </c>
      <c r="U353" s="35">
        <v>8.761223468915043</v>
      </c>
      <c r="V353" s="35">
        <v>6.9576563588996461</v>
      </c>
      <c r="W353" s="35">
        <v>5.5732054273266689</v>
      </c>
      <c r="X353" s="35">
        <v>4.5104757006147409</v>
      </c>
      <c r="Y353" s="35">
        <v>3.6947050248320887</v>
      </c>
      <c r="Z353" s="35">
        <v>3.0685046102394931</v>
      </c>
      <c r="AA353" s="35"/>
      <c r="AB353" s="35"/>
      <c r="AC353" s="35"/>
    </row>
    <row r="354" spans="1:29">
      <c r="A354" s="240" t="s">
        <v>765</v>
      </c>
      <c r="B354" s="35" t="s">
        <v>85</v>
      </c>
      <c r="C354" s="35">
        <v>7.0566479292825992</v>
      </c>
      <c r="D354" s="35">
        <v>7.0757747046257284</v>
      </c>
      <c r="E354" s="35">
        <v>7.101359501288603</v>
      </c>
      <c r="F354" s="35">
        <v>7.1355828247991093</v>
      </c>
      <c r="G354" s="35">
        <v>7.1813614130575143</v>
      </c>
      <c r="H354" s="35">
        <v>7</v>
      </c>
      <c r="I354" s="35">
        <v>9.1714354045648019</v>
      </c>
      <c r="J354" s="35">
        <v>11.281858781617036</v>
      </c>
      <c r="K354" s="35">
        <v>13.271972392493513</v>
      </c>
      <c r="L354" s="35">
        <v>15.085858908903154</v>
      </c>
      <c r="M354" s="35">
        <v>16.672552553180537</v>
      </c>
      <c r="N354" s="35">
        <v>17.987471112069333</v>
      </c>
      <c r="O354" s="35">
        <v>18.993668587948303</v>
      </c>
      <c r="P354" s="35">
        <v>19.662873291062212</v>
      </c>
      <c r="Q354" s="35">
        <v>19.976282204903129</v>
      </c>
      <c r="R354" s="35">
        <v>19.925089305016563</v>
      </c>
      <c r="S354" s="35">
        <v>19.51073298676522</v>
      </c>
      <c r="T354" s="35">
        <v>18.744855649934969</v>
      </c>
      <c r="U354" s="35">
        <v>17.64897657575689</v>
      </c>
      <c r="V354" s="35">
        <v>14.96100063966086</v>
      </c>
      <c r="W354" s="35">
        <v>12.951513812976525</v>
      </c>
      <c r="X354" s="35">
        <v>11.449254342423885</v>
      </c>
      <c r="Y354" s="35">
        <v>10.326189743593538</v>
      </c>
      <c r="Z354" s="35">
        <v>9.4866050261266022</v>
      </c>
      <c r="AA354" s="35"/>
      <c r="AB354" s="35"/>
      <c r="AC354" s="35"/>
    </row>
    <row r="355" spans="1:29">
      <c r="A355" s="240" t="s">
        <v>765</v>
      </c>
      <c r="B355" s="35" t="s">
        <v>86</v>
      </c>
      <c r="C355" s="35">
        <v>12.033968655180921</v>
      </c>
      <c r="D355" s="35">
        <v>12.046631201451586</v>
      </c>
      <c r="E355" s="35">
        <v>12.064013983987206</v>
      </c>
      <c r="F355" s="35">
        <v>12.087876572302534</v>
      </c>
      <c r="G355" s="35">
        <v>12</v>
      </c>
      <c r="H355" s="35">
        <v>14.072701767815362</v>
      </c>
      <c r="I355" s="35">
        <v>16.092374900282355</v>
      </c>
      <c r="J355" s="35">
        <v>18.007347462862437</v>
      </c>
      <c r="K355" s="35">
        <v>19.768626212388632</v>
      </c>
      <c r="L355" s="35">
        <v>21.331150055168777</v>
      </c>
      <c r="M355" s="35">
        <v>22.654942903775076</v>
      </c>
      <c r="N355" s="35">
        <v>23.706136437479699</v>
      </c>
      <c r="O355" s="35">
        <v>24.457836599720842</v>
      </c>
      <c r="P355" s="35">
        <v>24.890811663863364</v>
      </c>
      <c r="Q355" s="35">
        <v>24.993984263569338</v>
      </c>
      <c r="R355" s="35">
        <v>24.764714799523183</v>
      </c>
      <c r="S355" s="35">
        <v>24.208868971747052</v>
      </c>
      <c r="T355" s="35">
        <v>23.340667709739229</v>
      </c>
      <c r="U355" s="35">
        <v>22.182323339868564</v>
      </c>
      <c r="V355" s="35">
        <v>19.417347606446242</v>
      </c>
      <c r="W355" s="35">
        <v>17.403191754816536</v>
      </c>
      <c r="X355" s="35">
        <v>15.9359731656563</v>
      </c>
      <c r="Y355" s="35">
        <v>14.867172860736737</v>
      </c>
      <c r="Z355" s="35">
        <v>14.088601691971784</v>
      </c>
      <c r="AA355" s="35"/>
      <c r="AB355" s="35"/>
      <c r="AC355" s="35"/>
    </row>
    <row r="356" spans="1:29">
      <c r="A356" s="240" t="s">
        <v>765</v>
      </c>
      <c r="B356" s="35" t="s">
        <v>87</v>
      </c>
      <c r="C356" s="35">
        <v>16.028340049659146</v>
      </c>
      <c r="D356" s="35">
        <v>16.039551725431863</v>
      </c>
      <c r="E356" s="35">
        <v>16.055198879446301</v>
      </c>
      <c r="F356" s="35">
        <v>16.077036242006084</v>
      </c>
      <c r="G356" s="35">
        <v>16</v>
      </c>
      <c r="H356" s="35">
        <v>18.177127037795092</v>
      </c>
      <c r="I356" s="35">
        <v>20.301282239993615</v>
      </c>
      <c r="J356" s="35">
        <v>22.320782632566452</v>
      </c>
      <c r="K356" s="35">
        <v>24.186491605235261</v>
      </c>
      <c r="L356" s="35">
        <v>25.853014457895014</v>
      </c>
      <c r="M356" s="35">
        <v>27.279802902349168</v>
      </c>
      <c r="N356" s="35">
        <v>28.432141645645743</v>
      </c>
      <c r="O356" s="35">
        <v>29.281993050383814</v>
      </c>
      <c r="P356" s="35">
        <v>29.808679320499223</v>
      </c>
      <c r="Q356" s="35">
        <v>29.999385614217836</v>
      </c>
      <c r="R356" s="35">
        <v>29.849471842898648</v>
      </c>
      <c r="S356" s="35">
        <v>29.362585569366487</v>
      </c>
      <c r="T356" s="35">
        <v>28.550573258796803</v>
      </c>
      <c r="U356" s="35">
        <v>27.43319204151372</v>
      </c>
      <c r="V356" s="35">
        <v>24.192240077547645</v>
      </c>
      <c r="W356" s="35">
        <v>21.869996519300333</v>
      </c>
      <c r="X356" s="35">
        <v>20.206036299037848</v>
      </c>
      <c r="Y356" s="35">
        <v>19.01375670167052</v>
      </c>
      <c r="Z356" s="35">
        <v>18.159451039198519</v>
      </c>
      <c r="AA356" s="35"/>
      <c r="AB356" s="35"/>
      <c r="AC356" s="35"/>
    </row>
    <row r="357" spans="1:29">
      <c r="A357" s="240" t="s">
        <v>765</v>
      </c>
      <c r="B357" s="35" t="s">
        <v>88</v>
      </c>
      <c r="C357" s="35">
        <v>20.024771348016714</v>
      </c>
      <c r="D357" s="35">
        <v>20.034336820954803</v>
      </c>
      <c r="E357" s="35">
        <v>20.047596007794432</v>
      </c>
      <c r="F357" s="35">
        <v>20.065975238678895</v>
      </c>
      <c r="G357" s="35">
        <v>20</v>
      </c>
      <c r="H357" s="35">
        <v>21.727632599650967</v>
      </c>
      <c r="I357" s="35">
        <v>23.412383487690946</v>
      </c>
      <c r="J357" s="35">
        <v>25.012435323018657</v>
      </c>
      <c r="K357" s="35">
        <v>26.488073086723823</v>
      </c>
      <c r="L357" s="35">
        <v>27.802669851855487</v>
      </c>
      <c r="M357" s="35">
        <v>28.923595903404518</v>
      </c>
      <c r="N357" s="35">
        <v>29.823028643157905</v>
      </c>
      <c r="O357" s="35">
        <v>30.478643176709646</v>
      </c>
      <c r="P357" s="35">
        <v>30.874166441510773</v>
      </c>
      <c r="Q357" s="35">
        <v>30.999781121900511</v>
      </c>
      <c r="R357" s="35">
        <v>30.852369325510033</v>
      </c>
      <c r="S357" s="35">
        <v>30.435589972726781</v>
      </c>
      <c r="T357" s="35">
        <v>29.759787978328976</v>
      </c>
      <c r="U357" s="35">
        <v>28.841737479500509</v>
      </c>
      <c r="V357" s="35">
        <v>26.378626503176747</v>
      </c>
      <c r="W357" s="35">
        <v>24.601683341239315</v>
      </c>
      <c r="X357" s="35">
        <v>23.319756935524197</v>
      </c>
      <c r="Y357" s="35">
        <v>22.394946651846951</v>
      </c>
      <c r="Z357" s="35">
        <v>21.727767898852882</v>
      </c>
      <c r="AA357" s="35"/>
      <c r="AB357" s="35"/>
      <c r="AC357" s="35"/>
    </row>
    <row r="358" spans="1:29">
      <c r="A358" s="240" t="s">
        <v>765</v>
      </c>
      <c r="B358" s="35" t="s">
        <v>89</v>
      </c>
      <c r="C358" s="35">
        <v>19.031233134186994</v>
      </c>
      <c r="D358" s="35">
        <v>19.042361563472962</v>
      </c>
      <c r="E358" s="35">
        <v>19.057455074765475</v>
      </c>
      <c r="F358" s="35">
        <v>19.077926434854401</v>
      </c>
      <c r="G358" s="35">
        <v>19</v>
      </c>
      <c r="H358" s="35">
        <v>20.627274802561772</v>
      </c>
      <c r="I358" s="35">
        <v>22.211169886490946</v>
      </c>
      <c r="J358" s="35">
        <v>23.709461945080985</v>
      </c>
      <c r="K358" s="35">
        <v>25.082209667971295</v>
      </c>
      <c r="L358" s="35">
        <v>26.292818492351241</v>
      </c>
      <c r="M358" s="35">
        <v>27.309016136923859</v>
      </c>
      <c r="N358" s="35">
        <v>28.103712912948637</v>
      </c>
      <c r="O358" s="35">
        <v>28.655723878283105</v>
      </c>
      <c r="P358" s="35">
        <v>28.950333583317509</v>
      </c>
      <c r="Q358" s="35">
        <v>28.979688353865587</v>
      </c>
      <c r="R358" s="35">
        <v>28.743005653575835</v>
      </c>
      <c r="S358" s="35">
        <v>28.246594944702331</v>
      </c>
      <c r="T358" s="35">
        <v>27.503689491130949</v>
      </c>
      <c r="U358" s="35">
        <v>26.534093587438001</v>
      </c>
      <c r="V358" s="35">
        <v>24.554878920935174</v>
      </c>
      <c r="W358" s="35">
        <v>23.095606122772207</v>
      </c>
      <c r="X358" s="35">
        <v>22.019685892643231</v>
      </c>
      <c r="Y358" s="35">
        <v>21.226411089564557</v>
      </c>
      <c r="Z358" s="35">
        <v>20.641530449180959</v>
      </c>
      <c r="AA358" s="35"/>
      <c r="AB358" s="35"/>
      <c r="AC358" s="35"/>
    </row>
    <row r="359" spans="1:29">
      <c r="A359" s="240" t="s">
        <v>765</v>
      </c>
      <c r="B359" s="35" t="s">
        <v>90</v>
      </c>
      <c r="C359" s="35">
        <v>13.088237735316234</v>
      </c>
      <c r="D359" s="35">
        <v>13.116267872959066</v>
      </c>
      <c r="E359" s="35">
        <v>13.153202235233909</v>
      </c>
      <c r="F359" s="35">
        <v>13.201869392492711</v>
      </c>
      <c r="G359" s="35">
        <v>13.265996456012259</v>
      </c>
      <c r="H359" s="35">
        <v>13</v>
      </c>
      <c r="I359" s="35">
        <v>14.89760752119517</v>
      </c>
      <c r="J359" s="35">
        <v>16.738316441755881</v>
      </c>
      <c r="K359" s="35">
        <v>18.46693423077917</v>
      </c>
      <c r="L359" s="35">
        <v>20.031629341367861</v>
      </c>
      <c r="M359" s="35">
        <v>21.385485347855592</v>
      </c>
      <c r="N359" s="35">
        <v>22.487907706128642</v>
      </c>
      <c r="O359" s="35">
        <v>23.30584095619685</v>
      </c>
      <c r="P359" s="35">
        <v>23.814759869939309</v>
      </c>
      <c r="Q359" s="35">
        <v>23.999404825065881</v>
      </c>
      <c r="R359" s="35">
        <v>23.854239355556288</v>
      </c>
      <c r="S359" s="35">
        <v>23.383616159206731</v>
      </c>
      <c r="T359" s="35">
        <v>22.601646584649266</v>
      </c>
      <c r="U359" s="35">
        <v>20.286858599663208</v>
      </c>
      <c r="V359" s="35">
        <v>18.530125253347393</v>
      </c>
      <c r="W359" s="35">
        <v>17.19690939510258</v>
      </c>
      <c r="X359" s="35">
        <v>16.185108413238652</v>
      </c>
      <c r="Y359" s="35">
        <v>15.417234838550925</v>
      </c>
      <c r="Z359" s="35">
        <v>14.834482066738527</v>
      </c>
      <c r="AA359" s="35"/>
      <c r="AB359" s="35"/>
      <c r="AC359" s="35"/>
    </row>
    <row r="360" spans="1:29">
      <c r="A360" s="240" t="s">
        <v>765</v>
      </c>
      <c r="B360" s="35" t="s">
        <v>91</v>
      </c>
      <c r="C360" s="35">
        <v>7.1291696275399916</v>
      </c>
      <c r="D360" s="35">
        <v>7.1665165554685659</v>
      </c>
      <c r="E360" s="35">
        <v>7.2146616334906692</v>
      </c>
      <c r="F360" s="35">
        <v>7.2767269402325647</v>
      </c>
      <c r="G360" s="35">
        <v>7.3567372436574985</v>
      </c>
      <c r="H360" s="35">
        <v>7</v>
      </c>
      <c r="I360" s="35">
        <v>9.1897131435924422</v>
      </c>
      <c r="J360" s="35">
        <v>11.30589699048563</v>
      </c>
      <c r="K360" s="35">
        <v>13.277491315095364</v>
      </c>
      <c r="L360" s="35">
        <v>15.038291124092268</v>
      </c>
      <c r="M360" s="35">
        <v>16.529169781659871</v>
      </c>
      <c r="N360" s="35">
        <v>17.70006444761491</v>
      </c>
      <c r="O360" s="35">
        <v>18.511657158529836</v>
      </c>
      <c r="P360" s="35">
        <v>18.936695102129018</v>
      </c>
      <c r="Q360" s="35">
        <v>18.960905750910491</v>
      </c>
      <c r="R360" s="35">
        <v>18.583476125337295</v>
      </c>
      <c r="S360" s="35">
        <v>17.817080093218593</v>
      </c>
      <c r="T360" s="35">
        <v>16.687452788583094</v>
      </c>
      <c r="U360" s="35">
        <v>14.514716269450766</v>
      </c>
      <c r="V360" s="35">
        <v>12.829288858770026</v>
      </c>
      <c r="W360" s="35">
        <v>11.521875128821584</v>
      </c>
      <c r="X360" s="35">
        <v>10.507692820864877</v>
      </c>
      <c r="Y360" s="35">
        <v>9.7209749440280184</v>
      </c>
      <c r="Z360" s="35">
        <v>9.1107049630995824</v>
      </c>
      <c r="AA360" s="35"/>
      <c r="AB360" s="35"/>
      <c r="AC360" s="35"/>
    </row>
    <row r="361" spans="1:29">
      <c r="A361" s="240" t="s">
        <v>765</v>
      </c>
      <c r="B361" s="35" t="s">
        <v>92</v>
      </c>
      <c r="C361" s="35">
        <v>1.2584525693676398</v>
      </c>
      <c r="D361" s="35">
        <v>1.327015088060062</v>
      </c>
      <c r="E361" s="35">
        <v>1.4137659303623065</v>
      </c>
      <c r="F361" s="35">
        <v>1.5235301103206005</v>
      </c>
      <c r="G361" s="35">
        <v>1.6624126258348615</v>
      </c>
      <c r="H361" s="35">
        <v>1.8381380138703567</v>
      </c>
      <c r="I361" s="35">
        <v>1</v>
      </c>
      <c r="J361" s="35">
        <v>3.3238784846020324</v>
      </c>
      <c r="K361" s="35">
        <v>5.559772086050903</v>
      </c>
      <c r="L361" s="35">
        <v>7.6230271365365816</v>
      </c>
      <c r="M361" s="35">
        <v>9.4355262750460032</v>
      </c>
      <c r="N361" s="35">
        <v>10.928646066243102</v>
      </c>
      <c r="O361" s="35">
        <v>12.045855167705021</v>
      </c>
      <c r="P361" s="35">
        <v>12.744854675723548</v>
      </c>
      <c r="Q361" s="35">
        <v>12.999179613560594</v>
      </c>
      <c r="R361" s="35">
        <v>12.79920092785266</v>
      </c>
      <c r="S361" s="35">
        <v>12.152490056354221</v>
      </c>
      <c r="T361" s="35">
        <v>9.8142407343064306</v>
      </c>
      <c r="U361" s="35">
        <v>7.966232592876584</v>
      </c>
      <c r="V361" s="35">
        <v>6.5056808636024366</v>
      </c>
      <c r="W361" s="35">
        <v>5.3513508008381114</v>
      </c>
      <c r="X361" s="35">
        <v>4.4390394686926236</v>
      </c>
      <c r="Y361" s="35">
        <v>3.7180048239152894</v>
      </c>
      <c r="Z361" s="35">
        <v>3.1481434831090254</v>
      </c>
      <c r="AA361" s="35"/>
      <c r="AB361" s="35"/>
      <c r="AC361" s="35"/>
    </row>
    <row r="362" spans="1:29">
      <c r="A362" s="240" t="s">
        <v>765</v>
      </c>
      <c r="B362" s="35" t="s">
        <v>93</v>
      </c>
      <c r="C362" s="35">
        <v>-3.7364797244473889</v>
      </c>
      <c r="D362" s="35">
        <v>-3.6693433034168983</v>
      </c>
      <c r="E362" s="35">
        <v>-3.5851026993426878</v>
      </c>
      <c r="F362" s="35">
        <v>-3.4794003210231024</v>
      </c>
      <c r="G362" s="35">
        <v>-3.346768404322054</v>
      </c>
      <c r="H362" s="35">
        <v>-3.1803461761049379</v>
      </c>
      <c r="I362" s="35">
        <v>-4</v>
      </c>
      <c r="J362" s="35">
        <v>-1.8024965162588353</v>
      </c>
      <c r="K362" s="35">
        <v>0.30641328257590317</v>
      </c>
      <c r="L362" s="35">
        <v>2.2417074197035411</v>
      </c>
      <c r="M362" s="35">
        <v>3.925363338957732</v>
      </c>
      <c r="N362" s="35">
        <v>5.2895034314496332</v>
      </c>
      <c r="O362" s="35">
        <v>6.2791315625125108</v>
      </c>
      <c r="P362" s="35">
        <v>6.8543502742052951</v>
      </c>
      <c r="Q362" s="35">
        <v>6.9919692755122718</v>
      </c>
      <c r="R362" s="35">
        <v>6.686440372981588</v>
      </c>
      <c r="S362" s="35">
        <v>5.95008114950714</v>
      </c>
      <c r="T362" s="35">
        <v>3.9298201227567757</v>
      </c>
      <c r="U362" s="35">
        <v>2.3197521944223585</v>
      </c>
      <c r="V362" s="35">
        <v>1.0365919000217438</v>
      </c>
      <c r="W362" s="35">
        <v>1.3964026904899285E-2</v>
      </c>
      <c r="X362" s="35">
        <v>-0.80102983741505041</v>
      </c>
      <c r="Y362" s="35">
        <v>-1.450547630094337</v>
      </c>
      <c r="Z362" s="35">
        <v>-1.9681875553457897</v>
      </c>
      <c r="AA362" s="35"/>
      <c r="AB362" s="35"/>
      <c r="AC362" s="35"/>
    </row>
    <row r="363" spans="1:29" ht="26.4">
      <c r="A363" s="241" t="s">
        <v>766</v>
      </c>
      <c r="B363" s="35" t="s">
        <v>82</v>
      </c>
      <c r="C363" s="35">
        <v>-3.8534517070596181</v>
      </c>
      <c r="D363" s="35">
        <v>-3.8164096106080518</v>
      </c>
      <c r="E363" s="35">
        <v>-3.7700046148555337</v>
      </c>
      <c r="F363" s="35">
        <v>-3.7118701182401255</v>
      </c>
      <c r="G363" s="35">
        <v>-3.6390413281083323</v>
      </c>
      <c r="H363" s="35">
        <v>-3.5478040596900651</v>
      </c>
      <c r="I363" s="35">
        <v>-4</v>
      </c>
      <c r="J363" s="35">
        <v>-2.7937439808749636</v>
      </c>
      <c r="K363" s="35">
        <v>-1.636745462504277</v>
      </c>
      <c r="L363" s="35">
        <v>-0.57625051412021078</v>
      </c>
      <c r="M363" s="35">
        <v>0.34443552122252896</v>
      </c>
      <c r="N363" s="35">
        <v>1.0877164016305274</v>
      </c>
      <c r="O363" s="35">
        <v>1.6232402300380615</v>
      </c>
      <c r="P363" s="35">
        <v>1.9291388748349867</v>
      </c>
      <c r="Q363" s="35">
        <v>1.9929209556775449</v>
      </c>
      <c r="R363" s="35">
        <v>1.8119819293797068</v>
      </c>
      <c r="S363" s="35">
        <v>1.3937104465123724</v>
      </c>
      <c r="T363" s="35">
        <v>0.30544900072944436</v>
      </c>
      <c r="U363" s="35">
        <v>-0.56323948389400291</v>
      </c>
      <c r="V363" s="35">
        <v>-1.2566571237833633</v>
      </c>
      <c r="W363" s="35">
        <v>-1.8101674232990241</v>
      </c>
      <c r="X363" s="35">
        <v>-2.2519987729006887</v>
      </c>
      <c r="Y363" s="35">
        <v>-2.6046840646859506</v>
      </c>
      <c r="Z363" s="35">
        <v>-2.8862098440445152</v>
      </c>
      <c r="AA363" s="35"/>
      <c r="AB363" s="35"/>
      <c r="AC363" s="35"/>
    </row>
    <row r="364" spans="1:29" ht="26.4">
      <c r="A364" s="241" t="s">
        <v>766</v>
      </c>
      <c r="B364" s="35" t="s">
        <v>83</v>
      </c>
      <c r="C364" s="35">
        <v>-2.8435659869649137</v>
      </c>
      <c r="D364" s="35">
        <v>-2.8006507081471965</v>
      </c>
      <c r="E364" s="35">
        <v>-2.7459622789750915</v>
      </c>
      <c r="F364" s="35">
        <v>-2.6762709157192233</v>
      </c>
      <c r="G364" s="35">
        <v>-2.5874607928836109</v>
      </c>
      <c r="H364" s="35">
        <v>-2.4742869711990076</v>
      </c>
      <c r="I364" s="35">
        <v>-3</v>
      </c>
      <c r="J364" s="35">
        <v>-1.4878008241782104</v>
      </c>
      <c r="K364" s="35">
        <v>-3.0124609372853772E-2</v>
      </c>
      <c r="L364" s="35">
        <v>1.3204715311037818</v>
      </c>
      <c r="M364" s="35">
        <v>2.5152912999030805</v>
      </c>
      <c r="N364" s="35">
        <v>3.5112549805978004</v>
      </c>
      <c r="O364" s="35">
        <v>4.2724526945128734</v>
      </c>
      <c r="P364" s="35">
        <v>4.7714391461176797</v>
      </c>
      <c r="Q364" s="35">
        <v>4.9902231744040844</v>
      </c>
      <c r="R364" s="35">
        <v>4.9209164315697578</v>
      </c>
      <c r="S364" s="35">
        <v>4.5660178006310073</v>
      </c>
      <c r="T364" s="35">
        <v>2.9372296547787373</v>
      </c>
      <c r="U364" s="35">
        <v>1.6590818185286489</v>
      </c>
      <c r="V364" s="35">
        <v>0.65608956599358237</v>
      </c>
      <c r="W364" s="35">
        <v>-0.13098171802690572</v>
      </c>
      <c r="X364" s="35">
        <v>-0.74861480997145424</v>
      </c>
      <c r="Y364" s="35">
        <v>-1.2332858226354777</v>
      </c>
      <c r="Z364" s="35">
        <v>-1.6136184077584583</v>
      </c>
      <c r="AA364" s="35"/>
      <c r="AB364" s="35"/>
      <c r="AC364" s="35"/>
    </row>
    <row r="365" spans="1:29" ht="26.4">
      <c r="A365" s="241" t="s">
        <v>766</v>
      </c>
      <c r="B365" s="35" t="s">
        <v>84</v>
      </c>
      <c r="C365" s="35">
        <v>1.0939881536001703</v>
      </c>
      <c r="D365" s="35">
        <v>1.122441278848175</v>
      </c>
      <c r="E365" s="35">
        <v>1.1595080464050032</v>
      </c>
      <c r="F365" s="35">
        <v>1.207796072593208</v>
      </c>
      <c r="G365" s="35">
        <v>1.2707023799634944</v>
      </c>
      <c r="H365" s="35">
        <v>1</v>
      </c>
      <c r="I365" s="35">
        <v>2.7735380164740833</v>
      </c>
      <c r="J365" s="35">
        <v>4.4908447978319046</v>
      </c>
      <c r="K365" s="35">
        <v>6.0974719587034922</v>
      </c>
      <c r="L365" s="35">
        <v>7.5424802867415668</v>
      </c>
      <c r="M365" s="35">
        <v>8.7800548051685787</v>
      </c>
      <c r="N365" s="35">
        <v>9.770957367932315</v>
      </c>
      <c r="O365" s="35">
        <v>10.483770731947764</v>
      </c>
      <c r="P365" s="35">
        <v>10.895894662264421</v>
      </c>
      <c r="Q365" s="35">
        <v>10.994262487963812</v>
      </c>
      <c r="R365" s="35">
        <v>10.775755389892698</v>
      </c>
      <c r="S365" s="35">
        <v>10.247301284956199</v>
      </c>
      <c r="T365" s="35">
        <v>9.4256551717767376</v>
      </c>
      <c r="U365" s="35">
        <v>7.4676862240958686</v>
      </c>
      <c r="V365" s="35">
        <v>5.9647136324163705</v>
      </c>
      <c r="W365" s="35">
        <v>4.8110045227722233</v>
      </c>
      <c r="X365" s="35">
        <v>3.9253964171789502</v>
      </c>
      <c r="Y365" s="35">
        <v>3.2455875206934066</v>
      </c>
      <c r="Z365" s="35">
        <v>2.7237538418662437</v>
      </c>
      <c r="AA365" s="35"/>
      <c r="AB365" s="35"/>
      <c r="AC365" s="35"/>
    </row>
    <row r="366" spans="1:29" ht="26.4">
      <c r="A366" s="241" t="s">
        <v>766</v>
      </c>
      <c r="B366" s="35" t="s">
        <v>85</v>
      </c>
      <c r="C366" s="35">
        <v>6.0438387244784</v>
      </c>
      <c r="D366" s="35">
        <v>6.0587972760964277</v>
      </c>
      <c r="E366" s="35">
        <v>6.0788599512757928</v>
      </c>
      <c r="F366" s="35">
        <v>6.1057683676539956</v>
      </c>
      <c r="G366" s="35">
        <v>6</v>
      </c>
      <c r="H366" s="35">
        <v>7.9938509068753412</v>
      </c>
      <c r="I366" s="35">
        <v>9.9322718644017094</v>
      </c>
      <c r="J366" s="35">
        <v>11.761373900679462</v>
      </c>
      <c r="K366" s="35">
        <v>13.430307158843497</v>
      </c>
      <c r="L366" s="35">
        <v>14.892674545887578</v>
      </c>
      <c r="M366" s="35">
        <v>16.107821592656602</v>
      </c>
      <c r="N366" s="35">
        <v>17.041966666320501</v>
      </c>
      <c r="O366" s="35">
        <v>17.669140114916214</v>
      </c>
      <c r="P366" s="35">
        <v>17.971906235318293</v>
      </c>
      <c r="Q366" s="35">
        <v>17.941847993604796</v>
      </c>
      <c r="R366" s="35">
        <v>17.579801022374909</v>
      </c>
      <c r="S366" s="35">
        <v>16.895830389787939</v>
      </c>
      <c r="T366" s="35">
        <v>15.90895078615487</v>
      </c>
      <c r="U366" s="35">
        <v>14.646597907020578</v>
      </c>
      <c r="V366" s="35">
        <v>12.446826256028139</v>
      </c>
      <c r="W366" s="35">
        <v>10.806696139029203</v>
      </c>
      <c r="X366" s="35">
        <v>9.5838297567511486</v>
      </c>
      <c r="Y366" s="35">
        <v>8.6720714923263351</v>
      </c>
      <c r="Z366" s="35">
        <v>7.9922726649202476</v>
      </c>
      <c r="AA366" s="35"/>
      <c r="AB366" s="35"/>
      <c r="AC366" s="35"/>
    </row>
    <row r="367" spans="1:29" ht="26.4">
      <c r="A367" s="241" t="s">
        <v>766</v>
      </c>
      <c r="B367" s="35" t="s">
        <v>86</v>
      </c>
      <c r="C367" s="35">
        <v>10.029275229474298</v>
      </c>
      <c r="D367" s="35">
        <v>10.04057987931022</v>
      </c>
      <c r="E367" s="35">
        <v>10.056249827393419</v>
      </c>
      <c r="F367" s="35">
        <v>10.077970736620514</v>
      </c>
      <c r="G367" s="35">
        <v>10</v>
      </c>
      <c r="H367" s="35">
        <v>12.041747617769325</v>
      </c>
      <c r="I367" s="35">
        <v>14.032816849089301</v>
      </c>
      <c r="J367" s="35">
        <v>15.923787199931141</v>
      </c>
      <c r="K367" s="35">
        <v>17.667722738855424</v>
      </c>
      <c r="L367" s="35">
        <v>19.221337097647393</v>
      </c>
      <c r="M367" s="35">
        <v>20.546067885841701</v>
      </c>
      <c r="N367" s="35">
        <v>21.609033851004796</v>
      </c>
      <c r="O367" s="35">
        <v>22.383851027020487</v>
      </c>
      <c r="P367" s="35">
        <v>22.851287612694549</v>
      </c>
      <c r="Q367" s="35">
        <v>22.999741325882422</v>
      </c>
      <c r="R367" s="35">
        <v>22.825527384693675</v>
      </c>
      <c r="S367" s="35">
        <v>22.332969967768015</v>
      </c>
      <c r="T367" s="35">
        <v>21.534294883479699</v>
      </c>
      <c r="U367" s="35">
        <v>20.449326112136966</v>
      </c>
      <c r="V367" s="35">
        <v>17.538376776481609</v>
      </c>
      <c r="W367" s="35">
        <v>15.438353039646465</v>
      </c>
      <c r="X367" s="35">
        <v>13.923349105619504</v>
      </c>
      <c r="Y367" s="35">
        <v>12.830391497637308</v>
      </c>
      <c r="Z367" s="35">
        <v>12.041907516826134</v>
      </c>
      <c r="AA367" s="35"/>
      <c r="AB367" s="35"/>
      <c r="AC367" s="35"/>
    </row>
    <row r="368" spans="1:29" ht="26.4">
      <c r="A368" s="241" t="s">
        <v>766</v>
      </c>
      <c r="B368" s="35" t="s">
        <v>87</v>
      </c>
      <c r="C368" s="35">
        <v>15.022470088251399</v>
      </c>
      <c r="D368" s="35">
        <v>15.031817329706294</v>
      </c>
      <c r="E368" s="35">
        <v>15.04505289246365</v>
      </c>
      <c r="F368" s="35">
        <v>15.063794263631737</v>
      </c>
      <c r="G368" s="35">
        <v>15</v>
      </c>
      <c r="H368" s="35">
        <v>17.135023353071141</v>
      </c>
      <c r="I368" s="35">
        <v>19.220100880221359</v>
      </c>
      <c r="J368" s="35">
        <v>21.206455166883799</v>
      </c>
      <c r="K368" s="35">
        <v>23.047618287882756</v>
      </c>
      <c r="L368" s="35">
        <v>24.700518858260693</v>
      </c>
      <c r="M368" s="35">
        <v>26.126489626891797</v>
      </c>
      <c r="N368" s="35">
        <v>27.292172041666589</v>
      </c>
      <c r="O368" s="35">
        <v>28.170296625235487</v>
      </c>
      <c r="P368" s="35">
        <v>28.740320905533849</v>
      </c>
      <c r="Q368" s="35">
        <v>28.988909977613901</v>
      </c>
      <c r="R368" s="35">
        <v>28.910248454724915</v>
      </c>
      <c r="S368" s="35">
        <v>28.506176510991086</v>
      </c>
      <c r="T368" s="35">
        <v>27.786146833162764</v>
      </c>
      <c r="U368" s="35">
        <v>26.767003488493351</v>
      </c>
      <c r="V368" s="35">
        <v>23.310113051022746</v>
      </c>
      <c r="W368" s="35">
        <v>20.868782055542738</v>
      </c>
      <c r="X368" s="35">
        <v>19.14466116212721</v>
      </c>
      <c r="Y368" s="35">
        <v>17.927049596708368</v>
      </c>
      <c r="Z368" s="35">
        <v>17.067145903235517</v>
      </c>
      <c r="AA368" s="35"/>
      <c r="AB368" s="35"/>
      <c r="AC368" s="35"/>
    </row>
    <row r="369" spans="1:29" ht="26.4">
      <c r="A369" s="241" t="s">
        <v>766</v>
      </c>
      <c r="B369" s="35" t="s">
        <v>88</v>
      </c>
      <c r="C369" s="35">
        <v>18.027125402663387</v>
      </c>
      <c r="D369" s="35">
        <v>18.038125989488918</v>
      </c>
      <c r="E369" s="35">
        <v>18.053587815544986</v>
      </c>
      <c r="F369" s="35">
        <v>18.075320116628536</v>
      </c>
      <c r="G369" s="35">
        <v>18</v>
      </c>
      <c r="H369" s="35">
        <v>20.309861237931806</v>
      </c>
      <c r="I369" s="35">
        <v>22.564619763311043</v>
      </c>
      <c r="J369" s="35">
        <v>24.710487361997771</v>
      </c>
      <c r="K369" s="35">
        <v>26.696273458764111</v>
      </c>
      <c r="L369" s="35">
        <v>28.474606290023534</v>
      </c>
      <c r="M369" s="35">
        <v>30.003062977200255</v>
      </c>
      <c r="N369" s="35">
        <v>31.245181542362669</v>
      </c>
      <c r="O369" s="35">
        <v>32.171330724061647</v>
      </c>
      <c r="P369" s="35">
        <v>32.759416843550653</v>
      </c>
      <c r="Q369" s="35">
        <v>32.995410858796248</v>
      </c>
      <c r="R369" s="35">
        <v>32.873683033183667</v>
      </c>
      <c r="S369" s="35">
        <v>32.39713723525454</v>
      </c>
      <c r="T369" s="35">
        <v>31.577141665699987</v>
      </c>
      <c r="U369" s="35">
        <v>30.433257664145756</v>
      </c>
      <c r="V369" s="35">
        <v>26.845858824349094</v>
      </c>
      <c r="W369" s="35">
        <v>24.29354111802612</v>
      </c>
      <c r="X369" s="35">
        <v>22.477650004458443</v>
      </c>
      <c r="Y369" s="35">
        <v>21.185702482343501</v>
      </c>
      <c r="Z369" s="35">
        <v>20.266523800633003</v>
      </c>
      <c r="AA369" s="35"/>
      <c r="AB369" s="35"/>
      <c r="AC369" s="35"/>
    </row>
    <row r="370" spans="1:29" ht="26.4">
      <c r="A370" s="241" t="s">
        <v>766</v>
      </c>
      <c r="B370" s="35" t="s">
        <v>89</v>
      </c>
      <c r="C370" s="35">
        <v>18.042970413124458</v>
      </c>
      <c r="D370" s="35">
        <v>18.058626770318693</v>
      </c>
      <c r="E370" s="35">
        <v>18.079987553018068</v>
      </c>
      <c r="F370" s="35">
        <v>18.109131180227717</v>
      </c>
      <c r="G370" s="35">
        <v>18</v>
      </c>
      <c r="H370" s="35">
        <v>20.415994903740192</v>
      </c>
      <c r="I370" s="35">
        <v>22.768901339266272</v>
      </c>
      <c r="J370" s="35">
        <v>24.997278256914324</v>
      </c>
      <c r="K370" s="35">
        <v>27.042936425357553</v>
      </c>
      <c r="L370" s="35">
        <v>28.852457917208376</v>
      </c>
      <c r="M370" s="35">
        <v>30.378591002363944</v>
      </c>
      <c r="N370" s="35">
        <v>31.581484024479998</v>
      </c>
      <c r="O370" s="35">
        <v>32.429726040564368</v>
      </c>
      <c r="P370" s="35">
        <v>32.901167049643647</v>
      </c>
      <c r="Q370" s="35">
        <v>32.983496392009855</v>
      </c>
      <c r="R370" s="35">
        <v>32.67456421540507</v>
      </c>
      <c r="S370" s="35">
        <v>31.982437613751504</v>
      </c>
      <c r="T370" s="35">
        <v>30.92518997248591</v>
      </c>
      <c r="U370" s="35">
        <v>29.530429021288185</v>
      </c>
      <c r="V370" s="35">
        <v>26.45121257496594</v>
      </c>
      <c r="W370" s="35">
        <v>24.194304986865358</v>
      </c>
      <c r="X370" s="35">
        <v>22.540107579823793</v>
      </c>
      <c r="Y370" s="35">
        <v>21.327665796256589</v>
      </c>
      <c r="Z370" s="35">
        <v>20.439008207819995</v>
      </c>
      <c r="AA370" s="35"/>
      <c r="AB370" s="35"/>
      <c r="AC370" s="35"/>
    </row>
    <row r="371" spans="1:29" ht="26.4">
      <c r="A371" s="241" t="s">
        <v>766</v>
      </c>
      <c r="B371" s="35" t="s">
        <v>90</v>
      </c>
      <c r="C371" s="35">
        <v>12.131745385254735</v>
      </c>
      <c r="D371" s="35">
        <v>12.174013351641713</v>
      </c>
      <c r="E371" s="35">
        <v>12.2298421799825</v>
      </c>
      <c r="F371" s="35">
        <v>12.303582611338221</v>
      </c>
      <c r="G371" s="35">
        <v>12.400981238143281</v>
      </c>
      <c r="H371" s="35">
        <v>12</v>
      </c>
      <c r="I371" s="35">
        <v>14.916730583730208</v>
      </c>
      <c r="J371" s="35">
        <v>17.746959781832381</v>
      </c>
      <c r="K371" s="35">
        <v>20.406751577505233</v>
      </c>
      <c r="L371" s="35">
        <v>22.817224610539789</v>
      </c>
      <c r="M371" s="35">
        <v>24.906891559295989</v>
      </c>
      <c r="N371" s="35">
        <v>26.613779237914009</v>
      </c>
      <c r="O371" s="35">
        <v>27.88726653310507</v>
      </c>
      <c r="P371" s="35">
        <v>28.689585672889052</v>
      </c>
      <c r="Q371" s="35">
        <v>28.996942304200125</v>
      </c>
      <c r="R371" s="35">
        <v>28.800221161254505</v>
      </c>
      <c r="S371" s="35">
        <v>28.105256396696269</v>
      </c>
      <c r="T371" s="35">
        <v>26.932658558318991</v>
      </c>
      <c r="U371" s="35">
        <v>23.305505216023715</v>
      </c>
      <c r="V371" s="35">
        <v>20.559389990092146</v>
      </c>
      <c r="W371" s="35">
        <v>18.48030809792127</v>
      </c>
      <c r="X371" s="35">
        <v>16.906236670205971</v>
      </c>
      <c r="Y371" s="35">
        <v>15.71450830737434</v>
      </c>
      <c r="Z371" s="35">
        <v>14.812251608109587</v>
      </c>
      <c r="AA371" s="35"/>
      <c r="AB371" s="35"/>
      <c r="AC371" s="35"/>
    </row>
    <row r="372" spans="1:29" ht="26.4">
      <c r="A372" s="241" t="s">
        <v>766</v>
      </c>
      <c r="B372" s="35" t="s">
        <v>91</v>
      </c>
      <c r="C372" s="35">
        <v>7.1544214394696954</v>
      </c>
      <c r="D372" s="35">
        <v>7.1986717546168908</v>
      </c>
      <c r="E372" s="35">
        <v>7.2556022416194352</v>
      </c>
      <c r="F372" s="35">
        <v>7.3288464736563288</v>
      </c>
      <c r="G372" s="35">
        <v>7.4230792443409452</v>
      </c>
      <c r="H372" s="35">
        <v>7</v>
      </c>
      <c r="I372" s="35">
        <v>9.5695047727527864</v>
      </c>
      <c r="J372" s="35">
        <v>12.051713081287811</v>
      </c>
      <c r="K372" s="35">
        <v>14.362294275168139</v>
      </c>
      <c r="L372" s="35">
        <v>16.422748570835196</v>
      </c>
      <c r="M372" s="35">
        <v>18.163074006587493</v>
      </c>
      <c r="N372" s="35">
        <v>19.52414469219886</v>
      </c>
      <c r="O372" s="35">
        <v>20.459719554422708</v>
      </c>
      <c r="P372" s="35">
        <v>20.938013333177324</v>
      </c>
      <c r="Q372" s="35">
        <v>20.942776455321063</v>
      </c>
      <c r="R372" s="35">
        <v>20.473847098340038</v>
      </c>
      <c r="S372" s="35">
        <v>19.547156688113056</v>
      </c>
      <c r="T372" s="35">
        <v>18.19418864397257</v>
      </c>
      <c r="U372" s="35">
        <v>15.700898260202914</v>
      </c>
      <c r="V372" s="35">
        <v>13.762940391858166</v>
      </c>
      <c r="W372" s="35">
        <v>12.256625393842963</v>
      </c>
      <c r="X372" s="35">
        <v>11.08581311236466</v>
      </c>
      <c r="Y372" s="35">
        <v>10.175776765208411</v>
      </c>
      <c r="Z372" s="35">
        <v>9.4684335247533102</v>
      </c>
      <c r="AA372" s="35"/>
      <c r="AB372" s="35"/>
      <c r="AC372" s="35"/>
    </row>
    <row r="373" spans="1:29" ht="26.4">
      <c r="A373" s="241" t="s">
        <v>766</v>
      </c>
      <c r="B373" s="35" t="s">
        <v>92</v>
      </c>
      <c r="C373" s="35">
        <v>1.225174960023252</v>
      </c>
      <c r="D373" s="35">
        <v>1.2839396620744123</v>
      </c>
      <c r="E373" s="35">
        <v>1.3580403953024185</v>
      </c>
      <c r="F373" s="35">
        <v>1.4514794577543608</v>
      </c>
      <c r="G373" s="35">
        <v>1.5693036412888652</v>
      </c>
      <c r="H373" s="35">
        <v>1.7178768168032572</v>
      </c>
      <c r="I373" s="35">
        <v>1</v>
      </c>
      <c r="J373" s="35">
        <v>2.9605794920397805</v>
      </c>
      <c r="K373" s="35">
        <v>4.8450583503201088</v>
      </c>
      <c r="L373" s="35">
        <v>6.5802898159344032</v>
      </c>
      <c r="M373" s="35">
        <v>8.0989202239133284</v>
      </c>
      <c r="N373" s="35">
        <v>9.3420033611791755</v>
      </c>
      <c r="O373" s="35">
        <v>10.261288486078413</v>
      </c>
      <c r="P373" s="35">
        <v>10.821093199149804</v>
      </c>
      <c r="Q373" s="35">
        <v>10.999688468941564</v>
      </c>
      <c r="R373" s="35">
        <v>10.790142052577146</v>
      </c>
      <c r="S373" s="35">
        <v>10.200587573381744</v>
      </c>
      <c r="T373" s="35">
        <v>8.2964161607113578</v>
      </c>
      <c r="U373" s="35">
        <v>6.7863357492854099</v>
      </c>
      <c r="V373" s="35">
        <v>5.5887845026912597</v>
      </c>
      <c r="W373" s="35">
        <v>4.6390807800497793</v>
      </c>
      <c r="X373" s="35">
        <v>3.8859295780747432</v>
      </c>
      <c r="Y373" s="35">
        <v>3.2886520066456835</v>
      </c>
      <c r="Z373" s="35">
        <v>2.8149881574787532</v>
      </c>
      <c r="AA373" s="35"/>
      <c r="AB373" s="35"/>
      <c r="AC373" s="35"/>
    </row>
    <row r="374" spans="1:29" ht="26.4">
      <c r="A374" s="241" t="s">
        <v>766</v>
      </c>
      <c r="B374" s="35" t="s">
        <v>93</v>
      </c>
      <c r="C374" s="35">
        <v>-0.84796353300983995</v>
      </c>
      <c r="D374" s="35">
        <v>-0.81012943015232697</v>
      </c>
      <c r="E374" s="35">
        <v>-0.76288035358902873</v>
      </c>
      <c r="F374" s="35">
        <v>-0.70387339776157964</v>
      </c>
      <c r="G374" s="35">
        <v>-0.63018262771323785</v>
      </c>
      <c r="H374" s="35">
        <v>-0.5381539928825031</v>
      </c>
      <c r="I374" s="35">
        <v>-1</v>
      </c>
      <c r="J374" s="35">
        <v>0.22178358417552868</v>
      </c>
      <c r="K374" s="35">
        <v>1.3923690417732439</v>
      </c>
      <c r="L374" s="35">
        <v>2.462703673768158</v>
      </c>
      <c r="M374" s="35">
        <v>3.3879357333540039</v>
      </c>
      <c r="N374" s="35">
        <v>4.1292939121631935</v>
      </c>
      <c r="O374" s="35">
        <v>4.6557120292699281</v>
      </c>
      <c r="P374" s="35">
        <v>4.9451308413339286</v>
      </c>
      <c r="Q374" s="35">
        <v>4.9854224222920447</v>
      </c>
      <c r="R374" s="35">
        <v>4.7748983770073368</v>
      </c>
      <c r="S374" s="35">
        <v>4.3223805924798935</v>
      </c>
      <c r="T374" s="35">
        <v>3.2618292129571724</v>
      </c>
      <c r="U374" s="35">
        <v>2.4126060556583102</v>
      </c>
      <c r="V374" s="35">
        <v>1.7326013101860069</v>
      </c>
      <c r="W374" s="35">
        <v>1.1880960763254103</v>
      </c>
      <c r="X374" s="35">
        <v>0.75209036948926689</v>
      </c>
      <c r="Y374" s="35">
        <v>0.40296429214038576</v>
      </c>
      <c r="Z374" s="35">
        <v>0.12340598367351086</v>
      </c>
      <c r="AA374" s="35"/>
      <c r="AB374" s="35"/>
      <c r="AC374" s="35"/>
    </row>
    <row r="375" spans="1:29">
      <c r="A375" s="239" t="s">
        <v>786</v>
      </c>
      <c r="B375" s="35" t="s">
        <v>82</v>
      </c>
      <c r="C375" s="35">
        <v>-26.622257563020685</v>
      </c>
      <c r="D375" s="35">
        <v>-26.533742108861283</v>
      </c>
      <c r="E375" s="35">
        <v>-26.424485046510593</v>
      </c>
      <c r="F375" s="35">
        <v>-26.289626046047182</v>
      </c>
      <c r="G375" s="35">
        <v>-26.123165868419356</v>
      </c>
      <c r="H375" s="35">
        <v>-25.917699487675964</v>
      </c>
      <c r="I375" s="35">
        <v>-25.664086676387399</v>
      </c>
      <c r="J375" s="35">
        <v>-27</v>
      </c>
      <c r="K375" s="35">
        <v>-25.067889216804584</v>
      </c>
      <c r="L375" s="35">
        <v>-23.225874049085625</v>
      </c>
      <c r="M375" s="35">
        <v>-21.559848893632385</v>
      </c>
      <c r="N375" s="35">
        <v>-20.147501615491382</v>
      </c>
      <c r="O375" s="35">
        <v>-19.05469091096375</v>
      </c>
      <c r="P375" s="35">
        <v>-18.332375272636984</v>
      </c>
      <c r="Q375" s="35">
        <v>-18.014236760861515</v>
      </c>
      <c r="R375" s="35">
        <v>-18.115110386794299</v>
      </c>
      <c r="S375" s="35">
        <v>-19.801837955840625</v>
      </c>
      <c r="T375" s="35">
        <v>-21.168353342627274</v>
      </c>
      <c r="U375" s="35">
        <v>-22.275446353136655</v>
      </c>
      <c r="V375" s="35">
        <v>-23.172366318890454</v>
      </c>
      <c r="W375" s="35">
        <v>-23.899012966761227</v>
      </c>
      <c r="X375" s="35">
        <v>-24.487711369096449</v>
      </c>
      <c r="Y375" s="35">
        <v>-24.964649933290691</v>
      </c>
      <c r="Z375" s="35">
        <v>-25.351045400160224</v>
      </c>
      <c r="AA375" s="35"/>
      <c r="AB375" s="35"/>
      <c r="AC375" s="35"/>
    </row>
    <row r="376" spans="1:29">
      <c r="A376" s="239" t="s">
        <v>786</v>
      </c>
      <c r="B376" s="35" t="s">
        <v>83</v>
      </c>
      <c r="C376" s="35">
        <v>-24.774825039976747</v>
      </c>
      <c r="D376" s="35">
        <v>-24.716060337925587</v>
      </c>
      <c r="E376" s="35">
        <v>-24.641959604697583</v>
      </c>
      <c r="F376" s="35">
        <v>-24.54852054224564</v>
      </c>
      <c r="G376" s="35">
        <v>-24.430696358711135</v>
      </c>
      <c r="H376" s="35">
        <v>-24.282123183196742</v>
      </c>
      <c r="I376" s="35">
        <v>-25</v>
      </c>
      <c r="J376" s="35">
        <v>-23.039420507960219</v>
      </c>
      <c r="K376" s="35">
        <v>-21.154941649679891</v>
      </c>
      <c r="L376" s="35">
        <v>-19.419710184065597</v>
      </c>
      <c r="M376" s="35">
        <v>-17.901079776086672</v>
      </c>
      <c r="N376" s="35">
        <v>-16.657996638820826</v>
      </c>
      <c r="O376" s="35">
        <v>-15.738711513921587</v>
      </c>
      <c r="P376" s="35">
        <v>-15.178906800850196</v>
      </c>
      <c r="Q376" s="35">
        <v>-15.000311531058436</v>
      </c>
      <c r="R376" s="35">
        <v>-15.209857947422854</v>
      </c>
      <c r="S376" s="35">
        <v>-15.799412426618256</v>
      </c>
      <c r="T376" s="35">
        <v>-17.70358383928864</v>
      </c>
      <c r="U376" s="35">
        <v>-19.21366425071459</v>
      </c>
      <c r="V376" s="35">
        <v>-20.411215497308739</v>
      </c>
      <c r="W376" s="35">
        <v>-21.360919219950222</v>
      </c>
      <c r="X376" s="35">
        <v>-22.114070421925256</v>
      </c>
      <c r="Y376" s="35">
        <v>-22.711347993354316</v>
      </c>
      <c r="Z376" s="35">
        <v>-23.185011842521249</v>
      </c>
      <c r="AA376" s="35"/>
      <c r="AB376" s="35"/>
      <c r="AC376" s="35"/>
    </row>
    <row r="377" spans="1:29">
      <c r="A377" s="239" t="s">
        <v>786</v>
      </c>
      <c r="B377" s="35" t="s">
        <v>84</v>
      </c>
      <c r="C377" s="35">
        <v>-19.883902573060762</v>
      </c>
      <c r="D377" s="35">
        <v>-19.849083786101168</v>
      </c>
      <c r="E377" s="35">
        <v>-19.803822494451335</v>
      </c>
      <c r="F377" s="35">
        <v>-19.744986885841865</v>
      </c>
      <c r="G377" s="35">
        <v>-19.668505885979378</v>
      </c>
      <c r="H377" s="35">
        <v>-20</v>
      </c>
      <c r="I377" s="35">
        <v>-17.859736959812757</v>
      </c>
      <c r="J377" s="35">
        <v>-15.788107190832644</v>
      </c>
      <c r="K377" s="35">
        <v>-13.851543054458919</v>
      </c>
      <c r="L377" s="35">
        <v>-12.11214567054744</v>
      </c>
      <c r="M377" s="35">
        <v>-10.625693478544855</v>
      </c>
      <c r="N377" s="35">
        <v>-9.4398535523175724</v>
      </c>
      <c r="O377" s="35">
        <v>-8.5926530276600239</v>
      </c>
      <c r="P377" s="35">
        <v>-8.1112596602563691</v>
      </c>
      <c r="Q377" s="35">
        <v>-8.011110618773241</v>
      </c>
      <c r="R377" s="35">
        <v>-8.2954174506682108</v>
      </c>
      <c r="S377" s="35">
        <v>-8.9550630953122301</v>
      </c>
      <c r="T377" s="35">
        <v>-9.9688942469763582</v>
      </c>
      <c r="U377" s="35">
        <v>-12.283230958456713</v>
      </c>
      <c r="V377" s="35">
        <v>-14.063613134317581</v>
      </c>
      <c r="W377" s="35">
        <v>-15.43323263540373</v>
      </c>
      <c r="X377" s="35">
        <v>-16.486858987761718</v>
      </c>
      <c r="Y377" s="35">
        <v>-17.297396870365489</v>
      </c>
      <c r="Z377" s="35">
        <v>-17.920930685427656</v>
      </c>
      <c r="AA377" s="35"/>
      <c r="AB377" s="35"/>
      <c r="AC377" s="35"/>
    </row>
    <row r="378" spans="1:29">
      <c r="A378" s="239" t="s">
        <v>786</v>
      </c>
      <c r="B378" s="35" t="s">
        <v>85</v>
      </c>
      <c r="C378" s="35">
        <v>-9.9700674338922095</v>
      </c>
      <c r="D378" s="35">
        <v>-9.9592832578516735</v>
      </c>
      <c r="E378" s="35">
        <v>-9.9446137332428108</v>
      </c>
      <c r="F378" s="35">
        <v>-9.9246590374513879</v>
      </c>
      <c r="G378" s="35">
        <v>-10</v>
      </c>
      <c r="H378" s="35">
        <v>-8.3810733812102693</v>
      </c>
      <c r="I378" s="35">
        <v>-6.8048593129596497</v>
      </c>
      <c r="J378" s="35">
        <v>-5.3129434497609722</v>
      </c>
      <c r="K378" s="35">
        <v>-3.9446873852574447</v>
      </c>
      <c r="L378" s="35">
        <v>-2.7361901653398837</v>
      </c>
      <c r="M378" s="35">
        <v>-1.7193358778866461</v>
      </c>
      <c r="N378" s="35">
        <v>-0.92095244680711019</v>
      </c>
      <c r="O378" s="35">
        <v>-0.36210382413825748</v>
      </c>
      <c r="P378" s="35">
        <v>-5.7534254469315371E-2</v>
      </c>
      <c r="Q378" s="35">
        <v>-1.527927380678662E-2</v>
      </c>
      <c r="R378" s="35">
        <v>-0.23645370599513882</v>
      </c>
      <c r="S378" s="35">
        <v>-0.71522225003730533</v>
      </c>
      <c r="T378" s="35">
        <v>-1.4389534343170958</v>
      </c>
      <c r="U378" s="35">
        <v>-2.3885528759103529</v>
      </c>
      <c r="V378" s="35">
        <v>-4.4045094917514183</v>
      </c>
      <c r="W378" s="35">
        <v>-5.88652282312942</v>
      </c>
      <c r="X378" s="35">
        <v>-6.9760122978152594</v>
      </c>
      <c r="Y378" s="35">
        <v>-7.7769412033248635</v>
      </c>
      <c r="Z378" s="35">
        <v>-8.3657372647698711</v>
      </c>
      <c r="AA378" s="35"/>
      <c r="AB378" s="35"/>
      <c r="AC378" s="35"/>
    </row>
    <row r="379" spans="1:29">
      <c r="A379" s="239" t="s">
        <v>786</v>
      </c>
      <c r="B379" s="35" t="s">
        <v>86</v>
      </c>
      <c r="C379" s="35">
        <v>1.0071756879157763</v>
      </c>
      <c r="D379" s="35">
        <v>1.0102805030701101</v>
      </c>
      <c r="E379" s="35">
        <v>1.0147287263068088</v>
      </c>
      <c r="F379" s="35">
        <v>1</v>
      </c>
      <c r="G379" s="35">
        <v>2.503210640338037</v>
      </c>
      <c r="H379" s="35">
        <v>3.972260014994986</v>
      </c>
      <c r="I379" s="35">
        <v>5.3737631913209531</v>
      </c>
      <c r="J379" s="35">
        <v>6.6758702601451301</v>
      </c>
      <c r="K379" s="35">
        <v>7.8489901419942356</v>
      </c>
      <c r="L379" s="35">
        <v>8.8664630601981145</v>
      </c>
      <c r="M379" s="35">
        <v>9.7051663985715457</v>
      </c>
      <c r="N379" s="35">
        <v>10.346040175232456</v>
      </c>
      <c r="O379" s="35">
        <v>10.774520190882976</v>
      </c>
      <c r="P379" s="35">
        <v>10.980869008027067</v>
      </c>
      <c r="Q379" s="35">
        <v>10.960397239444951</v>
      </c>
      <c r="R379" s="35">
        <v>10.713570117025444</v>
      </c>
      <c r="S379" s="35">
        <v>10.245996919122492</v>
      </c>
      <c r="T379" s="35">
        <v>9.5683034967048801</v>
      </c>
      <c r="U379" s="35">
        <v>8.6958907952105164</v>
      </c>
      <c r="V379" s="35">
        <v>7.6485848598253252</v>
      </c>
      <c r="W379" s="35">
        <v>5.6406454733105242</v>
      </c>
      <c r="X379" s="35">
        <v>4.2391239433654828</v>
      </c>
      <c r="Y379" s="35">
        <v>3.2608759882273168</v>
      </c>
      <c r="Z379" s="35">
        <v>2.5780687381884761</v>
      </c>
      <c r="AA379" s="35"/>
      <c r="AB379" s="35"/>
      <c r="AC379" s="35"/>
    </row>
    <row r="380" spans="1:29">
      <c r="A380" s="239" t="s">
        <v>786</v>
      </c>
      <c r="B380" s="35" t="s">
        <v>87</v>
      </c>
      <c r="C380" s="35">
        <v>9.0033156039618429</v>
      </c>
      <c r="D380" s="35">
        <v>9.004946299877874</v>
      </c>
      <c r="E380" s="35">
        <v>9.0073790123197526</v>
      </c>
      <c r="F380" s="35">
        <v>9</v>
      </c>
      <c r="G380" s="35">
        <v>10.297230644480509</v>
      </c>
      <c r="H380" s="35">
        <v>11.567369354345034</v>
      </c>
      <c r="I380" s="35">
        <v>12.783889994840832</v>
      </c>
      <c r="J380" s="35">
        <v>13.921386214528754</v>
      </c>
      <c r="K380" s="35">
        <v>14.95610204268699</v>
      </c>
      <c r="L380" s="35">
        <v>15.866428019438946</v>
      </c>
      <c r="M380" s="35">
        <v>16.633352497205738</v>
      </c>
      <c r="N380" s="35">
        <v>17.240858688305501</v>
      </c>
      <c r="O380" s="35">
        <v>17.676259166583055</v>
      </c>
      <c r="P380" s="35">
        <v>17.930460837190964</v>
      </c>
      <c r="Q380" s="35">
        <v>17.998154840776664</v>
      </c>
      <c r="R380" s="35">
        <v>17.87792742603321</v>
      </c>
      <c r="S380" s="35">
        <v>17.572289475102608</v>
      </c>
      <c r="T380" s="35">
        <v>17.087624065210175</v>
      </c>
      <c r="U380" s="35">
        <v>16.434053161675884</v>
      </c>
      <c r="V380" s="35">
        <v>15.625226226344317</v>
      </c>
      <c r="W380" s="35">
        <v>13.441021949039648</v>
      </c>
      <c r="X380" s="35">
        <v>11.976906037325541</v>
      </c>
      <c r="Y380" s="35">
        <v>10.995479791983829</v>
      </c>
      <c r="Z380" s="35">
        <v>10.337610106025789</v>
      </c>
      <c r="AA380" s="35"/>
      <c r="AB380" s="35"/>
      <c r="AC380" s="35"/>
    </row>
    <row r="381" spans="1:29">
      <c r="A381" s="239" t="s">
        <v>786</v>
      </c>
      <c r="B381" s="35" t="s">
        <v>88</v>
      </c>
      <c r="C381" s="35">
        <v>10.004231464118194</v>
      </c>
      <c r="D381" s="35">
        <v>10.006221992724008</v>
      </c>
      <c r="E381" s="35">
        <v>10.009148888511463</v>
      </c>
      <c r="F381" s="35">
        <v>10</v>
      </c>
      <c r="G381" s="35">
        <v>11.31526958936924</v>
      </c>
      <c r="H381" s="35">
        <v>12.602297081617317</v>
      </c>
      <c r="I381" s="35">
        <v>13.833446807427867</v>
      </c>
      <c r="J381" s="35">
        <v>14.98228293158652</v>
      </c>
      <c r="K381" s="35">
        <v>16.024137095866923</v>
      </c>
      <c r="L381" s="35">
        <v>16.936638109806282</v>
      </c>
      <c r="M381" s="35">
        <v>17.700192315597008</v>
      </c>
      <c r="N381" s="35">
        <v>18.298404312469927</v>
      </c>
      <c r="O381" s="35">
        <v>18.718429006574098</v>
      </c>
      <c r="P381" s="35">
        <v>18.951247426969985</v>
      </c>
      <c r="Q381" s="35">
        <v>18.991860385283168</v>
      </c>
      <c r="R381" s="35">
        <v>18.839395820665935</v>
      </c>
      <c r="S381" s="35">
        <v>18.497127525104553</v>
      </c>
      <c r="T381" s="35">
        <v>17.972404846993356</v>
      </c>
      <c r="U381" s="35">
        <v>17.276494882414145</v>
      </c>
      <c r="V381" s="35">
        <v>16.424340542665163</v>
      </c>
      <c r="W381" s="35">
        <v>14.369077190407104</v>
      </c>
      <c r="X381" s="35">
        <v>12.97132995503015</v>
      </c>
      <c r="Y381" s="35">
        <v>12.020747475243578</v>
      </c>
      <c r="Z381" s="35">
        <v>11.374273615015559</v>
      </c>
      <c r="AA381" s="35"/>
      <c r="AB381" s="35"/>
      <c r="AC381" s="35"/>
    </row>
    <row r="382" spans="1:29">
      <c r="A382" s="239" t="s">
        <v>786</v>
      </c>
      <c r="B382" s="35" t="s">
        <v>89</v>
      </c>
      <c r="C382" s="35">
        <v>8.0161943140909404</v>
      </c>
      <c r="D382" s="35">
        <v>8.0226009859610645</v>
      </c>
      <c r="E382" s="35">
        <v>8.0315422168264572</v>
      </c>
      <c r="F382" s="35">
        <v>8.0440207097177634</v>
      </c>
      <c r="G382" s="35">
        <v>8</v>
      </c>
      <c r="H382" s="35">
        <v>9.2440725930257663</v>
      </c>
      <c r="I382" s="35">
        <v>10.457875565710637</v>
      </c>
      <c r="J382" s="35">
        <v>11.611875790037972</v>
      </c>
      <c r="K382" s="35">
        <v>12.677995202991578</v>
      </c>
      <c r="L382" s="35">
        <v>13.63029397594001</v>
      </c>
      <c r="M382" s="35">
        <v>14.445601658485238</v>
      </c>
      <c r="N382" s="35">
        <v>15.104080940368995</v>
      </c>
      <c r="O382" s="35">
        <v>15.589710314505037</v>
      </c>
      <c r="P382" s="35">
        <v>15.890673897428126</v>
      </c>
      <c r="Q382" s="35">
        <v>15.999648922410191</v>
      </c>
      <c r="R382" s="35">
        <v>15.913983910227799</v>
      </c>
      <c r="S382" s="35">
        <v>15.635763182495136</v>
      </c>
      <c r="T382" s="35">
        <v>15.171756147883888</v>
      </c>
      <c r="U382" s="35">
        <v>14.533252595150696</v>
      </c>
      <c r="V382" s="35">
        <v>12.681280044312938</v>
      </c>
      <c r="W382" s="35">
        <v>11.354283725314476</v>
      </c>
      <c r="X382" s="35">
        <v>10.403449313735912</v>
      </c>
      <c r="Y382" s="35">
        <v>9.7221466866688679</v>
      </c>
      <c r="Z382" s="35">
        <v>9.2339720223991524</v>
      </c>
      <c r="AA382" s="35"/>
      <c r="AB382" s="35"/>
      <c r="AC382" s="35"/>
    </row>
    <row r="383" spans="1:29">
      <c r="A383" s="239" t="s">
        <v>786</v>
      </c>
      <c r="B383" s="35" t="s">
        <v>90</v>
      </c>
      <c r="C383" s="35">
        <v>2.0577009875570909</v>
      </c>
      <c r="D383" s="35">
        <v>2.076589510555332</v>
      </c>
      <c r="E383" s="35">
        <v>2.1016612258377965</v>
      </c>
      <c r="F383" s="35">
        <v>2.1349402126205907</v>
      </c>
      <c r="G383" s="35">
        <v>2.1791131361247107</v>
      </c>
      <c r="H383" s="35">
        <v>2</v>
      </c>
      <c r="I383" s="35">
        <v>3.3578215488874337</v>
      </c>
      <c r="J383" s="35">
        <v>4.6762418306094791</v>
      </c>
      <c r="K383" s="35">
        <v>5.9170029240137145</v>
      </c>
      <c r="L383" s="35">
        <v>7.0441004223578139</v>
      </c>
      <c r="M383" s="35">
        <v>8.0248282092231022</v>
      </c>
      <c r="N383" s="35">
        <v>8.8307275246359609</v>
      </c>
      <c r="O383" s="35">
        <v>9.4384127813953285</v>
      </c>
      <c r="P383" s="35">
        <v>9.8302501680672485</v>
      </c>
      <c r="Q383" s="35">
        <v>9.9948693469440162</v>
      </c>
      <c r="R383" s="35">
        <v>9.9274933985160096</v>
      </c>
      <c r="S383" s="35">
        <v>9.6300774381271452</v>
      </c>
      <c r="T383" s="35">
        <v>9.1112518824357327</v>
      </c>
      <c r="U383" s="35">
        <v>7.3574732807219583</v>
      </c>
      <c r="V383" s="35">
        <v>6.036211967760952</v>
      </c>
      <c r="W383" s="35">
        <v>5.0408004286866746</v>
      </c>
      <c r="X383" s="35">
        <v>4.2908775160860664</v>
      </c>
      <c r="Y383" s="35">
        <v>3.7259007675078948</v>
      </c>
      <c r="Z383" s="35">
        <v>3.3002587167442563</v>
      </c>
      <c r="AA383" s="35"/>
      <c r="AB383" s="35"/>
      <c r="AC383" s="35"/>
    </row>
    <row r="384" spans="1:29">
      <c r="A384" s="239" t="s">
        <v>786</v>
      </c>
      <c r="B384" s="35" t="s">
        <v>91</v>
      </c>
      <c r="C384" s="35">
        <v>-7.8856572166876235</v>
      </c>
      <c r="D384" s="35">
        <v>-7.8540191254170377</v>
      </c>
      <c r="E384" s="35">
        <v>-7.8136269283756361</v>
      </c>
      <c r="F384" s="35">
        <v>-7.7620584071308611</v>
      </c>
      <c r="G384" s="35">
        <v>-7.6962211272065444</v>
      </c>
      <c r="H384" s="35">
        <v>-7.6121669925677322</v>
      </c>
      <c r="I384" s="35">
        <v>-8</v>
      </c>
      <c r="J384" s="35">
        <v>-6.8725929018896608</v>
      </c>
      <c r="K384" s="35">
        <v>-5.7853486941928622</v>
      </c>
      <c r="L384" s="35">
        <v>-4.7769994995294418</v>
      </c>
      <c r="M384" s="35">
        <v>-3.8834668747813188</v>
      </c>
      <c r="N384" s="35">
        <v>-3.1365821370910165</v>
      </c>
      <c r="O384" s="35">
        <v>-2.5629524010684035</v>
      </c>
      <c r="P384" s="35">
        <v>-2.1830127236369643</v>
      </c>
      <c r="Q384" s="35">
        <v>-2.0102981230292549</v>
      </c>
      <c r="R384" s="35">
        <v>-2.0509614056172154</v>
      </c>
      <c r="S384" s="35">
        <v>-2.3035539775742055</v>
      </c>
      <c r="T384" s="35">
        <v>-3.5381313130665326</v>
      </c>
      <c r="U384" s="35">
        <v>-4.5051416091607983</v>
      </c>
      <c r="V384" s="35">
        <v>-5.262574040381816</v>
      </c>
      <c r="W384" s="35">
        <v>-5.8558499239815651</v>
      </c>
      <c r="X384" s="35">
        <v>-6.3205465220578603</v>
      </c>
      <c r="Y384" s="35">
        <v>-6.6845305204523857</v>
      </c>
      <c r="Z384" s="35">
        <v>-6.9696291237899413</v>
      </c>
      <c r="AA384" s="35"/>
      <c r="AB384" s="35"/>
      <c r="AC384" s="35"/>
    </row>
    <row r="385" spans="1:29">
      <c r="A385" s="239" t="s">
        <v>786</v>
      </c>
      <c r="B385" s="35" t="s">
        <v>92</v>
      </c>
      <c r="C385" s="35">
        <v>-18.813499087022702</v>
      </c>
      <c r="D385" s="35">
        <v>-18.768142441941251</v>
      </c>
      <c r="E385" s="35">
        <v>-18.711755152450596</v>
      </c>
      <c r="F385" s="35">
        <v>-18.641654588125498</v>
      </c>
      <c r="G385" s="35">
        <v>-18.554505708243415</v>
      </c>
      <c r="H385" s="35">
        <v>-18.446162396918847</v>
      </c>
      <c r="I385" s="35">
        <v>-19</v>
      </c>
      <c r="J385" s="35">
        <v>-17.546527727213025</v>
      </c>
      <c r="K385" s="35">
        <v>-16.156410725691174</v>
      </c>
      <c r="L385" s="35">
        <v>-14.890242679518142</v>
      </c>
      <c r="M385" s="35">
        <v>-13.803214472988348</v>
      </c>
      <c r="N385" s="35">
        <v>-12.942708480149747</v>
      </c>
      <c r="O385" s="35">
        <v>-12.346233218792653</v>
      </c>
      <c r="P385" s="35">
        <v>-12.039788395064711</v>
      </c>
      <c r="Q385" s="35">
        <v>-12.036731604634291</v>
      </c>
      <c r="R385" s="35">
        <v>-12.337196089662626</v>
      </c>
      <c r="S385" s="35">
        <v>-12.928084930923315</v>
      </c>
      <c r="T385" s="35">
        <v>-14.115890491624672</v>
      </c>
      <c r="U385" s="35">
        <v>-15.07133409831609</v>
      </c>
      <c r="V385" s="35">
        <v>-15.839871067471616</v>
      </c>
      <c r="W385" s="35">
        <v>-16.4580646152877</v>
      </c>
      <c r="X385" s="35">
        <v>-16.955325356018704</v>
      </c>
      <c r="Y385" s="35">
        <v>-17.355310514624581</v>
      </c>
      <c r="Z385" s="35">
        <v>-17.67704942139968</v>
      </c>
      <c r="AA385" s="35"/>
      <c r="AB385" s="35"/>
      <c r="AC385" s="35"/>
    </row>
    <row r="386" spans="1:29">
      <c r="A386" s="239" t="s">
        <v>786</v>
      </c>
      <c r="B386" s="35" t="s">
        <v>93</v>
      </c>
      <c r="C386" s="35">
        <v>-26.535507966104326</v>
      </c>
      <c r="D386" s="35">
        <v>-26.429751281793571</v>
      </c>
      <c r="E386" s="35">
        <v>-26.299915656488711</v>
      </c>
      <c r="F386" s="35">
        <v>-26.14051873790936</v>
      </c>
      <c r="G386" s="35">
        <v>-25.944829938375833</v>
      </c>
      <c r="H386" s="35">
        <v>-25.704586233515197</v>
      </c>
      <c r="I386" s="35">
        <v>-25.409643253320382</v>
      </c>
      <c r="J386" s="35">
        <v>-27</v>
      </c>
      <c r="K386" s="35">
        <v>-24.727188948239483</v>
      </c>
      <c r="L386" s="35">
        <v>-22.566425191451653</v>
      </c>
      <c r="M386" s="35">
        <v>-20.624232205855783</v>
      </c>
      <c r="N386" s="35">
        <v>-18.996358148863539</v>
      </c>
      <c r="O386" s="35">
        <v>-17.763055571385792</v>
      </c>
      <c r="P386" s="35">
        <v>-16.98512504792793</v>
      </c>
      <c r="Q386" s="35">
        <v>-16.700917769523898</v>
      </c>
      <c r="R386" s="35">
        <v>-16.924444868657435</v>
      </c>
      <c r="S386" s="35">
        <v>-18.793028294206295</v>
      </c>
      <c r="T386" s="35">
        <v>-20.315069621307948</v>
      </c>
      <c r="U386" s="35">
        <v>-21.554837549103265</v>
      </c>
      <c r="V386" s="35">
        <v>-22.564681688957705</v>
      </c>
      <c r="W386" s="35">
        <v>-23.387243044139595</v>
      </c>
      <c r="X386" s="35">
        <v>-24.057254540305919</v>
      </c>
      <c r="Y386" s="35">
        <v>-24.603007634791819</v>
      </c>
      <c r="Z386" s="35">
        <v>-25.047546932766792</v>
      </c>
      <c r="AA386" s="35"/>
      <c r="AB386" s="35"/>
      <c r="AC386" s="35"/>
    </row>
    <row r="387" spans="1:29">
      <c r="A387" s="241" t="s">
        <v>783</v>
      </c>
      <c r="B387" s="35" t="s">
        <v>82</v>
      </c>
      <c r="C387" s="35">
        <v>-26.056190422087305</v>
      </c>
      <c r="D387" s="35">
        <v>-25.884047371454443</v>
      </c>
      <c r="E387" s="35">
        <v>-25.680506854028838</v>
      </c>
      <c r="F387" s="35">
        <v>-25.439842231892911</v>
      </c>
      <c r="G387" s="35">
        <v>-25.155282375799406</v>
      </c>
      <c r="H387" s="35">
        <v>-24.818821158603043</v>
      </c>
      <c r="I387" s="35">
        <v>-24.420992201871844</v>
      </c>
      <c r="J387" s="35">
        <v>-23.950602538145858</v>
      </c>
      <c r="K387" s="35">
        <v>-23.394417695397596</v>
      </c>
      <c r="L387" s="35">
        <v>-27</v>
      </c>
      <c r="M387" s="35">
        <v>-24.376293794371264</v>
      </c>
      <c r="N387" s="35">
        <v>-21.980515001082249</v>
      </c>
      <c r="O387" s="35">
        <v>-20.020790452215468</v>
      </c>
      <c r="P387" s="35">
        <v>-18.667365941436213</v>
      </c>
      <c r="Q387" s="35">
        <v>-19.952729683549471</v>
      </c>
      <c r="R387" s="35">
        <v>-21.039817593803608</v>
      </c>
      <c r="S387" s="35">
        <v>-21.959215026531702</v>
      </c>
      <c r="T387" s="35">
        <v>-22.736789343506118</v>
      </c>
      <c r="U387" s="35">
        <v>-23.394417695397596</v>
      </c>
      <c r="V387" s="35">
        <v>-23.950602538145858</v>
      </c>
      <c r="W387" s="35">
        <v>-24.420992201871844</v>
      </c>
      <c r="X387" s="35">
        <v>-24.818821158603043</v>
      </c>
      <c r="Y387" s="35">
        <v>-25.155282375799406</v>
      </c>
      <c r="Z387" s="35">
        <v>-25.439842231892911</v>
      </c>
      <c r="AA387" s="35"/>
      <c r="AB387" s="35"/>
      <c r="AC387" s="35"/>
    </row>
    <row r="388" spans="1:29">
      <c r="A388" s="241" t="s">
        <v>783</v>
      </c>
      <c r="B388" s="35" t="s">
        <v>83</v>
      </c>
      <c r="C388" s="35">
        <v>-24.549036860295463</v>
      </c>
      <c r="D388" s="35">
        <v>-24.446360467760748</v>
      </c>
      <c r="E388" s="35">
        <v>-24.3203064626104</v>
      </c>
      <c r="F388" s="35">
        <v>-24.165552172727534</v>
      </c>
      <c r="G388" s="35">
        <v>-23.97556304696683</v>
      </c>
      <c r="H388" s="35">
        <v>-23.742316731568152</v>
      </c>
      <c r="I388" s="35">
        <v>-23.455964323612022</v>
      </c>
      <c r="J388" s="35">
        <v>-25</v>
      </c>
      <c r="K388" s="35">
        <v>-22.793387328387848</v>
      </c>
      <c r="L388" s="35">
        <v>-20.695558438302577</v>
      </c>
      <c r="M388" s="35">
        <v>-18.809934180442507</v>
      </c>
      <c r="N388" s="35">
        <v>-17.229473930935477</v>
      </c>
      <c r="O388" s="35">
        <v>-16.032092787753196</v>
      </c>
      <c r="P388" s="35">
        <v>-15.276820434881484</v>
      </c>
      <c r="Q388" s="35">
        <v>-15.000891038372716</v>
      </c>
      <c r="R388" s="35">
        <v>-15.217907639473239</v>
      </c>
      <c r="S388" s="35">
        <v>-17.032066305054652</v>
      </c>
      <c r="T388" s="35">
        <v>-18.509776331366943</v>
      </c>
      <c r="U388" s="35">
        <v>-19.713434513692491</v>
      </c>
      <c r="V388" s="35">
        <v>-20.693865717434665</v>
      </c>
      <c r="W388" s="35">
        <v>-21.492468974892812</v>
      </c>
      <c r="X388" s="35">
        <v>-22.142965573112541</v>
      </c>
      <c r="Y388" s="35">
        <v>-22.672822946399826</v>
      </c>
      <c r="Z388" s="35">
        <v>-23.104414497831836</v>
      </c>
      <c r="AA388" s="35"/>
      <c r="AB388" s="35"/>
      <c r="AC388" s="35"/>
    </row>
    <row r="389" spans="1:29">
      <c r="A389" s="241" t="s">
        <v>783</v>
      </c>
      <c r="B389" s="35" t="s">
        <v>84</v>
      </c>
      <c r="C389" s="35">
        <v>-19.877318851918677</v>
      </c>
      <c r="D389" s="35">
        <v>-19.841198782815621</v>
      </c>
      <c r="E389" s="35">
        <v>-19.7944441589141</v>
      </c>
      <c r="F389" s="35">
        <v>-19.733923929843229</v>
      </c>
      <c r="G389" s="35">
        <v>-19.655585194095814</v>
      </c>
      <c r="H389" s="35">
        <v>-20</v>
      </c>
      <c r="I389" s="35">
        <v>-17.835292667449703</v>
      </c>
      <c r="J389" s="35">
        <v>-15.741610478227919</v>
      </c>
      <c r="K389" s="35">
        <v>-13.787648204758511</v>
      </c>
      <c r="L389" s="35">
        <v>-12.037516338305062</v>
      </c>
      <c r="M389" s="35">
        <v>-10.548637591300572</v>
      </c>
      <c r="N389" s="35">
        <v>-9.369862829085891</v>
      </c>
      <c r="O389" s="35">
        <v>-8.5398682482901922</v>
      </c>
      <c r="P389" s="35">
        <v>-8.0858863912421644</v>
      </c>
      <c r="Q389" s="35">
        <v>-8.0228126324714424</v>
      </c>
      <c r="R389" s="35">
        <v>-8.3527164539304337</v>
      </c>
      <c r="S389" s="35">
        <v>-9.0647735442439163</v>
      </c>
      <c r="T389" s="35">
        <v>-10.135620949844391</v>
      </c>
      <c r="U389" s="35">
        <v>-12.37931945082417</v>
      </c>
      <c r="V389" s="35">
        <v>-14.11267838175068</v>
      </c>
      <c r="W389" s="35">
        <v>-15.451776831079172</v>
      </c>
      <c r="X389" s="35">
        <v>-16.486291163338961</v>
      </c>
      <c r="Y389" s="35">
        <v>-17.285500440436987</v>
      </c>
      <c r="Z389" s="35">
        <v>-17.902925882194086</v>
      </c>
      <c r="AA389" s="35"/>
      <c r="AB389" s="35"/>
      <c r="AC389" s="35"/>
    </row>
    <row r="390" spans="1:29">
      <c r="A390" s="241" t="s">
        <v>783</v>
      </c>
      <c r="B390" s="35" t="s">
        <v>85</v>
      </c>
      <c r="C390" s="35">
        <v>-9.9928243120842239</v>
      </c>
      <c r="D390" s="35">
        <v>-9.9897194969298901</v>
      </c>
      <c r="E390" s="35">
        <v>-9.9852712736931917</v>
      </c>
      <c r="F390" s="35">
        <v>-10</v>
      </c>
      <c r="G390" s="35">
        <v>-8.4967893596619639</v>
      </c>
      <c r="H390" s="35">
        <v>-7.027739985005014</v>
      </c>
      <c r="I390" s="35">
        <v>-5.6262368086790469</v>
      </c>
      <c r="J390" s="35">
        <v>-4.3241297398548699</v>
      </c>
      <c r="K390" s="35">
        <v>-3.1510098580057644</v>
      </c>
      <c r="L390" s="35">
        <v>-2.1335369398018864</v>
      </c>
      <c r="M390" s="35">
        <v>-1.2948336014284543</v>
      </c>
      <c r="N390" s="35">
        <v>-0.65395982476754355</v>
      </c>
      <c r="O390" s="35">
        <v>-0.22547980911702403</v>
      </c>
      <c r="P390" s="35">
        <v>-1.9130991972932776E-2</v>
      </c>
      <c r="Q390" s="35">
        <v>-3.9602760555048633E-2</v>
      </c>
      <c r="R390" s="35">
        <v>-0.28642988297455574</v>
      </c>
      <c r="S390" s="35">
        <v>-0.75400308087750822</v>
      </c>
      <c r="T390" s="35">
        <v>-1.4316965032951199</v>
      </c>
      <c r="U390" s="35">
        <v>-2.3041092047894827</v>
      </c>
      <c r="V390" s="35">
        <v>-3.3514151401746748</v>
      </c>
      <c r="W390" s="35">
        <v>-5.3593545266894758</v>
      </c>
      <c r="X390" s="35">
        <v>-6.7608760566345172</v>
      </c>
      <c r="Y390" s="35">
        <v>-7.7391240117726827</v>
      </c>
      <c r="Z390" s="35">
        <v>-8.4219312618115243</v>
      </c>
      <c r="AA390" s="35"/>
      <c r="AB390" s="35"/>
      <c r="AC390" s="35"/>
    </row>
    <row r="391" spans="1:29">
      <c r="A391" s="241" t="s">
        <v>783</v>
      </c>
      <c r="B391" s="35" t="s">
        <v>86</v>
      </c>
      <c r="C391" s="35">
        <v>1.0000519213917356</v>
      </c>
      <c r="D391" s="35">
        <v>1.0000939087409757</v>
      </c>
      <c r="E391" s="35">
        <v>1</v>
      </c>
      <c r="F391" s="35">
        <v>2.2881837013159925</v>
      </c>
      <c r="G391" s="35">
        <v>3.5549016359111865</v>
      </c>
      <c r="H391" s="35">
        <v>4.779045733828406</v>
      </c>
      <c r="I391" s="35">
        <v>5.9402173581250404</v>
      </c>
      <c r="J391" s="35">
        <v>7.0190672194221762</v>
      </c>
      <c r="K391" s="35">
        <v>7.9976178045547952</v>
      </c>
      <c r="L391" s="35">
        <v>8.859562946503786</v>
      </c>
      <c r="M391" s="35">
        <v>9.5905395436988528</v>
      </c>
      <c r="N391" s="35">
        <v>10.178366900872907</v>
      </c>
      <c r="O391" s="35">
        <v>10.613249703189794</v>
      </c>
      <c r="P391" s="35">
        <v>10.887941241367377</v>
      </c>
      <c r="Q391" s="35">
        <v>10.99786416787931</v>
      </c>
      <c r="R391" s="35">
        <v>10.941186772003464</v>
      </c>
      <c r="S391" s="35">
        <v>10.718853502700783</v>
      </c>
      <c r="T391" s="35">
        <v>10.334569230703794</v>
      </c>
      <c r="U391" s="35">
        <v>9.7947375120648914</v>
      </c>
      <c r="V391" s="35">
        <v>9.108353881915404</v>
      </c>
      <c r="W391" s="35">
        <v>8.2868559565446169</v>
      </c>
      <c r="X391" s="35">
        <v>5.0288443728443157</v>
      </c>
      <c r="Y391" s="35">
        <v>3.2275158281427356</v>
      </c>
      <c r="Z391" s="35">
        <v>2.2315756841020455</v>
      </c>
      <c r="AA391" s="35"/>
      <c r="AB391" s="35"/>
      <c r="AC391" s="35"/>
    </row>
    <row r="392" spans="1:29">
      <c r="A392" s="241" t="s">
        <v>783</v>
      </c>
      <c r="B392" s="35" t="s">
        <v>87</v>
      </c>
      <c r="C392" s="35">
        <v>9</v>
      </c>
      <c r="D392" s="35">
        <v>10.025180348421527</v>
      </c>
      <c r="E392" s="35">
        <v>11.03701530061085</v>
      </c>
      <c r="F392" s="35">
        <v>12.022333185476779</v>
      </c>
      <c r="G392" s="35">
        <v>12.968307520724309</v>
      </c>
      <c r="H392" s="35">
        <v>13.862623982977253</v>
      </c>
      <c r="I392" s="35">
        <v>14.693640710816666</v>
      </c>
      <c r="J392" s="35">
        <v>15.450539853972906</v>
      </c>
      <c r="K392" s="35">
        <v>16.123468395863288</v>
      </c>
      <c r="L392" s="35">
        <v>16.703666416302731</v>
      </c>
      <c r="M392" s="35">
        <v>17.183581124713626</v>
      </c>
      <c r="N392" s="35">
        <v>17.556965179395306</v>
      </c>
      <c r="O392" s="35">
        <v>17.818958012971315</v>
      </c>
      <c r="P392" s="35">
        <v>17.966149105351747</v>
      </c>
      <c r="Q392" s="35">
        <v>17.996622380547933</v>
      </c>
      <c r="R392" s="35">
        <v>17.909981149399165</v>
      </c>
      <c r="S392" s="35">
        <v>17.707353273516826</v>
      </c>
      <c r="T392" s="35">
        <v>17.391376483223688</v>
      </c>
      <c r="U392" s="35">
        <v>16.966164040613712</v>
      </c>
      <c r="V392" s="35">
        <v>16.43725119471722</v>
      </c>
      <c r="W392" s="35">
        <v>15.811523125797027</v>
      </c>
      <c r="X392" s="35">
        <v>15.097125316768619</v>
      </c>
      <c r="Y392" s="35">
        <v>14.303357518493963</v>
      </c>
      <c r="Z392" s="35">
        <v>10.238368341503849</v>
      </c>
      <c r="AA392" s="35"/>
      <c r="AB392" s="35"/>
      <c r="AC392" s="35"/>
    </row>
    <row r="393" spans="1:29">
      <c r="A393" s="241" t="s">
        <v>783</v>
      </c>
      <c r="B393" s="35" t="s">
        <v>88</v>
      </c>
      <c r="C393" s="35">
        <v>10.000000047248523</v>
      </c>
      <c r="D393" s="35">
        <v>10</v>
      </c>
      <c r="E393" s="35">
        <v>11.07987032844852</v>
      </c>
      <c r="F393" s="35">
        <v>12.144137898008161</v>
      </c>
      <c r="G393" s="35">
        <v>13.177425389899408</v>
      </c>
      <c r="H393" s="35">
        <v>14.164803108237354</v>
      </c>
      <c r="I393" s="35">
        <v>15.092004695232898</v>
      </c>
      <c r="J393" s="35">
        <v>15.94563326199841</v>
      </c>
      <c r="K393" s="35">
        <v>16.713354956628688</v>
      </c>
      <c r="L393" s="35">
        <v>17.384077172743588</v>
      </c>
      <c r="M393" s="35">
        <v>17.948108823604496</v>
      </c>
      <c r="N393" s="35">
        <v>18.397300366046604</v>
      </c>
      <c r="O393" s="35">
        <v>18.72516155105852</v>
      </c>
      <c r="P393" s="35">
        <v>18.926955199662366</v>
      </c>
      <c r="Q393" s="35">
        <v>18.999765649151676</v>
      </c>
      <c r="R393" s="35">
        <v>18.942540880725637</v>
      </c>
      <c r="S393" s="35">
        <v>18.756107719828655</v>
      </c>
      <c r="T393" s="35">
        <v>18.443159889569639</v>
      </c>
      <c r="U393" s="35">
        <v>18.008219089833929</v>
      </c>
      <c r="V393" s="35">
        <v>17.45756966444544</v>
      </c>
      <c r="W393" s="35">
        <v>16.799167800355789</v>
      </c>
      <c r="X393" s="35">
        <v>16.042526570817138</v>
      </c>
      <c r="Y393" s="35">
        <v>12.484156938979176</v>
      </c>
      <c r="Z393" s="35">
        <v>11.021267449163052</v>
      </c>
      <c r="AA393" s="35"/>
      <c r="AB393" s="35"/>
      <c r="AC393" s="35"/>
    </row>
    <row r="394" spans="1:29">
      <c r="A394" s="241" t="s">
        <v>783</v>
      </c>
      <c r="B394" s="35" t="s">
        <v>89</v>
      </c>
      <c r="C394" s="35">
        <v>8.0013580580352492</v>
      </c>
      <c r="D394" s="35">
        <v>8.0021180592228891</v>
      </c>
      <c r="E394" s="35">
        <v>8.0033033749333402</v>
      </c>
      <c r="F394" s="35">
        <v>8</v>
      </c>
      <c r="G394" s="35">
        <v>9.1124024367343104</v>
      </c>
      <c r="H394" s="35">
        <v>10.203191603572773</v>
      </c>
      <c r="I394" s="35">
        <v>11.25117416266945</v>
      </c>
      <c r="J394" s="35">
        <v>12.235988481266336</v>
      </c>
      <c r="K394" s="35">
        <v>13.138500245231919</v>
      </c>
      <c r="L394" s="35">
        <v>13.941174226581591</v>
      </c>
      <c r="M394" s="35">
        <v>14.628414981774061</v>
      </c>
      <c r="N394" s="35">
        <v>15.186869861233149</v>
      </c>
      <c r="O394" s="35">
        <v>15.605688442813213</v>
      </c>
      <c r="P394" s="35">
        <v>15.876733348581446</v>
      </c>
      <c r="Q394" s="35">
        <v>15.994738348881372</v>
      </c>
      <c r="R394" s="35">
        <v>15.957410681816469</v>
      </c>
      <c r="S394" s="35">
        <v>15.765475600151582</v>
      </c>
      <c r="T394" s="35">
        <v>15.422662280114224</v>
      </c>
      <c r="U394" s="35">
        <v>14.935631365878834</v>
      </c>
      <c r="V394" s="35">
        <v>14.313845557498361</v>
      </c>
      <c r="W394" s="35">
        <v>12.048313947043543</v>
      </c>
      <c r="X394" s="35">
        <v>10.59569950905178</v>
      </c>
      <c r="Y394" s="35">
        <v>9.6643116194612624</v>
      </c>
      <c r="Z394" s="35">
        <v>9.0671239706346594</v>
      </c>
      <c r="AA394" s="35"/>
      <c r="AB394" s="35"/>
      <c r="AC394" s="35"/>
    </row>
    <row r="395" spans="1:29">
      <c r="A395" s="241" t="s">
        <v>783</v>
      </c>
      <c r="B395" s="35" t="s">
        <v>90</v>
      </c>
      <c r="C395" s="35">
        <v>2.0281589045579183</v>
      </c>
      <c r="D395" s="35">
        <v>2.037870025913453</v>
      </c>
      <c r="E395" s="35">
        <v>2.0509302078756586</v>
      </c>
      <c r="F395" s="35">
        <v>2.0684944362115245</v>
      </c>
      <c r="G395" s="35">
        <v>2</v>
      </c>
      <c r="H395" s="35">
        <v>3.3222732495192329</v>
      </c>
      <c r="I395" s="35">
        <v>4.6081733732364274</v>
      </c>
      <c r="J395" s="35">
        <v>5.8223277982088675</v>
      </c>
      <c r="K395" s="35">
        <v>6.9313375339792618</v>
      </c>
      <c r="L395" s="35">
        <v>7.9046959128452068</v>
      </c>
      <c r="M395" s="35">
        <v>8.7156277680415624</v>
      </c>
      <c r="N395" s="35">
        <v>9.3418259657012115</v>
      </c>
      <c r="O395" s="35">
        <v>9.7660650300544773</v>
      </c>
      <c r="P395" s="35">
        <v>9.9766749822498078</v>
      </c>
      <c r="Q395" s="35">
        <v>9.9678623584255188</v>
      </c>
      <c r="R395" s="35">
        <v>9.7398695764594017</v>
      </c>
      <c r="S395" s="35">
        <v>9.2989682675316416</v>
      </c>
      <c r="T395" s="35">
        <v>8.6572867559365871</v>
      </c>
      <c r="U395" s="35">
        <v>7.8324764328330474</v>
      </c>
      <c r="V395" s="35">
        <v>6.3368374656989523</v>
      </c>
      <c r="W395" s="35">
        <v>5.224729567360515</v>
      </c>
      <c r="X395" s="35">
        <v>4.3978027456311839</v>
      </c>
      <c r="Y395" s="35">
        <v>3.7829271840808825</v>
      </c>
      <c r="Z395" s="35">
        <v>3.325725958703833</v>
      </c>
      <c r="AA395" s="35"/>
      <c r="AB395" s="35"/>
      <c r="AC395" s="35"/>
    </row>
    <row r="396" spans="1:29">
      <c r="A396" s="241" t="s">
        <v>783</v>
      </c>
      <c r="B396" s="35" t="s">
        <v>91</v>
      </c>
      <c r="C396" s="35">
        <v>-7.8562616678803936</v>
      </c>
      <c r="D396" s="35">
        <v>-7.8196418018637628</v>
      </c>
      <c r="E396" s="35">
        <v>-7.7736923814596475</v>
      </c>
      <c r="F396" s="35">
        <v>-7.7160365387398739</v>
      </c>
      <c r="G396" s="35">
        <v>-7.6436918569029384</v>
      </c>
      <c r="H396" s="35">
        <v>-7.5529160960572383</v>
      </c>
      <c r="I396" s="35">
        <v>-8</v>
      </c>
      <c r="J396" s="35">
        <v>-6.8013617361411827</v>
      </c>
      <c r="K396" s="35">
        <v>-5.6510473004131434</v>
      </c>
      <c r="L396" s="35">
        <v>-4.5954323165253408</v>
      </c>
      <c r="M396" s="35">
        <v>-3.6770745423866913</v>
      </c>
      <c r="N396" s="35">
        <v>-2.9329981283002002</v>
      </c>
      <c r="O396" s="35">
        <v>-2.3932009659022668</v>
      </c>
      <c r="P396" s="35">
        <v>-2.0794453049789308</v>
      </c>
      <c r="Q396" s="35">
        <v>-2.004380395175124</v>
      </c>
      <c r="R396" s="35">
        <v>-2.1710325238282246</v>
      </c>
      <c r="S396" s="35">
        <v>-2.572683009359741</v>
      </c>
      <c r="T396" s="35">
        <v>-3.6746435694053945</v>
      </c>
      <c r="U396" s="35">
        <v>-4.5528624394059856</v>
      </c>
      <c r="V396" s="35">
        <v>-5.2527680545335933</v>
      </c>
      <c r="W396" s="35">
        <v>-5.8105650762336909</v>
      </c>
      <c r="X396" s="35">
        <v>-6.2551071840445722</v>
      </c>
      <c r="Y396" s="35">
        <v>-6.6093896164150925</v>
      </c>
      <c r="Z396" s="35">
        <v>-6.8917386665522491</v>
      </c>
      <c r="AA396" s="35"/>
      <c r="AB396" s="35"/>
      <c r="AC396" s="35"/>
    </row>
    <row r="397" spans="1:29">
      <c r="A397" s="241" t="s">
        <v>783</v>
      </c>
      <c r="B397" s="35" t="s">
        <v>92</v>
      </c>
      <c r="C397" s="35">
        <v>-18.48359849333011</v>
      </c>
      <c r="D397" s="35">
        <v>-18.378005600774959</v>
      </c>
      <c r="E397" s="35">
        <v>-18.250821255030477</v>
      </c>
      <c r="F397" s="35">
        <v>-18.097630472857297</v>
      </c>
      <c r="G397" s="35">
        <v>-17.913115502831211</v>
      </c>
      <c r="H397" s="35">
        <v>-17.690871228856295</v>
      </c>
      <c r="I397" s="35">
        <v>-17.423182827705677</v>
      </c>
      <c r="J397" s="35">
        <v>-17.100757962358362</v>
      </c>
      <c r="K397" s="35">
        <v>-19</v>
      </c>
      <c r="L397" s="35">
        <v>-17.26189300754287</v>
      </c>
      <c r="M397" s="35">
        <v>-15.632650860648805</v>
      </c>
      <c r="N397" s="35">
        <v>-14.214319748347705</v>
      </c>
      <c r="O397" s="35">
        <v>-13.095735627325794</v>
      </c>
      <c r="P397" s="35">
        <v>-12.346960057724544</v>
      </c>
      <c r="Q397" s="35">
        <v>-12.014891957216916</v>
      </c>
      <c r="R397" s="35">
        <v>-13.200718974255455</v>
      </c>
      <c r="S397" s="35">
        <v>-14.185234042255301</v>
      </c>
      <c r="T397" s="35">
        <v>-15.002612888572511</v>
      </c>
      <c r="U397" s="35">
        <v>-15.681229397473885</v>
      </c>
      <c r="V397" s="35">
        <v>-16.244640560153726</v>
      </c>
      <c r="W397" s="35">
        <v>-16.712404214689851</v>
      </c>
      <c r="X397" s="35">
        <v>-17.100757962358362</v>
      </c>
      <c r="Y397" s="35">
        <v>-17.423182827705677</v>
      </c>
      <c r="Z397" s="35">
        <v>-17.690871228856295</v>
      </c>
      <c r="AA397" s="35"/>
      <c r="AB397" s="35"/>
      <c r="AC397" s="35"/>
    </row>
    <row r="398" spans="1:29">
      <c r="A398" s="241" t="s">
        <v>783</v>
      </c>
      <c r="B398" s="35" t="s">
        <v>93</v>
      </c>
      <c r="C398" s="35">
        <v>-25.710076535831835</v>
      </c>
      <c r="D398" s="35">
        <v>-25.489835848544466</v>
      </c>
      <c r="E398" s="35">
        <v>-25.231991410581781</v>
      </c>
      <c r="F398" s="35">
        <v>-24.930122782186416</v>
      </c>
      <c r="G398" s="35">
        <v>-24.576713301922627</v>
      </c>
      <c r="H398" s="35">
        <v>-24.162962918505052</v>
      </c>
      <c r="I398" s="35">
        <v>-23.678569065656468</v>
      </c>
      <c r="J398" s="35">
        <v>-23.111470123682352</v>
      </c>
      <c r="K398" s="35">
        <v>-22.447545079842676</v>
      </c>
      <c r="L398" s="35">
        <v>-27</v>
      </c>
      <c r="M398" s="35">
        <v>-23.628249088643223</v>
      </c>
      <c r="N398" s="35">
        <v>-20.628054247017985</v>
      </c>
      <c r="O398" s="35">
        <v>-18.330027264989443</v>
      </c>
      <c r="P398" s="35">
        <v>-16.987403300203319</v>
      </c>
      <c r="Q398" s="35">
        <v>-18.447629446194849</v>
      </c>
      <c r="R398" s="35">
        <v>-19.69489780896911</v>
      </c>
      <c r="S398" s="35">
        <v>-20.760265918592452</v>
      </c>
      <c r="T398" s="35">
        <v>-21.670261908932378</v>
      </c>
      <c r="U398" s="35">
        <v>-22.447545079842676</v>
      </c>
      <c r="V398" s="35">
        <v>-23.111470123682352</v>
      </c>
      <c r="W398" s="35">
        <v>-23.678569065656468</v>
      </c>
      <c r="X398" s="35">
        <v>-24.162962918505052</v>
      </c>
      <c r="Y398" s="35">
        <v>-24.576713301922627</v>
      </c>
      <c r="Z398" s="35">
        <v>-24.930122782186416</v>
      </c>
      <c r="AA398" s="35"/>
      <c r="AB398" s="35"/>
      <c r="AC398" s="35"/>
    </row>
    <row r="399" spans="1:29" ht="26.4">
      <c r="A399" s="241" t="s">
        <v>769</v>
      </c>
      <c r="B399" s="35" t="s">
        <v>82</v>
      </c>
      <c r="C399" s="35">
        <v>-14.737811474904623</v>
      </c>
      <c r="D399" s="35">
        <v>-14.673561395846502</v>
      </c>
      <c r="E399" s="35">
        <v>-14.593566643532856</v>
      </c>
      <c r="F399" s="35">
        <v>-14.493968938883606</v>
      </c>
      <c r="G399" s="35">
        <v>-14.369964520037412</v>
      </c>
      <c r="H399" s="35">
        <v>-14.215572448979792</v>
      </c>
      <c r="I399" s="35">
        <v>-15</v>
      </c>
      <c r="J399" s="35">
        <v>-12.937144905368227</v>
      </c>
      <c r="K399" s="35">
        <v>-10.963026229496379</v>
      </c>
      <c r="L399" s="35">
        <v>-9.1625632776521027</v>
      </c>
      <c r="M399" s="35">
        <v>-7.6132053262641444</v>
      </c>
      <c r="N399" s="35">
        <v>-6.3816000406683617</v>
      </c>
      <c r="O399" s="35">
        <v>-5.5207265383286828</v>
      </c>
      <c r="P399" s="35">
        <v>-5.0676164225805707</v>
      </c>
      <c r="Q399" s="35">
        <v>-5.0417608196209223</v>
      </c>
      <c r="R399" s="35">
        <v>-5.4442719421385917</v>
      </c>
      <c r="S399" s="35">
        <v>-6.2578352460261417</v>
      </c>
      <c r="T399" s="35">
        <v>-7.9784797085230679</v>
      </c>
      <c r="U399" s="35">
        <v>-9.3604646456460809</v>
      </c>
      <c r="V399" s="35">
        <v>-10.470445474377751</v>
      </c>
      <c r="W399" s="35">
        <v>-11.361958404118303</v>
      </c>
      <c r="X399" s="35">
        <v>-12.078002576523296</v>
      </c>
      <c r="Y399" s="35">
        <v>-12.65311398515353</v>
      </c>
      <c r="Z399" s="35">
        <v>-13.115031203508567</v>
      </c>
      <c r="AA399" s="35"/>
      <c r="AB399" s="35"/>
      <c r="AC399" s="35"/>
    </row>
    <row r="400" spans="1:29" ht="26.4">
      <c r="A400" s="241" t="s">
        <v>769</v>
      </c>
      <c r="B400" s="35" t="s">
        <v>83</v>
      </c>
      <c r="C400" s="35">
        <v>-10.8150660818978</v>
      </c>
      <c r="D400" s="35">
        <v>-10.76518345916265</v>
      </c>
      <c r="E400" s="35">
        <v>-10.701845889512015</v>
      </c>
      <c r="F400" s="35">
        <v>-10.621424141230079</v>
      </c>
      <c r="G400" s="35">
        <v>-10.519310062139297</v>
      </c>
      <c r="H400" s="35">
        <v>-10.389652533282757</v>
      </c>
      <c r="I400" s="35">
        <v>-11</v>
      </c>
      <c r="J400" s="35">
        <v>-9.2781841610880385</v>
      </c>
      <c r="K400" s="35">
        <v>-7.6199752788048869</v>
      </c>
      <c r="L400" s="35">
        <v>-6.0866305550377904</v>
      </c>
      <c r="M400" s="35">
        <v>-4.7347944863336613</v>
      </c>
      <c r="N400" s="35">
        <v>-3.6144063148855885</v>
      </c>
      <c r="O400" s="35">
        <v>-2.7668551836078112</v>
      </c>
      <c r="P400" s="35">
        <v>-2.2234511471702589</v>
      </c>
      <c r="Q400" s="35">
        <v>-2.0042685225797072</v>
      </c>
      <c r="R400" s="35">
        <v>-2.1174043080057885</v>
      </c>
      <c r="S400" s="35">
        <v>-2.5586790651867979</v>
      </c>
      <c r="T400" s="35">
        <v>-4.3518884620890805</v>
      </c>
      <c r="U400" s="35">
        <v>-5.7641622251053137</v>
      </c>
      <c r="V400" s="35">
        <v>-6.8764233950219467</v>
      </c>
      <c r="W400" s="35">
        <v>-7.7524043432639873</v>
      </c>
      <c r="X400" s="35">
        <v>-8.4422986256837724</v>
      </c>
      <c r="Y400" s="35">
        <v>-8.9856370645741119</v>
      </c>
      <c r="Z400" s="35">
        <v>-9.4135528579045431</v>
      </c>
      <c r="AA400" s="35"/>
      <c r="AB400" s="35"/>
      <c r="AC400" s="35"/>
    </row>
    <row r="401" spans="1:29" ht="26.4">
      <c r="A401" s="241" t="s">
        <v>769</v>
      </c>
      <c r="B401" s="35" t="s">
        <v>84</v>
      </c>
      <c r="C401" s="35">
        <v>-2.9154106617598465</v>
      </c>
      <c r="D401" s="35">
        <v>-2.8898028490366428</v>
      </c>
      <c r="E401" s="35">
        <v>-2.8564427582354974</v>
      </c>
      <c r="F401" s="35">
        <v>-2.8129835346661127</v>
      </c>
      <c r="G401" s="35">
        <v>-2.756367858032855</v>
      </c>
      <c r="H401" s="35">
        <v>-3</v>
      </c>
      <c r="I401" s="35">
        <v>-1.4038157851733251</v>
      </c>
      <c r="J401" s="35">
        <v>0.14176031804871458</v>
      </c>
      <c r="K401" s="35">
        <v>1.587724762833143</v>
      </c>
      <c r="L401" s="35">
        <v>2.8882322580674096</v>
      </c>
      <c r="M401" s="35">
        <v>4.002049324651721</v>
      </c>
      <c r="N401" s="35">
        <v>4.8938616311390835</v>
      </c>
      <c r="O401" s="35">
        <v>5.5353936587529873</v>
      </c>
      <c r="P401" s="35">
        <v>5.9063051960379802</v>
      </c>
      <c r="Q401" s="35">
        <v>5.9948362391674319</v>
      </c>
      <c r="R401" s="35">
        <v>5.798179850903427</v>
      </c>
      <c r="S401" s="35">
        <v>5.3225711564605795</v>
      </c>
      <c r="T401" s="35">
        <v>4.583089654599064</v>
      </c>
      <c r="U401" s="35">
        <v>2.8209176016862818</v>
      </c>
      <c r="V401" s="35">
        <v>1.4682422691747341</v>
      </c>
      <c r="W401" s="35">
        <v>0.42990407049500101</v>
      </c>
      <c r="X401" s="35">
        <v>-0.36714322453894477</v>
      </c>
      <c r="Y401" s="35">
        <v>-0.978971231375934</v>
      </c>
      <c r="Z401" s="35">
        <v>-1.4486215423203803</v>
      </c>
      <c r="AA401" s="35"/>
      <c r="AB401" s="35"/>
      <c r="AC401" s="35"/>
    </row>
    <row r="402" spans="1:29" ht="26.4">
      <c r="A402" s="241" t="s">
        <v>769</v>
      </c>
      <c r="B402" s="35" t="s">
        <v>85</v>
      </c>
      <c r="C402" s="35">
        <v>5.0338689193208053</v>
      </c>
      <c r="D402" s="35">
        <v>5.0456755516631953</v>
      </c>
      <c r="E402" s="35">
        <v>5.0615979506159112</v>
      </c>
      <c r="F402" s="35">
        <v>5.0830708635564799</v>
      </c>
      <c r="G402" s="35">
        <v>5</v>
      </c>
      <c r="H402" s="35">
        <v>6.6442309266818382</v>
      </c>
      <c r="I402" s="35">
        <v>8.2437055783218689</v>
      </c>
      <c r="J402" s="35">
        <v>9.75488595410188</v>
      </c>
      <c r="K402" s="35">
        <v>11.136637439997383</v>
      </c>
      <c r="L402" s="35">
        <v>12.351348500707205</v>
      </c>
      <c r="M402" s="35">
        <v>13.365954472717711</v>
      </c>
      <c r="N402" s="35">
        <v>14.152837590661836</v>
      </c>
      <c r="O402" s="35">
        <v>14.690578748086251</v>
      </c>
      <c r="P402" s="35">
        <v>14.964540529557127</v>
      </c>
      <c r="Q402" s="35">
        <v>14.967265643860998</v>
      </c>
      <c r="R402" s="35">
        <v>14.698679912874022</v>
      </c>
      <c r="S402" s="35">
        <v>14.166094290704462</v>
      </c>
      <c r="T402" s="35">
        <v>13.384005858146946</v>
      </c>
      <c r="U402" s="35">
        <v>12.373703209416888</v>
      </c>
      <c r="V402" s="35">
        <v>10.467681286847771</v>
      </c>
      <c r="W402" s="35">
        <v>9.0543452598371452</v>
      </c>
      <c r="X402" s="35">
        <v>8.0063411935703002</v>
      </c>
      <c r="Y402" s="35">
        <v>7.2292347575057629</v>
      </c>
      <c r="Z402" s="35">
        <v>6.6530018664215778</v>
      </c>
      <c r="AA402" s="35"/>
      <c r="AB402" s="35"/>
      <c r="AC402" s="35"/>
    </row>
    <row r="403" spans="1:29" ht="26.4">
      <c r="A403" s="241" t="s">
        <v>769</v>
      </c>
      <c r="B403" s="35" t="s">
        <v>86</v>
      </c>
      <c r="C403" s="35">
        <v>11.021062810307978</v>
      </c>
      <c r="D403" s="35">
        <v>11.029498843110694</v>
      </c>
      <c r="E403" s="35">
        <v>11.041313658156044</v>
      </c>
      <c r="F403" s="35">
        <v>11.057860518252518</v>
      </c>
      <c r="G403" s="35">
        <v>11</v>
      </c>
      <c r="H403" s="35">
        <v>12.702208231186173</v>
      </c>
      <c r="I403" s="35">
        <v>14.363407734505991</v>
      </c>
      <c r="J403" s="35">
        <v>15.943577743336853</v>
      </c>
      <c r="K403" s="35">
        <v>17.404649612087987</v>
      </c>
      <c r="L403" s="35">
        <v>18.711423946489603</v>
      </c>
      <c r="M403" s="35">
        <v>19.832418609350491</v>
      </c>
      <c r="N403" s="35">
        <v>20.740627172064158</v>
      </c>
      <c r="O403" s="35">
        <v>21.414169539638792</v>
      </c>
      <c r="P403" s="35">
        <v>21.836819074726328</v>
      </c>
      <c r="Q403" s="35">
        <v>21.998393521448968</v>
      </c>
      <c r="R403" s="35">
        <v>21.895000311086612</v>
      </c>
      <c r="S403" s="35">
        <v>21.529130339846482</v>
      </c>
      <c r="T403" s="35">
        <v>20.909597959468982</v>
      </c>
      <c r="U403" s="35">
        <v>20.051328626385242</v>
      </c>
      <c r="V403" s="35">
        <v>17.462843887718346</v>
      </c>
      <c r="W403" s="35">
        <v>15.614609947456863</v>
      </c>
      <c r="X403" s="35">
        <v>14.294931045392419</v>
      </c>
      <c r="Y403" s="35">
        <v>13.352651842193922</v>
      </c>
      <c r="Z403" s="35">
        <v>12.679844164969239</v>
      </c>
      <c r="AA403" s="35"/>
      <c r="AB403" s="35"/>
      <c r="AC403" s="35"/>
    </row>
    <row r="404" spans="1:29" ht="26.4">
      <c r="A404" s="241" t="s">
        <v>769</v>
      </c>
      <c r="B404" s="35" t="s">
        <v>87</v>
      </c>
      <c r="C404" s="35">
        <v>17.0060528205561</v>
      </c>
      <c r="D404" s="35">
        <v>17.00870729112177</v>
      </c>
      <c r="E404" s="35">
        <v>17.012525882433906</v>
      </c>
      <c r="F404" s="35">
        <v>17</v>
      </c>
      <c r="G404" s="35">
        <v>18.346471413706322</v>
      </c>
      <c r="H404" s="35">
        <v>19.662634832804262</v>
      </c>
      <c r="I404" s="35">
        <v>20.918864471403602</v>
      </c>
      <c r="J404" s="35">
        <v>22.086883605077816</v>
      </c>
      <c r="K404" s="35">
        <v>23.140401057315081</v>
      </c>
      <c r="L404" s="35">
        <v>24.055702992873734</v>
      </c>
      <c r="M404" s="35">
        <v>24.812186697247128</v>
      </c>
      <c r="N404" s="35">
        <v>25.392824327289027</v>
      </c>
      <c r="O404" s="35">
        <v>25.784546194343889</v>
      </c>
      <c r="P404" s="35">
        <v>25.978534952485298</v>
      </c>
      <c r="Q404" s="35">
        <v>25.970424069920597</v>
      </c>
      <c r="R404" s="35">
        <v>25.760396116129208</v>
      </c>
      <c r="S404" s="35">
        <v>25.353178652369628</v>
      </c>
      <c r="T404" s="35">
        <v>24.757937818056647</v>
      </c>
      <c r="U404" s="35">
        <v>23.98807200829425</v>
      </c>
      <c r="V404" s="35">
        <v>23.060910286717892</v>
      </c>
      <c r="W404" s="35">
        <v>21.213204986382252</v>
      </c>
      <c r="X404" s="35">
        <v>19.928783865383501</v>
      </c>
      <c r="Y404" s="35">
        <v>19.035926321613939</v>
      </c>
      <c r="Z404" s="35">
        <v>18.415261821137392</v>
      </c>
      <c r="AA404" s="35"/>
      <c r="AB404" s="35"/>
      <c r="AC404" s="35"/>
    </row>
    <row r="405" spans="1:29" ht="26.4">
      <c r="A405" s="241" t="s">
        <v>769</v>
      </c>
      <c r="B405" s="35" t="s">
        <v>88</v>
      </c>
      <c r="C405" s="35">
        <v>21.006215501263991</v>
      </c>
      <c r="D405" s="35">
        <v>21.00886935370962</v>
      </c>
      <c r="E405" s="35">
        <v>21.01265633001832</v>
      </c>
      <c r="F405" s="35">
        <v>21.018060243708501</v>
      </c>
      <c r="G405" s="35">
        <v>21</v>
      </c>
      <c r="H405" s="35">
        <v>22.05728698148787</v>
      </c>
      <c r="I405" s="35">
        <v>23.09031451196795</v>
      </c>
      <c r="J405" s="35">
        <v>24.075379773563768</v>
      </c>
      <c r="K405" s="35">
        <v>24.98988044271362</v>
      </c>
      <c r="L405" s="35">
        <v>25.81283330051075</v>
      </c>
      <c r="M405" s="35">
        <v>26.525355692685306</v>
      </c>
      <c r="N405" s="35">
        <v>27.111098792128317</v>
      </c>
      <c r="O405" s="35">
        <v>27.556622722748536</v>
      </c>
      <c r="P405" s="35">
        <v>27.851704937444822</v>
      </c>
      <c r="Q405" s="35">
        <v>27.989574774461161</v>
      </c>
      <c r="R405" s="35">
        <v>27.967068810228444</v>
      </c>
      <c r="S405" s="35">
        <v>27.784703444121909</v>
      </c>
      <c r="T405" s="35">
        <v>27.446663049676882</v>
      </c>
      <c r="U405" s="35">
        <v>26.960703964133181</v>
      </c>
      <c r="V405" s="35">
        <v>26.337976519268221</v>
      </c>
      <c r="W405" s="35">
        <v>24.740768593621553</v>
      </c>
      <c r="X405" s="35">
        <v>23.6214708177367</v>
      </c>
      <c r="Y405" s="35">
        <v>22.837084833304811</v>
      </c>
      <c r="Z405" s="35">
        <v>22.28739967728206</v>
      </c>
      <c r="AA405" s="35"/>
      <c r="AB405" s="35"/>
      <c r="AC405" s="35"/>
    </row>
    <row r="406" spans="1:29" ht="26.4">
      <c r="A406" s="241" t="s">
        <v>769</v>
      </c>
      <c r="B406" s="35" t="s">
        <v>89</v>
      </c>
      <c r="C406" s="35">
        <v>19.020903787803643</v>
      </c>
      <c r="D406" s="35">
        <v>19.028696123970207</v>
      </c>
      <c r="E406" s="35">
        <v>19.039393220915205</v>
      </c>
      <c r="F406" s="35">
        <v>19.054077890647712</v>
      </c>
      <c r="G406" s="35">
        <v>19</v>
      </c>
      <c r="H406" s="35">
        <v>20.27550878019407</v>
      </c>
      <c r="I406" s="35">
        <v>21.51838455401991</v>
      </c>
      <c r="J406" s="35">
        <v>22.696829207915346</v>
      </c>
      <c r="K406" s="35">
        <v>23.780693053777618</v>
      </c>
      <c r="L406" s="35">
        <v>24.742246187796169</v>
      </c>
      <c r="M406" s="35">
        <v>25.556887940784662</v>
      </c>
      <c r="N406" s="35">
        <v>26.203776269218277</v>
      </c>
      <c r="O406" s="35">
        <v>26.666360984443596</v>
      </c>
      <c r="P406" s="35">
        <v>26.932807177762069</v>
      </c>
      <c r="Q406" s="35">
        <v>26.996298008350365</v>
      </c>
      <c r="R406" s="35">
        <v>26.855209107398881</v>
      </c>
      <c r="S406" s="35">
        <v>26.513150136459725</v>
      </c>
      <c r="T406" s="35">
        <v>25.978872436762604</v>
      </c>
      <c r="U406" s="35">
        <v>25.266045132226807</v>
      </c>
      <c r="V406" s="35">
        <v>23.564521603966917</v>
      </c>
      <c r="W406" s="35">
        <v>22.3250410798871</v>
      </c>
      <c r="X406" s="35">
        <v>21.422137332711568</v>
      </c>
      <c r="Y406" s="35">
        <v>20.764414068145683</v>
      </c>
      <c r="Z406" s="35">
        <v>20.285293348905714</v>
      </c>
      <c r="AA406" s="35"/>
      <c r="AB406" s="35"/>
      <c r="AC406" s="35"/>
    </row>
    <row r="407" spans="1:29" ht="26.4">
      <c r="A407" s="241" t="s">
        <v>769</v>
      </c>
      <c r="B407" s="35" t="s">
        <v>90</v>
      </c>
      <c r="C407" s="35">
        <v>12.08227942116911</v>
      </c>
      <c r="D407" s="35">
        <v>12.108942779345279</v>
      </c>
      <c r="E407" s="35">
        <v>12.144246629385986</v>
      </c>
      <c r="F407" s="35">
        <v>12.190990997423267</v>
      </c>
      <c r="G407" s="35">
        <v>12.252883282278475</v>
      </c>
      <c r="H407" s="35">
        <v>12</v>
      </c>
      <c r="I407" s="35">
        <v>13.877095886189435</v>
      </c>
      <c r="J407" s="35">
        <v>15.699127394921376</v>
      </c>
      <c r="K407" s="35">
        <v>17.412645455493355</v>
      </c>
      <c r="L407" s="35">
        <v>18.967384225887507</v>
      </c>
      <c r="M407" s="35">
        <v>20.317735635077391</v>
      </c>
      <c r="N407" s="35">
        <v>21.424087290194336</v>
      </c>
      <c r="O407" s="35">
        <v>22.253984501210894</v>
      </c>
      <c r="P407" s="35">
        <v>22.783082335289834</v>
      </c>
      <c r="Q407" s="35">
        <v>22.995859772401204</v>
      </c>
      <c r="R407" s="35">
        <v>22.886075012540154</v>
      </c>
      <c r="S407" s="35">
        <v>22.456948578164031</v>
      </c>
      <c r="T407" s="35">
        <v>21.72106884056133</v>
      </c>
      <c r="U407" s="35">
        <v>19.341871780335904</v>
      </c>
      <c r="V407" s="35">
        <v>17.544974747425009</v>
      </c>
      <c r="W407" s="35">
        <v>16.187861879028119</v>
      </c>
      <c r="X407" s="35">
        <v>15.162897563412958</v>
      </c>
      <c r="Y407" s="35">
        <v>14.388789622394432</v>
      </c>
      <c r="Z407" s="35">
        <v>13.804141849570959</v>
      </c>
      <c r="AA407" s="35"/>
      <c r="AB407" s="35"/>
      <c r="AC407" s="35"/>
    </row>
    <row r="408" spans="1:29" ht="26.4">
      <c r="A408" s="241" t="s">
        <v>769</v>
      </c>
      <c r="B408" s="35" t="s">
        <v>91</v>
      </c>
      <c r="C408" s="35">
        <v>5.1129234930192125</v>
      </c>
      <c r="D408" s="35">
        <v>5.1449966351778293</v>
      </c>
      <c r="E408" s="35">
        <v>5.1861793649025332</v>
      </c>
      <c r="F408" s="35">
        <v>5.2390590365976335</v>
      </c>
      <c r="G408" s="35">
        <v>5.3069578790802465</v>
      </c>
      <c r="H408" s="35">
        <v>5</v>
      </c>
      <c r="I408" s="35">
        <v>6.8460832701712988</v>
      </c>
      <c r="J408" s="35">
        <v>8.6287062172089737</v>
      </c>
      <c r="K408" s="35">
        <v>10.286590008206463</v>
      </c>
      <c r="L408" s="35">
        <v>11.762743800554087</v>
      </c>
      <c r="M408" s="35">
        <v>13.006423839530203</v>
      </c>
      <c r="N408" s="35">
        <v>13.974877808149159</v>
      </c>
      <c r="O408" s="35">
        <v>14.634814466096055</v>
      </c>
      <c r="P408" s="35">
        <v>14.963548057946024</v>
      </c>
      <c r="Q408" s="35">
        <v>14.94977815088504</v>
      </c>
      <c r="R408" s="35">
        <v>14.593978094499077</v>
      </c>
      <c r="S408" s="35">
        <v>13.908378749071659</v>
      </c>
      <c r="T408" s="35">
        <v>12.91654804174021</v>
      </c>
      <c r="U408" s="35">
        <v>11.165413814129671</v>
      </c>
      <c r="V408" s="35">
        <v>9.8016291064034462</v>
      </c>
      <c r="W408" s="35">
        <v>8.7395125080854541</v>
      </c>
      <c r="X408" s="35">
        <v>7.9123352696022646</v>
      </c>
      <c r="Y408" s="35">
        <v>7.2681289885327143</v>
      </c>
      <c r="Z408" s="35">
        <v>6.7664206323762315</v>
      </c>
      <c r="AA408" s="35"/>
      <c r="AB408" s="35"/>
      <c r="AC408" s="35"/>
    </row>
    <row r="409" spans="1:29" ht="26.4">
      <c r="A409" s="241" t="s">
        <v>769</v>
      </c>
      <c r="B409" s="35" t="s">
        <v>92</v>
      </c>
      <c r="C409" s="35">
        <v>-2.8083488905071921</v>
      </c>
      <c r="D409" s="35">
        <v>-2.7595224024850169</v>
      </c>
      <c r="E409" s="35">
        <v>-2.6982565086128636</v>
      </c>
      <c r="F409" s="35">
        <v>-2.6213820516531654</v>
      </c>
      <c r="G409" s="35">
        <v>-2.5249224758705844</v>
      </c>
      <c r="H409" s="35">
        <v>-2.4038881280763182</v>
      </c>
      <c r="I409" s="35">
        <v>-3</v>
      </c>
      <c r="J409" s="35">
        <v>-1.4018156481882438</v>
      </c>
      <c r="K409" s="35">
        <v>0.13193693278247487</v>
      </c>
      <c r="L409" s="35">
        <v>1.539423577966212</v>
      </c>
      <c r="M409" s="35">
        <v>2.7639006101510777</v>
      </c>
      <c r="N409" s="35">
        <v>3.7560024955997333</v>
      </c>
      <c r="O409" s="35">
        <v>4.4757320454636442</v>
      </c>
      <c r="P409" s="35">
        <v>4.8940729266947596</v>
      </c>
      <c r="Q409" s="35">
        <v>4.9941594730998347</v>
      </c>
      <c r="R409" s="35">
        <v>4.7719566348957008</v>
      </c>
      <c r="S409" s="35">
        <v>4.2364226541870114</v>
      </c>
      <c r="T409" s="35">
        <v>2.7671419074594734</v>
      </c>
      <c r="U409" s="35">
        <v>1.5961834141253517</v>
      </c>
      <c r="V409" s="35">
        <v>0.66297592728854093</v>
      </c>
      <c r="W409" s="35">
        <v>-8.0753434978254823E-2</v>
      </c>
      <c r="X409" s="35">
        <v>-0.67347624539276385</v>
      </c>
      <c r="Y409" s="35">
        <v>-1.1458528218867903</v>
      </c>
      <c r="Z409" s="35">
        <v>-1.5223182220696652</v>
      </c>
      <c r="AA409" s="35"/>
      <c r="AB409" s="35"/>
      <c r="AC409" s="35"/>
    </row>
    <row r="410" spans="1:29" ht="26.4">
      <c r="A410" s="241" t="s">
        <v>769</v>
      </c>
      <c r="B410" s="35" t="s">
        <v>93</v>
      </c>
      <c r="C410" s="35">
        <v>-10.752904509826422</v>
      </c>
      <c r="D410" s="35">
        <v>-10.693707673134558</v>
      </c>
      <c r="E410" s="35">
        <v>-10.62032900952282</v>
      </c>
      <c r="F410" s="35">
        <v>-10.529370968952643</v>
      </c>
      <c r="G410" s="35">
        <v>-10.416622047983711</v>
      </c>
      <c r="H410" s="35">
        <v>-10.276861790397128</v>
      </c>
      <c r="I410" s="35">
        <v>-11</v>
      </c>
      <c r="J410" s="35">
        <v>-9.1064069566638093</v>
      </c>
      <c r="K410" s="35">
        <v>-7.2975879877095489</v>
      </c>
      <c r="L410" s="35">
        <v>-5.6545219256045254</v>
      </c>
      <c r="M410" s="35">
        <v>-4.2507670277860967</v>
      </c>
      <c r="N410" s="35">
        <v>-3.1491678545152162</v>
      </c>
      <c r="O410" s="35">
        <v>-2.3990417871492866</v>
      </c>
      <c r="P410" s="35">
        <v>-2.0339711433116712</v>
      </c>
      <c r="Q410" s="35">
        <v>-2.0702997335292714</v>
      </c>
      <c r="R410" s="35">
        <v>-2.5064011668411936</v>
      </c>
      <c r="S410" s="35">
        <v>-3.3227516625302691</v>
      </c>
      <c r="T410" s="35">
        <v>-4.8065263973630286</v>
      </c>
      <c r="U410" s="35">
        <v>-6.0035333520026013</v>
      </c>
      <c r="V410" s="35">
        <v>-6.9691958719382869</v>
      </c>
      <c r="W410" s="35">
        <v>-7.7482256835815448</v>
      </c>
      <c r="X410" s="35">
        <v>-8.3766931190468359</v>
      </c>
      <c r="Y410" s="35">
        <v>-8.8836972304905064</v>
      </c>
      <c r="Z410" s="35">
        <v>-9.2927131229853561</v>
      </c>
      <c r="AA410" s="35"/>
      <c r="AB410" s="35"/>
      <c r="AC410" s="35"/>
    </row>
    <row r="411" spans="1:29">
      <c r="A411" s="241" t="s">
        <v>760</v>
      </c>
      <c r="B411" s="35" t="s">
        <v>82</v>
      </c>
      <c r="C411" s="35">
        <v>-31.444113176483071</v>
      </c>
      <c r="D411" s="35">
        <v>-31.314797067987133</v>
      </c>
      <c r="E411" s="35">
        <v>-31.155398116709037</v>
      </c>
      <c r="F411" s="35">
        <v>-30.958918142450024</v>
      </c>
      <c r="G411" s="35">
        <v>-30.716730976378464</v>
      </c>
      <c r="H411" s="35">
        <v>-30.418203741575127</v>
      </c>
      <c r="I411" s="35">
        <v>-30.050230031964951</v>
      </c>
      <c r="J411" s="35">
        <v>-32</v>
      </c>
      <c r="K411" s="35">
        <v>-29.190125552158339</v>
      </c>
      <c r="L411" s="35">
        <v>-26.513093794191697</v>
      </c>
      <c r="M411" s="35">
        <v>-24.095467000041655</v>
      </c>
      <c r="N411" s="35">
        <v>-22.051543531578261</v>
      </c>
      <c r="O411" s="35">
        <v>-20.477954144548598</v>
      </c>
      <c r="P411" s="35">
        <v>-19.449093567547173</v>
      </c>
      <c r="Q411" s="35">
        <v>-19.013603335664719</v>
      </c>
      <c r="R411" s="35">
        <v>-19.192072160208959</v>
      </c>
      <c r="S411" s="35">
        <v>-21.609270494829445</v>
      </c>
      <c r="T411" s="35">
        <v>-23.570278892874885</v>
      </c>
      <c r="U411" s="35">
        <v>-25.161192589168046</v>
      </c>
      <c r="V411" s="35">
        <v>-26.451858346426317</v>
      </c>
      <c r="W411" s="35">
        <v>-27.498940976263782</v>
      </c>
      <c r="X411" s="35">
        <v>-28.348411125713124</v>
      </c>
      <c r="Y411" s="35">
        <v>-29.0375635519333</v>
      </c>
      <c r="Z411" s="35">
        <v>-29.596654494532075</v>
      </c>
      <c r="AA411" s="35"/>
      <c r="AB411" s="35"/>
      <c r="AC411" s="35"/>
    </row>
    <row r="412" spans="1:29">
      <c r="A412" s="241" t="s">
        <v>760</v>
      </c>
      <c r="B412" s="35" t="s">
        <v>83</v>
      </c>
      <c r="C412" s="35">
        <v>-27.654970252376785</v>
      </c>
      <c r="D412" s="35">
        <v>-27.565651822119957</v>
      </c>
      <c r="E412" s="35">
        <v>-27.453211379809094</v>
      </c>
      <c r="F412" s="35">
        <v>-27.311663291349539</v>
      </c>
      <c r="G412" s="35">
        <v>-27.133472411495465</v>
      </c>
      <c r="H412" s="35">
        <v>-26.909152959295707</v>
      </c>
      <c r="I412" s="35">
        <v>-28</v>
      </c>
      <c r="J412" s="35">
        <v>-25.040785420454704</v>
      </c>
      <c r="K412" s="35">
        <v>-22.197885796517518</v>
      </c>
      <c r="L412" s="35">
        <v>-19.583044205504365</v>
      </c>
      <c r="M412" s="35">
        <v>-17.299039670499024</v>
      </c>
      <c r="N412" s="35">
        <v>-15.435647325732779</v>
      </c>
      <c r="O412" s="35">
        <v>-14.066109713115274</v>
      </c>
      <c r="P412" s="35">
        <v>-13.244257909215385</v>
      </c>
      <c r="Q412" s="35">
        <v>-13.00239563974054</v>
      </c>
      <c r="R412" s="35">
        <v>-13.350029548558913</v>
      </c>
      <c r="S412" s="35">
        <v>-14.273495529339192</v>
      </c>
      <c r="T412" s="35">
        <v>-17.096184548588063</v>
      </c>
      <c r="U412" s="35">
        <v>-19.338421835466313</v>
      </c>
      <c r="V412" s="35">
        <v>-21.119570242670239</v>
      </c>
      <c r="W412" s="35">
        <v>-22.534447101177022</v>
      </c>
      <c r="X412" s="35">
        <v>-23.658371708829797</v>
      </c>
      <c r="Y412" s="35">
        <v>-24.551174864166285</v>
      </c>
      <c r="Z412" s="35">
        <v>-25.260383888287098</v>
      </c>
      <c r="AA412" s="35"/>
      <c r="AB412" s="35"/>
      <c r="AC412" s="35"/>
    </row>
    <row r="413" spans="1:29">
      <c r="A413" s="241" t="s">
        <v>760</v>
      </c>
      <c r="B413" s="35" t="s">
        <v>84</v>
      </c>
      <c r="C413" s="35">
        <v>-17.85487821632595</v>
      </c>
      <c r="D413" s="35">
        <v>-17.811354732626459</v>
      </c>
      <c r="E413" s="35">
        <v>-17.754778118064166</v>
      </c>
      <c r="F413" s="35">
        <v>-17.681233607302332</v>
      </c>
      <c r="G413" s="35">
        <v>-17.585632357474225</v>
      </c>
      <c r="H413" s="35">
        <v>-18</v>
      </c>
      <c r="I413" s="35">
        <v>-15.324671199765945</v>
      </c>
      <c r="J413" s="35">
        <v>-12.735133988540804</v>
      </c>
      <c r="K413" s="35">
        <v>-10.314428818073647</v>
      </c>
      <c r="L413" s="35">
        <v>-8.1401820881842983</v>
      </c>
      <c r="M413" s="35">
        <v>-6.2821168481810687</v>
      </c>
      <c r="N413" s="35">
        <v>-4.7998169403969655</v>
      </c>
      <c r="O413" s="35">
        <v>-3.7408162845750308</v>
      </c>
      <c r="P413" s="35">
        <v>-3.1390745753204605</v>
      </c>
      <c r="Q413" s="35">
        <v>-3.0138882734665504</v>
      </c>
      <c r="R413" s="35">
        <v>-3.3692718133352617</v>
      </c>
      <c r="S413" s="35">
        <v>-4.1938288691402885</v>
      </c>
      <c r="T413" s="35">
        <v>-5.4611178087204486</v>
      </c>
      <c r="U413" s="35">
        <v>-8.3540386980708909</v>
      </c>
      <c r="V413" s="35">
        <v>-10.579516417896976</v>
      </c>
      <c r="W413" s="35">
        <v>-12.291540794254662</v>
      </c>
      <c r="X413" s="35">
        <v>-13.608573734702148</v>
      </c>
      <c r="Y413" s="35">
        <v>-14.621746087956865</v>
      </c>
      <c r="Z413" s="35">
        <v>-15.401163356784568</v>
      </c>
      <c r="AA413" s="35"/>
      <c r="AB413" s="35"/>
      <c r="AC413" s="35"/>
    </row>
    <row r="414" spans="1:29">
      <c r="A414" s="241" t="s">
        <v>760</v>
      </c>
      <c r="B414" s="35" t="s">
        <v>85</v>
      </c>
      <c r="C414" s="35">
        <v>-5.9598942810838409</v>
      </c>
      <c r="D414" s="35">
        <v>-5.9452816810358877</v>
      </c>
      <c r="E414" s="35">
        <v>-5.9253449505164708</v>
      </c>
      <c r="F414" s="35">
        <v>-5.8981442317874651</v>
      </c>
      <c r="G414" s="35">
        <v>-6</v>
      </c>
      <c r="H414" s="35">
        <v>-3.7450714231758218</v>
      </c>
      <c r="I414" s="35">
        <v>-1.549025416684815</v>
      </c>
      <c r="J414" s="35">
        <v>0.53079303978670112</v>
      </c>
      <c r="K414" s="35">
        <v>2.4400739970003826</v>
      </c>
      <c r="L414" s="35">
        <v>4.1289607227278182</v>
      </c>
      <c r="M414" s="35">
        <v>5.553351602206348</v>
      </c>
      <c r="N414" s="35">
        <v>6.6760517561813302</v>
      </c>
      <c r="O414" s="35">
        <v>7.4677443045267431</v>
      </c>
      <c r="P414" s="35">
        <v>7.9077559130007344</v>
      </c>
      <c r="Q414" s="35">
        <v>7.9845966325425337</v>
      </c>
      <c r="R414" s="35">
        <v>7.6962599343780695</v>
      </c>
      <c r="S414" s="35">
        <v>7.0502751061680691</v>
      </c>
      <c r="T414" s="35">
        <v>6.0635106409868502</v>
      </c>
      <c r="U414" s="35">
        <v>4.7617337532023036</v>
      </c>
      <c r="V414" s="35">
        <v>1.8877984033015425</v>
      </c>
      <c r="W414" s="35">
        <v>-0.21864867892566764</v>
      </c>
      <c r="X414" s="35">
        <v>-1.7625662588311268</v>
      </c>
      <c r="Y414" s="35">
        <v>-2.894178590160517</v>
      </c>
      <c r="Z414" s="35">
        <v>-3.7235923393680066</v>
      </c>
      <c r="AA414" s="35"/>
      <c r="AB414" s="35"/>
      <c r="AC414" s="35"/>
    </row>
    <row r="415" spans="1:29">
      <c r="A415" s="241" t="s">
        <v>760</v>
      </c>
      <c r="B415" s="35" t="s">
        <v>86</v>
      </c>
      <c r="C415" s="35">
        <v>1.0100880342601648</v>
      </c>
      <c r="D415" s="35">
        <v>1.0145121518696143</v>
      </c>
      <c r="E415" s="35">
        <v>1.0208764707231783</v>
      </c>
      <c r="F415" s="35">
        <v>1</v>
      </c>
      <c r="G415" s="35">
        <v>3.2441190228438699</v>
      </c>
      <c r="H415" s="35">
        <v>5.4377247213404374</v>
      </c>
      <c r="I415" s="35">
        <v>7.5314407856726664</v>
      </c>
      <c r="J415" s="35">
        <v>9.4781393417963589</v>
      </c>
      <c r="K415" s="35">
        <v>11.234001762191804</v>
      </c>
      <c r="L415" s="35">
        <v>12.759504988122892</v>
      </c>
      <c r="M415" s="35">
        <v>14.020311162078547</v>
      </c>
      <c r="N415" s="35">
        <v>14.988040545481711</v>
      </c>
      <c r="O415" s="35">
        <v>15.640910323906482</v>
      </c>
      <c r="P415" s="35">
        <v>15.964224920808824</v>
      </c>
      <c r="Q415" s="35">
        <v>15.950706783200996</v>
      </c>
      <c r="R415" s="35">
        <v>15.600660193548681</v>
      </c>
      <c r="S415" s="35">
        <v>14.921964420616044</v>
      </c>
      <c r="T415" s="35">
        <v>13.929896363427748</v>
      </c>
      <c r="U415" s="35">
        <v>12.646786680490415</v>
      </c>
      <c r="V415" s="35">
        <v>11.10151714452982</v>
      </c>
      <c r="W415" s="35">
        <v>8.0220083106370836</v>
      </c>
      <c r="X415" s="35">
        <v>5.8813064423058359</v>
      </c>
      <c r="Y415" s="35">
        <v>4.3932105360232327</v>
      </c>
      <c r="Z415" s="35">
        <v>3.3587697018956555</v>
      </c>
      <c r="AA415" s="35"/>
      <c r="AB415" s="35"/>
      <c r="AC415" s="35"/>
    </row>
    <row r="416" spans="1:29">
      <c r="A416" s="241" t="s">
        <v>760</v>
      </c>
      <c r="B416" s="35" t="s">
        <v>87</v>
      </c>
      <c r="C416" s="35">
        <v>8.0046348406319474</v>
      </c>
      <c r="D416" s="35">
        <v>8.0069856512583915</v>
      </c>
      <c r="E416" s="35">
        <v>8.0105288029037087</v>
      </c>
      <c r="F416" s="35">
        <v>8</v>
      </c>
      <c r="G416" s="35">
        <v>10.142460212927682</v>
      </c>
      <c r="H416" s="35">
        <v>12.240987726804171</v>
      </c>
      <c r="I416" s="35">
        <v>14.2525507144051</v>
      </c>
      <c r="J416" s="35">
        <v>16.13590061913019</v>
      </c>
      <c r="K416" s="35">
        <v>17.852417986544243</v>
      </c>
      <c r="L416" s="35">
        <v>19.366904384273248</v>
      </c>
      <c r="M416" s="35">
        <v>20.648304171364309</v>
      </c>
      <c r="N416" s="35">
        <v>21.670341316705688</v>
      </c>
      <c r="O416" s="35">
        <v>22.412058208083877</v>
      </c>
      <c r="P416" s="35">
        <v>22.858245403207487</v>
      </c>
      <c r="Q416" s="35">
        <v>22.999753510341925</v>
      </c>
      <c r="R416" s="35">
        <v>22.833680803216374</v>
      </c>
      <c r="S416" s="35">
        <v>22.363432723023493</v>
      </c>
      <c r="T416" s="35">
        <v>21.598652047380291</v>
      </c>
      <c r="U416" s="35">
        <v>20.555021158186065</v>
      </c>
      <c r="V416" s="35">
        <v>19.253940463018441</v>
      </c>
      <c r="W416" s="35">
        <v>15.466765602541946</v>
      </c>
      <c r="X416" s="35">
        <v>12.954050427626846</v>
      </c>
      <c r="Y416" s="35">
        <v>11.286913898986542</v>
      </c>
      <c r="Z416" s="35">
        <v>10.180801979548336</v>
      </c>
      <c r="AA416" s="35"/>
      <c r="AB416" s="35"/>
      <c r="AC416" s="35"/>
    </row>
    <row r="417" spans="1:29">
      <c r="A417" s="241" t="s">
        <v>760</v>
      </c>
      <c r="B417" s="35" t="s">
        <v>88</v>
      </c>
      <c r="C417" s="35">
        <v>13.005214691515453</v>
      </c>
      <c r="D417" s="35">
        <v>13.00770387797985</v>
      </c>
      <c r="E417" s="35">
        <v>13.011381255392106</v>
      </c>
      <c r="F417" s="35">
        <v>13</v>
      </c>
      <c r="G417" s="35">
        <v>14.745601765094868</v>
      </c>
      <c r="H417" s="35">
        <v>16.454068057550511</v>
      </c>
      <c r="I417" s="35">
        <v>18.089053415001366</v>
      </c>
      <c r="J417" s="35">
        <v>19.615775589158488</v>
      </c>
      <c r="K417" s="35">
        <v>21.001755494207575</v>
      </c>
      <c r="L417" s="35">
        <v>22.217508158334532</v>
      </c>
      <c r="M417" s="35">
        <v>23.237169979257597</v>
      </c>
      <c r="N417" s="35">
        <v>24.03904893969694</v>
      </c>
      <c r="O417" s="35">
        <v>24.606086077642537</v>
      </c>
      <c r="P417" s="35">
        <v>24.926218394223376</v>
      </c>
      <c r="Q417" s="35">
        <v>24.992635478771309</v>
      </c>
      <c r="R417" s="35">
        <v>24.80392439170566</v>
      </c>
      <c r="S417" s="35">
        <v>24.364099723038066</v>
      </c>
      <c r="T417" s="35">
        <v>23.682518187040912</v>
      </c>
      <c r="U417" s="35">
        <v>22.773679569969879</v>
      </c>
      <c r="V417" s="35">
        <v>21.656918265426413</v>
      </c>
      <c r="W417" s="35">
        <v>18.859796630576163</v>
      </c>
      <c r="X417" s="35">
        <v>16.966448047551296</v>
      </c>
      <c r="Y417" s="35">
        <v>15.684855995143396</v>
      </c>
      <c r="Z417" s="35">
        <v>14.817356896709541</v>
      </c>
      <c r="AA417" s="35"/>
      <c r="AB417" s="35"/>
      <c r="AC417" s="35"/>
    </row>
    <row r="418" spans="1:29">
      <c r="A418" s="241" t="s">
        <v>760</v>
      </c>
      <c r="B418" s="35" t="s">
        <v>89</v>
      </c>
      <c r="C418" s="35">
        <v>11.021062810307978</v>
      </c>
      <c r="D418" s="35">
        <v>11.029498843110694</v>
      </c>
      <c r="E418" s="35">
        <v>11.041313658156044</v>
      </c>
      <c r="F418" s="35">
        <v>11.057860518252518</v>
      </c>
      <c r="G418" s="35">
        <v>11</v>
      </c>
      <c r="H418" s="35">
        <v>12.702208231186173</v>
      </c>
      <c r="I418" s="35">
        <v>14.363407734505991</v>
      </c>
      <c r="J418" s="35">
        <v>15.943577743336853</v>
      </c>
      <c r="K418" s="35">
        <v>17.404649612087987</v>
      </c>
      <c r="L418" s="35">
        <v>18.711423946489603</v>
      </c>
      <c r="M418" s="35">
        <v>19.832418609350491</v>
      </c>
      <c r="N418" s="35">
        <v>20.740627172064158</v>
      </c>
      <c r="O418" s="35">
        <v>21.414169539638792</v>
      </c>
      <c r="P418" s="35">
        <v>21.836819074726328</v>
      </c>
      <c r="Q418" s="35">
        <v>21.998393521448968</v>
      </c>
      <c r="R418" s="35">
        <v>21.895000311086612</v>
      </c>
      <c r="S418" s="35">
        <v>21.529130339846482</v>
      </c>
      <c r="T418" s="35">
        <v>20.909597959468982</v>
      </c>
      <c r="U418" s="35">
        <v>20.051328626385242</v>
      </c>
      <c r="V418" s="35">
        <v>17.462843887718346</v>
      </c>
      <c r="W418" s="35">
        <v>15.614609947456863</v>
      </c>
      <c r="X418" s="35">
        <v>14.294931045392419</v>
      </c>
      <c r="Y418" s="35">
        <v>13.352651842193922</v>
      </c>
      <c r="Z418" s="35">
        <v>12.679844164969239</v>
      </c>
      <c r="AA418" s="35"/>
      <c r="AB418" s="35"/>
      <c r="AC418" s="35"/>
    </row>
    <row r="419" spans="1:29">
      <c r="A419" s="241" t="s">
        <v>760</v>
      </c>
      <c r="B419" s="35" t="s">
        <v>90</v>
      </c>
      <c r="C419" s="35">
        <v>3.0937641047802726</v>
      </c>
      <c r="D419" s="35">
        <v>3.1244579546524145</v>
      </c>
      <c r="E419" s="35">
        <v>3.1651994919864195</v>
      </c>
      <c r="F419" s="35">
        <v>3.2192778455084596</v>
      </c>
      <c r="G419" s="35">
        <v>3.2910588462026551</v>
      </c>
      <c r="H419" s="35">
        <v>3</v>
      </c>
      <c r="I419" s="35">
        <v>5.2064600169420796</v>
      </c>
      <c r="J419" s="35">
        <v>7.3488929747404033</v>
      </c>
      <c r="K419" s="35">
        <v>9.3651297515222858</v>
      </c>
      <c r="L419" s="35">
        <v>11.196663186331447</v>
      </c>
      <c r="M419" s="35">
        <v>12.790345839987543</v>
      </c>
      <c r="N419" s="35">
        <v>14.099932227533436</v>
      </c>
      <c r="O419" s="35">
        <v>15.087420769767407</v>
      </c>
      <c r="P419" s="35">
        <v>15.724156523109277</v>
      </c>
      <c r="Q419" s="35">
        <v>15.991662688784027</v>
      </c>
      <c r="R419" s="35">
        <v>15.882176772588513</v>
      </c>
      <c r="S419" s="35">
        <v>15.398875836956609</v>
      </c>
      <c r="T419" s="35">
        <v>14.555784308958065</v>
      </c>
      <c r="U419" s="35">
        <v>11.705894081173183</v>
      </c>
      <c r="V419" s="35">
        <v>9.5588444476115466</v>
      </c>
      <c r="W419" s="35">
        <v>7.9413006966158459</v>
      </c>
      <c r="X419" s="35">
        <v>6.7226759636398583</v>
      </c>
      <c r="Y419" s="35">
        <v>5.804588747200329</v>
      </c>
      <c r="Z419" s="35">
        <v>5.1129204147094161</v>
      </c>
      <c r="AA419" s="35"/>
      <c r="AB419" s="35"/>
      <c r="AC419" s="35"/>
    </row>
    <row r="420" spans="1:29">
      <c r="A420" s="241" t="s">
        <v>760</v>
      </c>
      <c r="B420" s="35" t="s">
        <v>91</v>
      </c>
      <c r="C420" s="35">
        <v>-4.7522573028231836</v>
      </c>
      <c r="D420" s="35">
        <v>-4.6837081050702478</v>
      </c>
      <c r="E420" s="35">
        <v>-4.5961916781472123</v>
      </c>
      <c r="F420" s="35">
        <v>-4.4844598821168651</v>
      </c>
      <c r="G420" s="35">
        <v>-4.3418124422808457</v>
      </c>
      <c r="H420" s="35">
        <v>-4.1596951505634188</v>
      </c>
      <c r="I420" s="35">
        <v>-5</v>
      </c>
      <c r="J420" s="35">
        <v>-2.5572846207609317</v>
      </c>
      <c r="K420" s="35">
        <v>-0.20158883741786937</v>
      </c>
      <c r="L420" s="35">
        <v>1.9831677510195416</v>
      </c>
      <c r="M420" s="35">
        <v>3.9191551046404758</v>
      </c>
      <c r="N420" s="35">
        <v>5.5374053696361312</v>
      </c>
      <c r="O420" s="35">
        <v>6.7802697976851256</v>
      </c>
      <c r="P420" s="35">
        <v>7.6034724321199096</v>
      </c>
      <c r="Q420" s="35">
        <v>7.9776874001032816</v>
      </c>
      <c r="R420" s="35">
        <v>7.8895836211627</v>
      </c>
      <c r="S420" s="35">
        <v>7.3422997152558871</v>
      </c>
      <c r="T420" s="35">
        <v>4.6673821550225121</v>
      </c>
      <c r="U420" s="35">
        <v>2.5721931801516043</v>
      </c>
      <c r="V420" s="35">
        <v>0.93108957917273294</v>
      </c>
      <c r="W420" s="35">
        <v>-0.3543415019600582</v>
      </c>
      <c r="X420" s="35">
        <v>-1.3611841311253641</v>
      </c>
      <c r="Y420" s="35">
        <v>-2.1498161276468353</v>
      </c>
      <c r="Z420" s="35">
        <v>-2.7675297682115407</v>
      </c>
      <c r="AA420" s="35"/>
      <c r="AB420" s="35"/>
      <c r="AC420" s="35"/>
    </row>
    <row r="421" spans="1:29">
      <c r="A421" s="241" t="s">
        <v>760</v>
      </c>
      <c r="B421" s="35" t="s">
        <v>92</v>
      </c>
      <c r="C421" s="35">
        <v>-17.648279771325246</v>
      </c>
      <c r="D421" s="35">
        <v>-17.563384794366424</v>
      </c>
      <c r="E421" s="35">
        <v>-17.45799865276804</v>
      </c>
      <c r="F421" s="35">
        <v>-17.327175378661</v>
      </c>
      <c r="G421" s="35">
        <v>-17.164775192180048</v>
      </c>
      <c r="H421" s="35">
        <v>-16.96317635016155</v>
      </c>
      <c r="I421" s="35">
        <v>-18</v>
      </c>
      <c r="J421" s="35">
        <v>-15.282869749171859</v>
      </c>
      <c r="K421" s="35">
        <v>-12.685763297491748</v>
      </c>
      <c r="L421" s="35">
        <v>-10.323402632625706</v>
      </c>
      <c r="M421" s="35">
        <v>-8.300140316203299</v>
      </c>
      <c r="N421" s="35">
        <v>-6.7053499179369247</v>
      </c>
      <c r="O421" s="35">
        <v>-5.6094781167763337</v>
      </c>
      <c r="P421" s="35">
        <v>-5.0609328596406691</v>
      </c>
      <c r="Q421" s="35">
        <v>-5.0839450370976529</v>
      </c>
      <c r="R421" s="35">
        <v>-5.6774981321937013</v>
      </c>
      <c r="S421" s="35">
        <v>-6.8153731230590378</v>
      </c>
      <c r="T421" s="35">
        <v>-8.9900995841612712</v>
      </c>
      <c r="U421" s="35">
        <v>-10.741974641041089</v>
      </c>
      <c r="V421" s="35">
        <v>-12.153217052356649</v>
      </c>
      <c r="W421" s="35">
        <v>-13.290059052403677</v>
      </c>
      <c r="X421" s="35">
        <v>-14.205854753204749</v>
      </c>
      <c r="Y421" s="35">
        <v>-14.943584152339398</v>
      </c>
      <c r="Z421" s="35">
        <v>-15.537870264265347</v>
      </c>
      <c r="AA421" s="35"/>
      <c r="AB421" s="35"/>
      <c r="AC421" s="35"/>
    </row>
    <row r="422" spans="1:29">
      <c r="A422" s="241" t="s">
        <v>760</v>
      </c>
      <c r="B422" s="35" t="s">
        <v>93</v>
      </c>
      <c r="C422" s="35">
        <v>-26.449665429783678</v>
      </c>
      <c r="D422" s="35">
        <v>-26.325246081770459</v>
      </c>
      <c r="E422" s="35">
        <v>-26.172698073487997</v>
      </c>
      <c r="F422" s="35">
        <v>-25.985662092327946</v>
      </c>
      <c r="G422" s="35">
        <v>-25.756341115657253</v>
      </c>
      <c r="H422" s="35">
        <v>-25.475175374097621</v>
      </c>
      <c r="I422" s="35">
        <v>-25.1304438306754</v>
      </c>
      <c r="J422" s="35">
        <v>-27</v>
      </c>
      <c r="K422" s="35">
        <v>-24.3334939788359</v>
      </c>
      <c r="L422" s="35">
        <v>-21.800318089607483</v>
      </c>
      <c r="M422" s="35">
        <v>-19.527135716101029</v>
      </c>
      <c r="N422" s="35">
        <v>-17.627610095289526</v>
      </c>
      <c r="O422" s="35">
        <v>-16.196720949561698</v>
      </c>
      <c r="P422" s="35">
        <v>-15.306015328528904</v>
      </c>
      <c r="Q422" s="35">
        <v>-15.000030126923647</v>
      </c>
      <c r="R422" s="35">
        <v>-15.294065159175966</v>
      </c>
      <c r="S422" s="35">
        <v>-17.452548039278497</v>
      </c>
      <c r="T422" s="35">
        <v>-19.213023549013013</v>
      </c>
      <c r="U422" s="35">
        <v>-20.648881136277165</v>
      </c>
      <c r="V422" s="35">
        <v>-21.819977808456912</v>
      </c>
      <c r="W422" s="35">
        <v>-22.775133408674645</v>
      </c>
      <c r="X422" s="35">
        <v>-23.554165782602585</v>
      </c>
      <c r="Y422" s="35">
        <v>-24.189550676424549</v>
      </c>
      <c r="Z422" s="35">
        <v>-24.7077755625889</v>
      </c>
      <c r="AA422" s="35"/>
      <c r="AB422" s="35"/>
      <c r="AC422" s="35"/>
    </row>
    <row r="423" spans="1:29">
      <c r="A423" s="241" t="s">
        <v>759</v>
      </c>
      <c r="B423" s="35" t="s">
        <v>82</v>
      </c>
      <c r="C423" s="35">
        <v>-31.347353747120387</v>
      </c>
      <c r="D423" s="35">
        <v>-31.200835424026458</v>
      </c>
      <c r="E423" s="35">
        <v>-31.021423908169165</v>
      </c>
      <c r="F423" s="35">
        <v>-30.801734716111071</v>
      </c>
      <c r="G423" s="35">
        <v>-30.532725556489858</v>
      </c>
      <c r="H423" s="35">
        <v>-30.203324154071417</v>
      </c>
      <c r="I423" s="35">
        <v>-29.799972520736628</v>
      </c>
      <c r="J423" s="35">
        <v>-32</v>
      </c>
      <c r="K423" s="35">
        <v>-28.867107069789274</v>
      </c>
      <c r="L423" s="35">
        <v>-25.893113673822054</v>
      </c>
      <c r="M423" s="35">
        <v>-23.228860002296187</v>
      </c>
      <c r="N423" s="35">
        <v>-21.009476325202584</v>
      </c>
      <c r="O423" s="35">
        <v>-19.34752921932947</v>
      </c>
      <c r="P423" s="35">
        <v>-18.327312220058786</v>
      </c>
      <c r="Q423" s="35">
        <v>-18.000570474646661</v>
      </c>
      <c r="R423" s="35">
        <v>-18.383876241488274</v>
      </c>
      <c r="S423" s="35">
        <v>-20.880247677504723</v>
      </c>
      <c r="T423" s="35">
        <v>-22.918935968370327</v>
      </c>
      <c r="U423" s="35">
        <v>-24.583852449687221</v>
      </c>
      <c r="V423" s="35">
        <v>-25.943524206365478</v>
      </c>
      <c r="W423" s="35">
        <v>-27.05391461132217</v>
      </c>
      <c r="X423" s="35">
        <v>-27.960726748416263</v>
      </c>
      <c r="Y423" s="35">
        <v>-28.701284527293346</v>
      </c>
      <c r="Z423" s="35">
        <v>-29.306068915835837</v>
      </c>
      <c r="AA423" s="35"/>
      <c r="AB423" s="35"/>
      <c r="AC423" s="35"/>
    </row>
    <row r="424" spans="1:29">
      <c r="A424" s="241" t="s">
        <v>759</v>
      </c>
      <c r="B424" s="35" t="s">
        <v>83</v>
      </c>
      <c r="C424" s="35">
        <v>-28.592741392327781</v>
      </c>
      <c r="D424" s="35">
        <v>-28.488985105280662</v>
      </c>
      <c r="E424" s="35">
        <v>-28.358795080802334</v>
      </c>
      <c r="F424" s="35">
        <v>-28.195436859762978</v>
      </c>
      <c r="G424" s="35">
        <v>-27.990460261224992</v>
      </c>
      <c r="H424" s="35">
        <v>-27.733262272162175</v>
      </c>
      <c r="I424" s="35">
        <v>-29</v>
      </c>
      <c r="J424" s="35">
        <v>-25.603858252400016</v>
      </c>
      <c r="K424" s="35">
        <v>-22.34463401783724</v>
      </c>
      <c r="L424" s="35">
        <v>-19.353724896821799</v>
      </c>
      <c r="M424" s="35">
        <v>-16.751711203428961</v>
      </c>
      <c r="N424" s="35">
        <v>-14.643494696850567</v>
      </c>
      <c r="O424" s="35">
        <v>-13.114069403389756</v>
      </c>
      <c r="P424" s="35">
        <v>-12.225095030773637</v>
      </c>
      <c r="Q424" s="35">
        <v>-12.01241111966285</v>
      </c>
      <c r="R424" s="35">
        <v>-12.484592150846638</v>
      </c>
      <c r="S424" s="35">
        <v>-13.622601859852601</v>
      </c>
      <c r="T424" s="35">
        <v>-16.744823446648617</v>
      </c>
      <c r="U424" s="35">
        <v>-19.233110244983628</v>
      </c>
      <c r="V424" s="35">
        <v>-21.216176154511849</v>
      </c>
      <c r="W424" s="35">
        <v>-22.796601049328792</v>
      </c>
      <c r="X424" s="35">
        <v>-24.056137021459623</v>
      </c>
      <c r="Y424" s="35">
        <v>-25.059937246509428</v>
      </c>
      <c r="Z424" s="35">
        <v>-25.859926221898039</v>
      </c>
      <c r="AA424" s="35"/>
      <c r="AB424" s="35"/>
      <c r="AC424" s="35"/>
    </row>
    <row r="425" spans="1:29">
      <c r="A425" s="241" t="s">
        <v>759</v>
      </c>
      <c r="B425" s="35" t="s">
        <v>84</v>
      </c>
      <c r="C425" s="35">
        <v>-18.835528645169411</v>
      </c>
      <c r="D425" s="35">
        <v>-18.786202030309987</v>
      </c>
      <c r="E425" s="35">
        <v>-18.722081867139391</v>
      </c>
      <c r="F425" s="35">
        <v>-18.638731421609307</v>
      </c>
      <c r="G425" s="35">
        <v>-18.530383338470784</v>
      </c>
      <c r="H425" s="35">
        <v>-19</v>
      </c>
      <c r="I425" s="35">
        <v>-15.96796069306807</v>
      </c>
      <c r="J425" s="35">
        <v>-13.033151853679579</v>
      </c>
      <c r="K425" s="35">
        <v>-10.2896859938168</v>
      </c>
      <c r="L425" s="35">
        <v>-7.8255396999422064</v>
      </c>
      <c r="M425" s="35">
        <v>-5.7197324279385455</v>
      </c>
      <c r="N425" s="35">
        <v>-4.0397925324498942</v>
      </c>
      <c r="O425" s="35">
        <v>-2.839591789185036</v>
      </c>
      <c r="P425" s="35">
        <v>-2.1576178520298548</v>
      </c>
      <c r="Q425" s="35">
        <v>-2.0157400432620918</v>
      </c>
      <c r="R425" s="35">
        <v>-2.4185080551132963</v>
      </c>
      <c r="S425" s="35">
        <v>-3.3530060516923275</v>
      </c>
      <c r="T425" s="35">
        <v>-4.7892668498831732</v>
      </c>
      <c r="U425" s="35">
        <v>-8.0679105244803431</v>
      </c>
      <c r="V425" s="35">
        <v>-10.590118606949906</v>
      </c>
      <c r="W425" s="35">
        <v>-12.530412900155282</v>
      </c>
      <c r="X425" s="35">
        <v>-14.023050232662433</v>
      </c>
      <c r="Y425" s="35">
        <v>-15.17131223301778</v>
      </c>
      <c r="Z425" s="35">
        <v>-16.054651804355846</v>
      </c>
      <c r="AA425" s="35"/>
      <c r="AB425" s="35"/>
      <c r="AC425" s="35"/>
    </row>
    <row r="426" spans="1:29">
      <c r="A426" s="241" t="s">
        <v>759</v>
      </c>
      <c r="B426" s="35" t="s">
        <v>85</v>
      </c>
      <c r="C426" s="35">
        <v>-6.9589320935906871</v>
      </c>
      <c r="D426" s="35">
        <v>-6.9437979945340667</v>
      </c>
      <c r="E426" s="35">
        <v>-6.9230867678787611</v>
      </c>
      <c r="F426" s="35">
        <v>-6.8947431639441872</v>
      </c>
      <c r="G426" s="35">
        <v>-7</v>
      </c>
      <c r="H426" s="35">
        <v>-4.5962747904696171</v>
      </c>
      <c r="I426" s="35">
        <v>-2.2546775697765735</v>
      </c>
      <c r="J426" s="35">
        <v>-3.5730532975428275E-2</v>
      </c>
      <c r="K426" s="35">
        <v>2.0032142082255238</v>
      </c>
      <c r="L426" s="35">
        <v>3.8094569793297808</v>
      </c>
      <c r="M426" s="35">
        <v>5.336312647496138</v>
      </c>
      <c r="N426" s="35">
        <v>6.5443172708680244</v>
      </c>
      <c r="O426" s="35">
        <v>7.4022481050740261</v>
      </c>
      <c r="P426" s="35">
        <v>7.8879306032568604</v>
      </c>
      <c r="Q426" s="35">
        <v>7.9888115514692917</v>
      </c>
      <c r="R426" s="35">
        <v>7.7022835258678661</v>
      </c>
      <c r="S426" s="35">
        <v>7.0357522856074048</v>
      </c>
      <c r="T426" s="35">
        <v>6.0064453595628589</v>
      </c>
      <c r="U426" s="35">
        <v>4.6409667742502236</v>
      </c>
      <c r="V426" s="35">
        <v>1.5062824722261574</v>
      </c>
      <c r="W426" s="35">
        <v>-0.78429275673606291</v>
      </c>
      <c r="X426" s="35">
        <v>-2.4580609496438806</v>
      </c>
      <c r="Y426" s="35">
        <v>-3.6811161578586158</v>
      </c>
      <c r="Z426" s="35">
        <v>-4.5748265585458476</v>
      </c>
      <c r="AA426" s="35"/>
      <c r="AB426" s="35"/>
      <c r="AC426" s="35"/>
    </row>
    <row r="427" spans="1:29">
      <c r="A427" s="241" t="s">
        <v>759</v>
      </c>
      <c r="B427" s="35" t="s">
        <v>86</v>
      </c>
      <c r="C427" s="35">
        <v>8.1189388071832239E-3</v>
      </c>
      <c r="D427" s="35">
        <v>1.1883511342516483E-2</v>
      </c>
      <c r="E427" s="35">
        <v>1.7393632983509544E-2</v>
      </c>
      <c r="F427" s="35">
        <v>0</v>
      </c>
      <c r="G427" s="35">
        <v>2.3491451749751389</v>
      </c>
      <c r="H427" s="35">
        <v>4.6473749418160226</v>
      </c>
      <c r="I427" s="35">
        <v>6.8448774337161504</v>
      </c>
      <c r="J427" s="35">
        <v>8.8940239483530608</v>
      </c>
      <c r="K427" s="35">
        <v>10.750401253104496</v>
      </c>
      <c r="L427" s="35">
        <v>12.37377419812554</v>
      </c>
      <c r="M427" s="35">
        <v>13.728957773596301</v>
      </c>
      <c r="N427" s="35">
        <v>14.786579710158129</v>
      </c>
      <c r="O427" s="35">
        <v>15.523717093924981</v>
      </c>
      <c r="P427" s="35">
        <v>15.924393198066459</v>
      </c>
      <c r="Q427" s="35">
        <v>15.979923762627362</v>
      </c>
      <c r="R427" s="35">
        <v>15.689105217309578</v>
      </c>
      <c r="S427" s="35">
        <v>15.058240767672984</v>
      </c>
      <c r="T427" s="35">
        <v>14.101003779362593</v>
      </c>
      <c r="U427" s="35">
        <v>12.838141421374264</v>
      </c>
      <c r="V427" s="35">
        <v>11.297024991599391</v>
      </c>
      <c r="W427" s="35">
        <v>7.7182452194800737</v>
      </c>
      <c r="X427" s="35">
        <v>5.2731855787098798</v>
      </c>
      <c r="Y427" s="35">
        <v>3.6026953480738175</v>
      </c>
      <c r="Z427" s="35">
        <v>2.4613990115265829</v>
      </c>
      <c r="AA427" s="35"/>
      <c r="AB427" s="35"/>
      <c r="AC427" s="35"/>
    </row>
    <row r="428" spans="1:29">
      <c r="A428" s="241" t="s">
        <v>759</v>
      </c>
      <c r="B428" s="35" t="s">
        <v>87</v>
      </c>
      <c r="C428" s="35">
        <v>7.0030254320637448</v>
      </c>
      <c r="D428" s="35">
        <v>7.0046898944489797</v>
      </c>
      <c r="E428" s="35">
        <v>7.0072700723331884</v>
      </c>
      <c r="F428" s="35">
        <v>7</v>
      </c>
      <c r="G428" s="35">
        <v>9.2346632908494009</v>
      </c>
      <c r="H428" s="35">
        <v>11.42552095509579</v>
      </c>
      <c r="I428" s="35">
        <v>13.529626078466523</v>
      </c>
      <c r="J428" s="35">
        <v>15.505732338195527</v>
      </c>
      <c r="K428" s="35">
        <v>17.315102545867873</v>
      </c>
      <c r="L428" s="35">
        <v>18.92226800424023</v>
      </c>
      <c r="M428" s="35">
        <v>20.295723792527884</v>
      </c>
      <c r="N428" s="35">
        <v>21.408546350629479</v>
      </c>
      <c r="O428" s="35">
        <v>22.238921255918029</v>
      </c>
      <c r="P428" s="35">
        <v>22.770570846702604</v>
      </c>
      <c r="Q428" s="35">
        <v>22.993073309749448</v>
      </c>
      <c r="R428" s="35">
        <v>22.902066976858087</v>
      </c>
      <c r="S428" s="35">
        <v>22.499335825710283</v>
      </c>
      <c r="T428" s="35">
        <v>21.792774508937079</v>
      </c>
      <c r="U428" s="35">
        <v>20.796233596931529</v>
      </c>
      <c r="V428" s="35">
        <v>19.529248068079291</v>
      </c>
      <c r="W428" s="35">
        <v>15.082567582735699</v>
      </c>
      <c r="X428" s="35">
        <v>12.214031869631953</v>
      </c>
      <c r="Y428" s="35">
        <v>10.363551007678181</v>
      </c>
      <c r="Z428" s="35">
        <v>9.1698132393754452</v>
      </c>
      <c r="AA428" s="35"/>
      <c r="AB428" s="35"/>
      <c r="AC428" s="35"/>
    </row>
    <row r="429" spans="1:29">
      <c r="A429" s="241" t="s">
        <v>759</v>
      </c>
      <c r="B429" s="35" t="s">
        <v>88</v>
      </c>
      <c r="C429" s="35">
        <v>11.00394503532703</v>
      </c>
      <c r="D429" s="35">
        <v>11.005977738533186</v>
      </c>
      <c r="E429" s="35">
        <v>11.009057804305654</v>
      </c>
      <c r="F429" s="35">
        <v>11</v>
      </c>
      <c r="G429" s="35">
        <v>12.990610401725665</v>
      </c>
      <c r="H429" s="35">
        <v>14.940771169262806</v>
      </c>
      <c r="I429" s="35">
        <v>16.81085461374408</v>
      </c>
      <c r="J429" s="35">
        <v>18.562860234837679</v>
      </c>
      <c r="K429" s="35">
        <v>20.161186899138471</v>
      </c>
      <c r="L429" s="35">
        <v>21.573356262903911</v>
      </c>
      <c r="M429" s="35">
        <v>22.770672739028143</v>
      </c>
      <c r="N429" s="35">
        <v>23.728806597582533</v>
      </c>
      <c r="O429" s="35">
        <v>24.428288351193473</v>
      </c>
      <c r="P429" s="35">
        <v>24.854904379239581</v>
      </c>
      <c r="Q429" s="35">
        <v>24.999985751698958</v>
      </c>
      <c r="R429" s="35">
        <v>24.860584383683438</v>
      </c>
      <c r="S429" s="35">
        <v>24.43953294116157</v>
      </c>
      <c r="T429" s="35">
        <v>23.745387280573066</v>
      </c>
      <c r="U429" s="35">
        <v>22.792252591974211</v>
      </c>
      <c r="V429" s="35">
        <v>21.59949677852314</v>
      </c>
      <c r="W429" s="35">
        <v>17.995185387898907</v>
      </c>
      <c r="X429" s="35">
        <v>15.61650393726449</v>
      </c>
      <c r="Y429" s="35">
        <v>14.046682456714692</v>
      </c>
      <c r="Z429" s="35">
        <v>13.010671737356574</v>
      </c>
      <c r="AA429" s="35"/>
      <c r="AB429" s="35"/>
      <c r="AC429" s="35"/>
    </row>
    <row r="430" spans="1:29">
      <c r="A430" s="241" t="s">
        <v>759</v>
      </c>
      <c r="B430" s="35" t="s">
        <v>89</v>
      </c>
      <c r="C430" s="35">
        <v>9.022165865765837</v>
      </c>
      <c r="D430" s="35">
        <v>9.0312693864108233</v>
      </c>
      <c r="E430" s="35">
        <v>9.0441117228101398</v>
      </c>
      <c r="F430" s="35">
        <v>9.0622284065223973</v>
      </c>
      <c r="G430" s="35">
        <v>9</v>
      </c>
      <c r="H430" s="35">
        <v>10.992153877966542</v>
      </c>
      <c r="I430" s="35">
        <v>12.937247492291757</v>
      </c>
      <c r="J430" s="35">
        <v>14.789332274790416</v>
      </c>
      <c r="K430" s="35">
        <v>16.504656786823929</v>
      </c>
      <c r="L430" s="35">
        <v>18.042700251026886</v>
      </c>
      <c r="M430" s="35">
        <v>19.367129765750594</v>
      </c>
      <c r="N430" s="35">
        <v>20.446658590133012</v>
      </c>
      <c r="O430" s="35">
        <v>21.255785224693732</v>
      </c>
      <c r="P430" s="35">
        <v>21.775395828296887</v>
      </c>
      <c r="Q430" s="35">
        <v>21.993215740703207</v>
      </c>
      <c r="R430" s="35">
        <v>21.904099444481762</v>
      </c>
      <c r="S430" s="35">
        <v>21.510152116567575</v>
      </c>
      <c r="T430" s="35">
        <v>20.8206798980763</v>
      </c>
      <c r="U430" s="35">
        <v>19.851970057142399</v>
      </c>
      <c r="V430" s="35">
        <v>16.692613741158723</v>
      </c>
      <c r="W430" s="35">
        <v>14.453047313903728</v>
      </c>
      <c r="X430" s="35">
        <v>12.865490457238741</v>
      </c>
      <c r="Y430" s="35">
        <v>11.740122286653529</v>
      </c>
      <c r="Z430" s="35">
        <v>10.94238486134533</v>
      </c>
      <c r="AA430" s="35"/>
      <c r="AB430" s="35"/>
      <c r="AC430" s="35"/>
    </row>
    <row r="431" spans="1:29">
      <c r="A431" s="241" t="s">
        <v>759</v>
      </c>
      <c r="B431" s="35" t="s">
        <v>90</v>
      </c>
      <c r="C431" s="35">
        <v>1.1042213912873597</v>
      </c>
      <c r="D431" s="35">
        <v>1.1386886766210227</v>
      </c>
      <c r="E431" s="35">
        <v>1.1845547136274261</v>
      </c>
      <c r="F431" s="35">
        <v>1.2455892085204183</v>
      </c>
      <c r="G431" s="35">
        <v>1.3268085553395614</v>
      </c>
      <c r="H431" s="35">
        <v>1</v>
      </c>
      <c r="I431" s="35">
        <v>3.5323010337092775</v>
      </c>
      <c r="J431" s="35">
        <v>5.9919092577373965</v>
      </c>
      <c r="K431" s="35">
        <v>8.3082185987386481</v>
      </c>
      <c r="L431" s="35">
        <v>10.414736553710162</v>
      </c>
      <c r="M431" s="35">
        <v>12.250992938913001</v>
      </c>
      <c r="N431" s="35">
        <v>13.764275760726159</v>
      </c>
      <c r="O431" s="35">
        <v>14.911144378129675</v>
      </c>
      <c r="P431" s="35">
        <v>15.658676519630383</v>
      </c>
      <c r="Q431" s="35">
        <v>15.985413357478622</v>
      </c>
      <c r="R431" s="35">
        <v>15.881975509660419</v>
      </c>
      <c r="S431" s="35">
        <v>15.351332286571813</v>
      </c>
      <c r="T431" s="35">
        <v>14.408716453318958</v>
      </c>
      <c r="U431" s="35">
        <v>11.076345943954179</v>
      </c>
      <c r="V431" s="35">
        <v>8.5721451740528227</v>
      </c>
      <c r="W431" s="35">
        <v>6.6902951581703052</v>
      </c>
      <c r="X431" s="35">
        <v>5.2761276022612273</v>
      </c>
      <c r="Y431" s="35">
        <v>4.2134127953917808</v>
      </c>
      <c r="Z431" s="35">
        <v>3.414806749014502</v>
      </c>
      <c r="AA431" s="35"/>
      <c r="AB431" s="35"/>
      <c r="AC431" s="35"/>
    </row>
    <row r="432" spans="1:29">
      <c r="A432" s="241" t="s">
        <v>759</v>
      </c>
      <c r="B432" s="35" t="s">
        <v>91</v>
      </c>
      <c r="C432" s="35">
        <v>-6.7457947288179847</v>
      </c>
      <c r="D432" s="35">
        <v>-6.6760574007391948</v>
      </c>
      <c r="E432" s="35">
        <v>-6.5871887033345233</v>
      </c>
      <c r="F432" s="35">
        <v>-6.4739402380437374</v>
      </c>
      <c r="G432" s="35">
        <v>-6.3296237884358675</v>
      </c>
      <c r="H432" s="35">
        <v>-6.1457163281983869</v>
      </c>
      <c r="I432" s="35">
        <v>-7</v>
      </c>
      <c r="J432" s="35">
        <v>-4.5426763392895921</v>
      </c>
      <c r="K432" s="35">
        <v>-2.1739524902308878</v>
      </c>
      <c r="L432" s="35">
        <v>2.0766238043645302E-2</v>
      </c>
      <c r="M432" s="35">
        <v>1.9623483623425066</v>
      </c>
      <c r="N432" s="35">
        <v>3.5807893434714249</v>
      </c>
      <c r="O432" s="35">
        <v>4.817735628583419</v>
      </c>
      <c r="P432" s="35">
        <v>5.628588612441229</v>
      </c>
      <c r="Q432" s="35">
        <v>5.9841126584066373</v>
      </c>
      <c r="R432" s="35">
        <v>5.8714892013008573</v>
      </c>
      <c r="S432" s="35">
        <v>5.294778926025387</v>
      </c>
      <c r="T432" s="35">
        <v>2.647998189015448</v>
      </c>
      <c r="U432" s="35">
        <v>0.57100795510905389</v>
      </c>
      <c r="V432" s="35">
        <v>-1.0588544552604287</v>
      </c>
      <c r="W432" s="35">
        <v>-2.3378452917937214</v>
      </c>
      <c r="X432" s="35">
        <v>-3.341499066203613</v>
      </c>
      <c r="Y432" s="35">
        <v>-4.1290894617826517</v>
      </c>
      <c r="Z432" s="35">
        <v>-4.7471299126074946</v>
      </c>
      <c r="AA432" s="35"/>
      <c r="AB432" s="35"/>
      <c r="AC432" s="35"/>
    </row>
    <row r="433" spans="1:29">
      <c r="A433" s="241" t="s">
        <v>759</v>
      </c>
      <c r="B433" s="35" t="s">
        <v>92</v>
      </c>
      <c r="C433" s="35">
        <v>-18.464680231143273</v>
      </c>
      <c r="D433" s="35">
        <v>-18.33831818596175</v>
      </c>
      <c r="E433" s="35">
        <v>-18.182128423981055</v>
      </c>
      <c r="F433" s="35">
        <v>-17.989070123028885</v>
      </c>
      <c r="G433" s="35">
        <v>-17.750440477308917</v>
      </c>
      <c r="H433" s="35">
        <v>-17.455482386744634</v>
      </c>
      <c r="I433" s="35">
        <v>-17.090899541529243</v>
      </c>
      <c r="J433" s="35">
        <v>-19</v>
      </c>
      <c r="K433" s="35">
        <v>-16.227966657757769</v>
      </c>
      <c r="L433" s="35">
        <v>-13.583439627610757</v>
      </c>
      <c r="M433" s="35">
        <v>-11.188060263474789</v>
      </c>
      <c r="N433" s="35">
        <v>-9.1520097757038883</v>
      </c>
      <c r="O433" s="35">
        <v>-7.5689411824559656</v>
      </c>
      <c r="P433" s="35">
        <v>-6.5116715148405842</v>
      </c>
      <c r="Q433" s="35">
        <v>-6.0288324231894563</v>
      </c>
      <c r="R433" s="35">
        <v>-6.1426332478354251</v>
      </c>
      <c r="S433" s="35">
        <v>-8.5980175790700581</v>
      </c>
      <c r="T433" s="35">
        <v>-10.584494681454153</v>
      </c>
      <c r="U433" s="35">
        <v>-12.191612242684215</v>
      </c>
      <c r="V433" s="35">
        <v>-13.491816937978335</v>
      </c>
      <c r="W433" s="35">
        <v>-14.543720227723341</v>
      </c>
      <c r="X433" s="35">
        <v>-15.394740482442597</v>
      </c>
      <c r="Y433" s="35">
        <v>-16.083240538486706</v>
      </c>
      <c r="Z433" s="35">
        <v>-16.640257042552314</v>
      </c>
      <c r="AA433" s="35"/>
      <c r="AB433" s="35"/>
      <c r="AC433" s="35"/>
    </row>
    <row r="434" spans="1:29">
      <c r="A434" s="241" t="s">
        <v>759</v>
      </c>
      <c r="B434" s="35" t="s">
        <v>93</v>
      </c>
      <c r="C434" s="35">
        <v>-27.410524815857634</v>
      </c>
      <c r="D434" s="35">
        <v>-27.281788936010539</v>
      </c>
      <c r="E434" s="35">
        <v>-27.124938341234234</v>
      </c>
      <c r="F434" s="35">
        <v>-26.933833040125471</v>
      </c>
      <c r="G434" s="35">
        <v>-26.700992124450551</v>
      </c>
      <c r="H434" s="35">
        <v>-26.417300925421589</v>
      </c>
      <c r="I434" s="35">
        <v>-26.071654215636045</v>
      </c>
      <c r="J434" s="35">
        <v>-28</v>
      </c>
      <c r="K434" s="35">
        <v>-25.259657410309956</v>
      </c>
      <c r="L434" s="35">
        <v>-22.666612610561373</v>
      </c>
      <c r="M434" s="35">
        <v>-20.360245899283051</v>
      </c>
      <c r="N434" s="35">
        <v>-18.464528169984426</v>
      </c>
      <c r="O434" s="35">
        <v>-17.081357277674257</v>
      </c>
      <c r="P434" s="35">
        <v>-16.28508086644462</v>
      </c>
      <c r="Q434" s="35">
        <v>-16.11850006488357</v>
      </c>
      <c r="R434" s="35">
        <v>-16.590568857069204</v>
      </c>
      <c r="S434" s="35">
        <v>-18.635654529491546</v>
      </c>
      <c r="T434" s="35">
        <v>-20.31416842851408</v>
      </c>
      <c r="U434" s="35">
        <v>-21.691816781932296</v>
      </c>
      <c r="V434" s="35">
        <v>-22.82252829214449</v>
      </c>
      <c r="W434" s="35">
        <v>-23.750565200949346</v>
      </c>
      <c r="X434" s="35">
        <v>-24.512255956129192</v>
      </c>
      <c r="Y434" s="35">
        <v>-25.137417305879389</v>
      </c>
      <c r="Z434" s="35">
        <v>-25.650521489649098</v>
      </c>
      <c r="AA434" s="35"/>
      <c r="AB434" s="35"/>
      <c r="AC434" s="35"/>
    </row>
    <row r="435" spans="1:29" ht="26.4">
      <c r="A435" s="241" t="s">
        <v>782</v>
      </c>
      <c r="B435" s="35" t="s">
        <v>82</v>
      </c>
      <c r="C435" s="35">
        <v>-24.168571266261914</v>
      </c>
      <c r="D435" s="35">
        <v>-23.652142114363329</v>
      </c>
      <c r="E435" s="35">
        <v>-23.041520562086514</v>
      </c>
      <c r="F435" s="35">
        <v>-22.319526695678739</v>
      </c>
      <c r="G435" s="35">
        <v>-21.46584712739822</v>
      </c>
      <c r="H435" s="35">
        <v>-20.456463475809127</v>
      </c>
      <c r="I435" s="35">
        <v>-19.262976605615531</v>
      </c>
      <c r="J435" s="35">
        <v>-17.851807614437575</v>
      </c>
      <c r="K435" s="35">
        <v>-16.183253086192789</v>
      </c>
      <c r="L435" s="35">
        <v>-27</v>
      </c>
      <c r="M435" s="35">
        <v>-19.1288813831138</v>
      </c>
      <c r="N435" s="35">
        <v>-11.941545003246752</v>
      </c>
      <c r="O435" s="35">
        <v>-6.0623713566464019</v>
      </c>
      <c r="P435" s="35">
        <v>-2.0020978243086418</v>
      </c>
      <c r="Q435" s="35">
        <v>-5.85818905064842</v>
      </c>
      <c r="R435" s="35">
        <v>-9.1194527814108284</v>
      </c>
      <c r="S435" s="35">
        <v>-11.877645079595105</v>
      </c>
      <c r="T435" s="35">
        <v>-14.210368030518357</v>
      </c>
      <c r="U435" s="35">
        <v>-16.183253086192789</v>
      </c>
      <c r="V435" s="35">
        <v>-17.851807614437575</v>
      </c>
      <c r="W435" s="35">
        <v>-19.262976605615531</v>
      </c>
      <c r="X435" s="35">
        <v>-20.456463475809127</v>
      </c>
      <c r="Y435" s="35">
        <v>-21.46584712739822</v>
      </c>
      <c r="Z435" s="35">
        <v>-22.319526695678739</v>
      </c>
      <c r="AA435" s="35"/>
      <c r="AB435" s="35"/>
      <c r="AC435" s="35"/>
    </row>
    <row r="436" spans="1:29" ht="26.4">
      <c r="A436" s="241" t="s">
        <v>782</v>
      </c>
      <c r="B436" s="35" t="s">
        <v>83</v>
      </c>
      <c r="C436" s="35">
        <v>-24.458844232354554</v>
      </c>
      <c r="D436" s="35">
        <v>-24.335632561312899</v>
      </c>
      <c r="E436" s="35">
        <v>-24.184367755132481</v>
      </c>
      <c r="F436" s="35">
        <v>-23.99866260727304</v>
      </c>
      <c r="G436" s="35">
        <v>-23.770675656360194</v>
      </c>
      <c r="H436" s="35">
        <v>-23.490780077881784</v>
      </c>
      <c r="I436" s="35">
        <v>-23.147157188334429</v>
      </c>
      <c r="J436" s="35">
        <v>-25</v>
      </c>
      <c r="K436" s="35">
        <v>-22.352064794065416</v>
      </c>
      <c r="L436" s="35">
        <v>-19.834670125963093</v>
      </c>
      <c r="M436" s="35">
        <v>-17.571921016531007</v>
      </c>
      <c r="N436" s="35">
        <v>-15.67536871712257</v>
      </c>
      <c r="O436" s="35">
        <v>-14.238511345303836</v>
      </c>
      <c r="P436" s="35">
        <v>-13.332184521857782</v>
      </c>
      <c r="Q436" s="35">
        <v>-13.001069246047258</v>
      </c>
      <c r="R436" s="35">
        <v>-13.261489167367888</v>
      </c>
      <c r="S436" s="35">
        <v>-15.438479566065585</v>
      </c>
      <c r="T436" s="35">
        <v>-17.21173159764033</v>
      </c>
      <c r="U436" s="35">
        <v>-18.656121416430988</v>
      </c>
      <c r="V436" s="35">
        <v>-19.832638860921598</v>
      </c>
      <c r="W436" s="35">
        <v>-20.790962769871374</v>
      </c>
      <c r="X436" s="35">
        <v>-21.571558687735049</v>
      </c>
      <c r="Y436" s="35">
        <v>-22.207387535679789</v>
      </c>
      <c r="Z436" s="35">
        <v>-22.725297397398204</v>
      </c>
      <c r="AA436" s="35"/>
      <c r="AB436" s="35"/>
      <c r="AC436" s="35"/>
    </row>
    <row r="437" spans="1:29" ht="26.4">
      <c r="A437" s="241" t="s">
        <v>782</v>
      </c>
      <c r="B437" s="35" t="s">
        <v>84</v>
      </c>
      <c r="C437" s="35">
        <v>-17.856871993905123</v>
      </c>
      <c r="D437" s="35">
        <v>-17.814731913284891</v>
      </c>
      <c r="E437" s="35">
        <v>-17.760184852066452</v>
      </c>
      <c r="F437" s="35">
        <v>-17.689577918150434</v>
      </c>
      <c r="G437" s="35">
        <v>-17.598182726445117</v>
      </c>
      <c r="H437" s="35">
        <v>-18</v>
      </c>
      <c r="I437" s="35">
        <v>-15.474508112024655</v>
      </c>
      <c r="J437" s="35">
        <v>-13.031878891265904</v>
      </c>
      <c r="K437" s="35">
        <v>-10.752256238884931</v>
      </c>
      <c r="L437" s="35">
        <v>-8.7104357280225724</v>
      </c>
      <c r="M437" s="35">
        <v>-6.9734105231840005</v>
      </c>
      <c r="N437" s="35">
        <v>-5.5981733006002052</v>
      </c>
      <c r="O437" s="35">
        <v>-4.6298462896718906</v>
      </c>
      <c r="P437" s="35">
        <v>-4.1002007897825248</v>
      </c>
      <c r="Q437" s="35">
        <v>-4.0266147378833494</v>
      </c>
      <c r="R437" s="35">
        <v>-4.4115025295855048</v>
      </c>
      <c r="S437" s="35">
        <v>-5.2422358016179018</v>
      </c>
      <c r="T437" s="35">
        <v>-6.4915577748184567</v>
      </c>
      <c r="U437" s="35">
        <v>-9.1092060259615337</v>
      </c>
      <c r="V437" s="35">
        <v>-11.131458112042459</v>
      </c>
      <c r="W437" s="35">
        <v>-12.693739636259036</v>
      </c>
      <c r="X437" s="35">
        <v>-13.900673023895454</v>
      </c>
      <c r="Y437" s="35">
        <v>-14.833083847176486</v>
      </c>
      <c r="Z437" s="35">
        <v>-15.553413529226436</v>
      </c>
      <c r="AA437" s="35"/>
      <c r="AB437" s="35"/>
      <c r="AC437" s="35"/>
    </row>
    <row r="438" spans="1:29" ht="26.4">
      <c r="A438" s="241" t="s">
        <v>782</v>
      </c>
      <c r="B438" s="35" t="s">
        <v>85</v>
      </c>
      <c r="C438" s="35">
        <v>-5.9921067432926458</v>
      </c>
      <c r="D438" s="35">
        <v>-5.9886914466228793</v>
      </c>
      <c r="E438" s="35">
        <v>-5.9837984010625105</v>
      </c>
      <c r="F438" s="35">
        <v>-6</v>
      </c>
      <c r="G438" s="35">
        <v>-4.34646829562816</v>
      </c>
      <c r="H438" s="35">
        <v>-2.730513983505515</v>
      </c>
      <c r="I438" s="35">
        <v>-1.1888604895469514</v>
      </c>
      <c r="J438" s="35">
        <v>0.24345728615964379</v>
      </c>
      <c r="K438" s="35">
        <v>1.5338891561936592</v>
      </c>
      <c r="L438" s="35">
        <v>2.6531093662179241</v>
      </c>
      <c r="M438" s="35">
        <v>3.5756830384287017</v>
      </c>
      <c r="N438" s="35">
        <v>4.2806441927557017</v>
      </c>
      <c r="O438" s="35">
        <v>4.7519722099712745</v>
      </c>
      <c r="P438" s="35">
        <v>4.978955908829775</v>
      </c>
      <c r="Q438" s="35">
        <v>4.9564369633894465</v>
      </c>
      <c r="R438" s="35">
        <v>4.6849271287279883</v>
      </c>
      <c r="S438" s="35">
        <v>4.1705966110347408</v>
      </c>
      <c r="T438" s="35">
        <v>3.4251338463753687</v>
      </c>
      <c r="U438" s="35">
        <v>2.4654798747315692</v>
      </c>
      <c r="V438" s="35">
        <v>1.3134433458078574</v>
      </c>
      <c r="W438" s="35">
        <v>-0.89528997935842369</v>
      </c>
      <c r="X438" s="35">
        <v>-2.4369636622979689</v>
      </c>
      <c r="Y438" s="35">
        <v>-3.5130364129499516</v>
      </c>
      <c r="Z438" s="35">
        <v>-4.264124387992676</v>
      </c>
      <c r="AA438" s="35"/>
      <c r="AB438" s="35"/>
      <c r="AC438" s="35"/>
    </row>
    <row r="439" spans="1:29" ht="26.4">
      <c r="A439" s="241" t="s">
        <v>782</v>
      </c>
      <c r="B439" s="35" t="s">
        <v>86</v>
      </c>
      <c r="C439" s="35">
        <v>3.0000623056700828</v>
      </c>
      <c r="D439" s="35">
        <v>3.0001126904891708</v>
      </c>
      <c r="E439" s="35">
        <v>3</v>
      </c>
      <c r="F439" s="35">
        <v>4.545820441579191</v>
      </c>
      <c r="G439" s="35">
        <v>6.0658819630934238</v>
      </c>
      <c r="H439" s="35">
        <v>7.5348548805940867</v>
      </c>
      <c r="I439" s="35">
        <v>8.9282608297500481</v>
      </c>
      <c r="J439" s="35">
        <v>10.222880663306611</v>
      </c>
      <c r="K439" s="35">
        <v>11.397141365465755</v>
      </c>
      <c r="L439" s="35">
        <v>12.431475535804545</v>
      </c>
      <c r="M439" s="35">
        <v>13.308647452438622</v>
      </c>
      <c r="N439" s="35">
        <v>14.014040281047489</v>
      </c>
      <c r="O439" s="35">
        <v>14.535899643827754</v>
      </c>
      <c r="P439" s="35">
        <v>14.865529489640853</v>
      </c>
      <c r="Q439" s="35">
        <v>14.997437001455172</v>
      </c>
      <c r="R439" s="35">
        <v>14.929424126404157</v>
      </c>
      <c r="S439" s="35">
        <v>14.66262420324094</v>
      </c>
      <c r="T439" s="35">
        <v>14.201483076844553</v>
      </c>
      <c r="U439" s="35">
        <v>13.553685014477869</v>
      </c>
      <c r="V439" s="35">
        <v>12.730024658298486</v>
      </c>
      <c r="W439" s="35">
        <v>11.74422714785354</v>
      </c>
      <c r="X439" s="35">
        <v>7.834613247413178</v>
      </c>
      <c r="Y439" s="35">
        <v>5.6730189937712829</v>
      </c>
      <c r="Z439" s="35">
        <v>4.4778908209224548</v>
      </c>
      <c r="AA439" s="35"/>
      <c r="AB439" s="35"/>
      <c r="AC439" s="35"/>
    </row>
    <row r="440" spans="1:29" ht="26.4">
      <c r="A440" s="241" t="s">
        <v>782</v>
      </c>
      <c r="B440" s="35" t="s">
        <v>87</v>
      </c>
      <c r="C440" s="35">
        <v>9</v>
      </c>
      <c r="D440" s="35">
        <v>10.366907131228704</v>
      </c>
      <c r="E440" s="35">
        <v>11.716020400814468</v>
      </c>
      <c r="F440" s="35">
        <v>13.029777580635704</v>
      </c>
      <c r="G440" s="35">
        <v>14.291076694299077</v>
      </c>
      <c r="H440" s="35">
        <v>15.48349864396967</v>
      </c>
      <c r="I440" s="35">
        <v>16.591520947755555</v>
      </c>
      <c r="J440" s="35">
        <v>17.600719805297206</v>
      </c>
      <c r="K440" s="35">
        <v>18.49795786115105</v>
      </c>
      <c r="L440" s="35">
        <v>19.271555221736975</v>
      </c>
      <c r="M440" s="35">
        <v>19.911441499618171</v>
      </c>
      <c r="N440" s="35">
        <v>20.409286905860409</v>
      </c>
      <c r="O440" s="35">
        <v>20.758610683961752</v>
      </c>
      <c r="P440" s="35">
        <v>20.954865473802329</v>
      </c>
      <c r="Q440" s="35">
        <v>20.995496507397242</v>
      </c>
      <c r="R440" s="35">
        <v>20.879974865865556</v>
      </c>
      <c r="S440" s="35">
        <v>20.609804364689104</v>
      </c>
      <c r="T440" s="35">
        <v>20.188501977631585</v>
      </c>
      <c r="U440" s="35">
        <v>19.621552054151621</v>
      </c>
      <c r="V440" s="35">
        <v>18.916334926289625</v>
      </c>
      <c r="W440" s="35">
        <v>18.082030834396036</v>
      </c>
      <c r="X440" s="35">
        <v>17.129500422358159</v>
      </c>
      <c r="Y440" s="35">
        <v>16.07114335799195</v>
      </c>
      <c r="Z440" s="35">
        <v>10.651157788671798</v>
      </c>
      <c r="AA440" s="35"/>
      <c r="AB440" s="35"/>
      <c r="AC440" s="35"/>
    </row>
    <row r="441" spans="1:29" ht="26.4">
      <c r="A441" s="241" t="s">
        <v>782</v>
      </c>
      <c r="B441" s="35" t="s">
        <v>88</v>
      </c>
      <c r="C441" s="35">
        <v>11.000000057748196</v>
      </c>
      <c r="D441" s="35">
        <v>11</v>
      </c>
      <c r="E441" s="35">
        <v>12.319841512548191</v>
      </c>
      <c r="F441" s="35">
        <v>13.620612986454418</v>
      </c>
      <c r="G441" s="35">
        <v>14.883519920988165</v>
      </c>
      <c r="H441" s="35">
        <v>16.090314910067875</v>
      </c>
      <c r="I441" s="35">
        <v>17.223561294173543</v>
      </c>
      <c r="J441" s="35">
        <v>18.266885097998056</v>
      </c>
      <c r="K441" s="35">
        <v>19.205211613657283</v>
      </c>
      <c r="L441" s="35">
        <v>20.024983211131051</v>
      </c>
      <c r="M441" s="35">
        <v>20.714355228849939</v>
      </c>
      <c r="N441" s="35">
        <v>21.263367114056962</v>
      </c>
      <c r="O441" s="35">
        <v>21.664086340182635</v>
      </c>
      <c r="P441" s="35">
        <v>21.910723021809559</v>
      </c>
      <c r="Q441" s="35">
        <v>21.999713571185385</v>
      </c>
      <c r="R441" s="35">
        <v>21.92977218755356</v>
      </c>
      <c r="S441" s="35">
        <v>21.701909435346135</v>
      </c>
      <c r="T441" s="35">
        <v>21.319417642807338</v>
      </c>
      <c r="U441" s="35">
        <v>20.787823332019247</v>
      </c>
      <c r="V441" s="35">
        <v>20.114807367655537</v>
      </c>
      <c r="W441" s="35">
        <v>19.310093978212628</v>
      </c>
      <c r="X441" s="35">
        <v>18.385310253220947</v>
      </c>
      <c r="Y441" s="35">
        <v>14.03619181430788</v>
      </c>
      <c r="Z441" s="35">
        <v>12.248215771199286</v>
      </c>
      <c r="AA441" s="35"/>
      <c r="AB441" s="35"/>
      <c r="AC441" s="35"/>
    </row>
    <row r="442" spans="1:29" ht="26.4">
      <c r="A442" s="241" t="s">
        <v>782</v>
      </c>
      <c r="B442" s="35" t="s">
        <v>89</v>
      </c>
      <c r="C442" s="35">
        <v>7.0018673297984684</v>
      </c>
      <c r="D442" s="35">
        <v>7.0029123314314727</v>
      </c>
      <c r="E442" s="35">
        <v>7.004542140533343</v>
      </c>
      <c r="F442" s="35">
        <v>7</v>
      </c>
      <c r="G442" s="35">
        <v>8.5295533505096781</v>
      </c>
      <c r="H442" s="35">
        <v>10.029388454912562</v>
      </c>
      <c r="I442" s="35">
        <v>11.470364473670495</v>
      </c>
      <c r="J442" s="35">
        <v>12.824484161741214</v>
      </c>
      <c r="K442" s="35">
        <v>14.065437837193889</v>
      </c>
      <c r="L442" s="35">
        <v>15.169114561549689</v>
      </c>
      <c r="M442" s="35">
        <v>16.114070599939332</v>
      </c>
      <c r="N442" s="35">
        <v>16.881946059195577</v>
      </c>
      <c r="O442" s="35">
        <v>17.457821608868166</v>
      </c>
      <c r="P442" s="35">
        <v>17.830508354299489</v>
      </c>
      <c r="Q442" s="35">
        <v>17.992765229711885</v>
      </c>
      <c r="R442" s="35">
        <v>17.941439687497649</v>
      </c>
      <c r="S442" s="35">
        <v>17.677528950208426</v>
      </c>
      <c r="T442" s="35">
        <v>17.206160635157062</v>
      </c>
      <c r="U442" s="35">
        <v>16.536493128083396</v>
      </c>
      <c r="V442" s="35">
        <v>15.681537641560247</v>
      </c>
      <c r="W442" s="35">
        <v>12.56643167718487</v>
      </c>
      <c r="X442" s="35">
        <v>10.569086824946199</v>
      </c>
      <c r="Y442" s="35">
        <v>9.2884284767592362</v>
      </c>
      <c r="Z442" s="35">
        <v>8.4672954596226564</v>
      </c>
      <c r="AA442" s="35"/>
      <c r="AB442" s="35"/>
      <c r="AC442" s="35"/>
    </row>
    <row r="443" spans="1:29" ht="26.4">
      <c r="A443" s="241" t="s">
        <v>782</v>
      </c>
      <c r="B443" s="35" t="s">
        <v>90</v>
      </c>
      <c r="C443" s="35">
        <v>1.0387184937671377</v>
      </c>
      <c r="D443" s="35">
        <v>1.0520712856309982</v>
      </c>
      <c r="E443" s="35">
        <v>1.0700290358290305</v>
      </c>
      <c r="F443" s="35">
        <v>1.0941798497908464</v>
      </c>
      <c r="G443" s="35">
        <v>1</v>
      </c>
      <c r="H443" s="35">
        <v>2.818125718088945</v>
      </c>
      <c r="I443" s="35">
        <v>4.586238388200087</v>
      </c>
      <c r="J443" s="35">
        <v>6.2557007225371919</v>
      </c>
      <c r="K443" s="35">
        <v>7.7805891092214852</v>
      </c>
      <c r="L443" s="35">
        <v>9.118956880162159</v>
      </c>
      <c r="M443" s="35">
        <v>10.233988181057148</v>
      </c>
      <c r="N443" s="35">
        <v>11.095010702839165</v>
      </c>
      <c r="O443" s="35">
        <v>11.678339416324905</v>
      </c>
      <c r="P443" s="35">
        <v>11.967928100593484</v>
      </c>
      <c r="Q443" s="35">
        <v>11.955810742835089</v>
      </c>
      <c r="R443" s="35">
        <v>11.642320667631678</v>
      </c>
      <c r="S443" s="35">
        <v>11.036081367856006</v>
      </c>
      <c r="T443" s="35">
        <v>10.153769289412807</v>
      </c>
      <c r="U443" s="35">
        <v>9.0196550951454402</v>
      </c>
      <c r="V443" s="35">
        <v>6.9631515153360599</v>
      </c>
      <c r="W443" s="35">
        <v>5.434003155120708</v>
      </c>
      <c r="X443" s="35">
        <v>4.2969787752428772</v>
      </c>
      <c r="Y443" s="35">
        <v>3.4515248781112131</v>
      </c>
      <c r="Z443" s="35">
        <v>2.8228731932177702</v>
      </c>
      <c r="AA443" s="35"/>
      <c r="AB443" s="35"/>
      <c r="AC443" s="35"/>
    </row>
    <row r="444" spans="1:29" ht="26.4">
      <c r="A444" s="241" t="s">
        <v>782</v>
      </c>
      <c r="B444" s="35" t="s">
        <v>91</v>
      </c>
      <c r="C444" s="35">
        <v>-7.8083488905071921</v>
      </c>
      <c r="D444" s="35">
        <v>-7.7595224024850165</v>
      </c>
      <c r="E444" s="35">
        <v>-7.6982565086128636</v>
      </c>
      <c r="F444" s="35">
        <v>-7.621382051653165</v>
      </c>
      <c r="G444" s="35">
        <v>-7.5249224758705848</v>
      </c>
      <c r="H444" s="35">
        <v>-7.4038881280763178</v>
      </c>
      <c r="I444" s="35">
        <v>-8</v>
      </c>
      <c r="J444" s="35">
        <v>-6.4018156481882436</v>
      </c>
      <c r="K444" s="35">
        <v>-4.8680630672175251</v>
      </c>
      <c r="L444" s="35">
        <v>-3.460576422033788</v>
      </c>
      <c r="M444" s="35">
        <v>-2.2360993898489223</v>
      </c>
      <c r="N444" s="35">
        <v>-1.2439975044002667</v>
      </c>
      <c r="O444" s="35">
        <v>-0.52426795453635577</v>
      </c>
      <c r="P444" s="35">
        <v>-0.10592707330524043</v>
      </c>
      <c r="Q444" s="35">
        <v>-5.8405269001653437E-3</v>
      </c>
      <c r="R444" s="35">
        <v>-0.22804336510429923</v>
      </c>
      <c r="S444" s="35">
        <v>-0.76357734581298864</v>
      </c>
      <c r="T444" s="35">
        <v>-2.2328580925405266</v>
      </c>
      <c r="U444" s="35">
        <v>-3.4038165858746483</v>
      </c>
      <c r="V444" s="35">
        <v>-4.3370240727114595</v>
      </c>
      <c r="W444" s="35">
        <v>-5.0807534349782548</v>
      </c>
      <c r="X444" s="35">
        <v>-5.6734762453927639</v>
      </c>
      <c r="Y444" s="35">
        <v>-6.1458528218867903</v>
      </c>
      <c r="Z444" s="35">
        <v>-6.5223182220696652</v>
      </c>
      <c r="AA444" s="35"/>
      <c r="AB444" s="35"/>
      <c r="AC444" s="35"/>
    </row>
    <row r="445" spans="1:29" ht="26.4">
      <c r="A445" s="241" t="s">
        <v>782</v>
      </c>
      <c r="B445" s="35" t="s">
        <v>92</v>
      </c>
      <c r="C445" s="35">
        <v>-19.336055205710139</v>
      </c>
      <c r="D445" s="35">
        <v>-19.200292915282091</v>
      </c>
      <c r="E445" s="35">
        <v>-19.036770185039185</v>
      </c>
      <c r="F445" s="35">
        <v>-18.839810607959382</v>
      </c>
      <c r="G445" s="35">
        <v>-18.602577075068698</v>
      </c>
      <c r="H445" s="35">
        <v>-18.316834437100951</v>
      </c>
      <c r="I445" s="35">
        <v>-17.972663635621586</v>
      </c>
      <c r="J445" s="35">
        <v>-17.558117380175037</v>
      </c>
      <c r="K445" s="35">
        <v>-20</v>
      </c>
      <c r="L445" s="35">
        <v>-17.765291009697975</v>
      </c>
      <c r="M445" s="35">
        <v>-15.670551106548466</v>
      </c>
      <c r="N445" s="35">
        <v>-13.846982533589905</v>
      </c>
      <c r="O445" s="35">
        <v>-12.408802949418877</v>
      </c>
      <c r="P445" s="35">
        <v>-11.4460915027887</v>
      </c>
      <c r="Q445" s="35">
        <v>-11.019146802136035</v>
      </c>
      <c r="R445" s="35">
        <v>-12.543781538328442</v>
      </c>
      <c r="S445" s="35">
        <v>-13.809586625756817</v>
      </c>
      <c r="T445" s="35">
        <v>-14.860502285307515</v>
      </c>
      <c r="U445" s="35">
        <v>-15.733009225323567</v>
      </c>
      <c r="V445" s="35">
        <v>-16.457395005911934</v>
      </c>
      <c r="W445" s="35">
        <v>-17.058805418886951</v>
      </c>
      <c r="X445" s="35">
        <v>-17.558117380175037</v>
      </c>
      <c r="Y445" s="35">
        <v>-17.972663635621586</v>
      </c>
      <c r="Z445" s="35">
        <v>-18.316834437100951</v>
      </c>
      <c r="AA445" s="35"/>
      <c r="AB445" s="35"/>
      <c r="AC445" s="35"/>
    </row>
    <row r="446" spans="1:29" ht="26.4">
      <c r="A446" s="241" t="s">
        <v>782</v>
      </c>
      <c r="B446" s="35" t="s">
        <v>93</v>
      </c>
      <c r="C446" s="35">
        <v>-24.872882409950147</v>
      </c>
      <c r="D446" s="35">
        <v>-24.680439090961183</v>
      </c>
      <c r="E446" s="35">
        <v>-24.455138125751073</v>
      </c>
      <c r="F446" s="35">
        <v>-24.191369421327934</v>
      </c>
      <c r="G446" s="35">
        <v>-23.882565021097442</v>
      </c>
      <c r="H446" s="35">
        <v>-23.521035559858781</v>
      </c>
      <c r="I446" s="35">
        <v>-23.097778795233808</v>
      </c>
      <c r="J446" s="35">
        <v>-22.602255447877784</v>
      </c>
      <c r="K446" s="35">
        <v>-22.022126768794571</v>
      </c>
      <c r="L446" s="35">
        <v>-26</v>
      </c>
      <c r="M446" s="35">
        <v>-23.053809883280486</v>
      </c>
      <c r="N446" s="35">
        <v>-20.432280410015718</v>
      </c>
      <c r="O446" s="35">
        <v>-18.424295668437377</v>
      </c>
      <c r="P446" s="35">
        <v>-17.251129097265036</v>
      </c>
      <c r="Q446" s="35">
        <v>-18.527054855898413</v>
      </c>
      <c r="R446" s="35">
        <v>-19.616900998128347</v>
      </c>
      <c r="S446" s="35">
        <v>-20.547805171585637</v>
      </c>
      <c r="T446" s="35">
        <v>-21.342947299067127</v>
      </c>
      <c r="U446" s="35">
        <v>-22.022126768794571</v>
      </c>
      <c r="V446" s="35">
        <v>-22.602255447877784</v>
      </c>
      <c r="W446" s="35">
        <v>-23.097778795233808</v>
      </c>
      <c r="X446" s="35">
        <v>-23.521035559858781</v>
      </c>
      <c r="Y446" s="35">
        <v>-23.882565021097442</v>
      </c>
      <c r="Z446" s="35">
        <v>-24.191369421327934</v>
      </c>
      <c r="AA446" s="35"/>
      <c r="AB446" s="35"/>
      <c r="AC446" s="35"/>
    </row>
    <row r="447" spans="1:29" ht="26.4">
      <c r="A447" s="241" t="s">
        <v>771</v>
      </c>
      <c r="B447" s="35" t="s">
        <v>82</v>
      </c>
      <c r="C447" s="35">
        <v>-41.590836935724006</v>
      </c>
      <c r="D447" s="35">
        <v>-41.510744564307956</v>
      </c>
      <c r="E447" s="35">
        <v>-41.414974365348023</v>
      </c>
      <c r="F447" s="35">
        <v>-41.300457453853667</v>
      </c>
      <c r="G447" s="35">
        <v>-41.163524220336072</v>
      </c>
      <c r="H447" s="35">
        <v>-40.999786740893938</v>
      </c>
      <c r="I447" s="35">
        <v>-40.803998169446686</v>
      </c>
      <c r="J447" s="35">
        <v>-40.569884606443509</v>
      </c>
      <c r="K447" s="35">
        <v>-42</v>
      </c>
      <c r="L447" s="35">
        <v>-40.686660379788201</v>
      </c>
      <c r="M447" s="35">
        <v>-39.465553200370323</v>
      </c>
      <c r="N447" s="35">
        <v>-38.42243365704806</v>
      </c>
      <c r="O447" s="35">
        <v>-37.630557334317466</v>
      </c>
      <c r="P447" s="35">
        <v>-37.145535655856285</v>
      </c>
      <c r="Q447" s="35">
        <v>-37.001430438238081</v>
      </c>
      <c r="R447" s="35">
        <v>-37.819709113718304</v>
      </c>
      <c r="S447" s="35">
        <v>-38.50403346837286</v>
      </c>
      <c r="T447" s="35">
        <v>-39.076332168566346</v>
      </c>
      <c r="U447" s="35">
        <v>-39.554944101658336</v>
      </c>
      <c r="V447" s="35">
        <v>-39.955206032046462</v>
      </c>
      <c r="W447" s="35">
        <v>-40.289944056405808</v>
      </c>
      <c r="X447" s="35">
        <v>-40.569884606443509</v>
      </c>
      <c r="Y447" s="35">
        <v>-40.803998169446686</v>
      </c>
      <c r="Z447" s="35">
        <v>-40.999786740893938</v>
      </c>
      <c r="AA447" s="35"/>
      <c r="AB447" s="35"/>
      <c r="AC447" s="35"/>
    </row>
    <row r="448" spans="1:29" ht="26.4">
      <c r="A448" s="241" t="s">
        <v>771</v>
      </c>
      <c r="B448" s="35" t="s">
        <v>83</v>
      </c>
      <c r="C448" s="35">
        <v>-37.711750893692532</v>
      </c>
      <c r="D448" s="35">
        <v>-37.643709792440944</v>
      </c>
      <c r="E448" s="35">
        <v>-37.559607612912878</v>
      </c>
      <c r="F448" s="35">
        <v>-37.4556531431694</v>
      </c>
      <c r="G448" s="35">
        <v>-37.327160257012494</v>
      </c>
      <c r="H448" s="35">
        <v>-37.168336669785575</v>
      </c>
      <c r="I448" s="35">
        <v>-36.972022830054208</v>
      </c>
      <c r="J448" s="35">
        <v>-38</v>
      </c>
      <c r="K448" s="35">
        <v>-36.507366661869568</v>
      </c>
      <c r="L448" s="35">
        <v>-35.083390568713483</v>
      </c>
      <c r="M448" s="35">
        <v>-33.79357091110181</v>
      </c>
      <c r="N448" s="35">
        <v>-32.697236033071327</v>
      </c>
      <c r="O448" s="35">
        <v>-31.844814482860905</v>
      </c>
      <c r="P448" s="35">
        <v>-31.275515431068008</v>
      </c>
      <c r="Q448" s="35">
        <v>-31.015525150948168</v>
      </c>
      <c r="R448" s="35">
        <v>-31.076802518065229</v>
      </c>
      <c r="S448" s="35">
        <v>-32.398932542576183</v>
      </c>
      <c r="T448" s="35">
        <v>-33.468574059244546</v>
      </c>
      <c r="U448" s="35">
        <v>-34.333945053753041</v>
      </c>
      <c r="V448" s="35">
        <v>-35.034055274296023</v>
      </c>
      <c r="W448" s="35">
        <v>-35.600464738004874</v>
      </c>
      <c r="X448" s="35">
        <v>-36.058706413622936</v>
      </c>
      <c r="Y448" s="35">
        <v>-36.429437213031306</v>
      </c>
      <c r="Z448" s="35">
        <v>-36.729369176758937</v>
      </c>
      <c r="AA448" s="35"/>
      <c r="AB448" s="35"/>
      <c r="AC448" s="35"/>
    </row>
    <row r="449" spans="1:29" ht="26.4">
      <c r="A449" s="241" t="s">
        <v>771</v>
      </c>
      <c r="B449" s="35" t="s">
        <v>84</v>
      </c>
      <c r="C449" s="35">
        <v>-25.887542280925455</v>
      </c>
      <c r="D449" s="35">
        <v>-25.854432217580985</v>
      </c>
      <c r="E449" s="35">
        <v>-25.811573812337926</v>
      </c>
      <c r="F449" s="35">
        <v>-25.756096935689627</v>
      </c>
      <c r="G449" s="35">
        <v>-25.684286427921162</v>
      </c>
      <c r="H449" s="35">
        <v>-26</v>
      </c>
      <c r="I449" s="35">
        <v>-24.015684945162228</v>
      </c>
      <c r="J449" s="35">
        <v>-22.096476271708923</v>
      </c>
      <c r="K449" s="35">
        <v>-20.305344187695304</v>
      </c>
      <c r="L449" s="35">
        <v>-18.701056643446307</v>
      </c>
      <c r="M449" s="35">
        <v>-17.336251125358856</v>
      </c>
      <c r="N449" s="35">
        <v>-16.255707593328733</v>
      </c>
      <c r="O449" s="35">
        <v>-15.494879227599343</v>
      </c>
      <c r="P449" s="35">
        <v>-15.078729191971984</v>
      </c>
      <c r="Q449" s="35">
        <v>-15.020911579765489</v>
      </c>
      <c r="R449" s="35">
        <v>-15.323323416102896</v>
      </c>
      <c r="S449" s="35">
        <v>-15.976042415556922</v>
      </c>
      <c r="T449" s="35">
        <v>-16.957652537357362</v>
      </c>
      <c r="U449" s="35">
        <v>-19.014376163255491</v>
      </c>
      <c r="V449" s="35">
        <v>-20.603288516604792</v>
      </c>
      <c r="W449" s="35">
        <v>-21.830795428489246</v>
      </c>
      <c r="X449" s="35">
        <v>-22.779100233060714</v>
      </c>
      <c r="Y449" s="35">
        <v>-23.511708737067238</v>
      </c>
      <c r="Z449" s="35">
        <v>-24.077682058677915</v>
      </c>
      <c r="AA449" s="35"/>
      <c r="AB449" s="35"/>
      <c r="AC449" s="35"/>
    </row>
    <row r="450" spans="1:29" ht="26.4">
      <c r="A450" s="241" t="s">
        <v>771</v>
      </c>
      <c r="B450" s="35" t="s">
        <v>85</v>
      </c>
      <c r="C450" s="35">
        <v>-10.981244267428908</v>
      </c>
      <c r="D450" s="35">
        <v>-10.973541288421611</v>
      </c>
      <c r="E450" s="35">
        <v>-10.962674696083727</v>
      </c>
      <c r="F450" s="35">
        <v>-10.947345194481048</v>
      </c>
      <c r="G450" s="35">
        <v>-11</v>
      </c>
      <c r="H450" s="35">
        <v>-9.31433133402831</v>
      </c>
      <c r="I450" s="35">
        <v>-7.6684828911377441</v>
      </c>
      <c r="J450" s="35">
        <v>-6.1013342290234949</v>
      </c>
      <c r="K450" s="35">
        <v>-4.6499057957643668</v>
      </c>
      <c r="L450" s="35">
        <v>-3.3484844029772498</v>
      </c>
      <c r="M450" s="35">
        <v>-2.2278132751341122</v>
      </c>
      <c r="N450" s="35">
        <v>-1.3143658083489917</v>
      </c>
      <c r="O450" s="35">
        <v>-0.62972019448992178</v>
      </c>
      <c r="P450" s="35">
        <v>-0.1900496837487875</v>
      </c>
      <c r="Q450" s="35">
        <v>-5.7405270972861189E-3</v>
      </c>
      <c r="R450" s="35">
        <v>-8.1146623900046677E-2</v>
      </c>
      <c r="S450" s="35">
        <v>-0.41448667059666633</v>
      </c>
      <c r="T450" s="35">
        <v>-0.9978862400892865</v>
      </c>
      <c r="U450" s="35">
        <v>-1.8175637978025847</v>
      </c>
      <c r="V450" s="35">
        <v>-4.4908652959426165</v>
      </c>
      <c r="W450" s="35">
        <v>-6.3858830420814616</v>
      </c>
      <c r="X450" s="35">
        <v>-7.729200382336451</v>
      </c>
      <c r="Y450" s="35">
        <v>-8.6814349882162443</v>
      </c>
      <c r="Z450" s="35">
        <v>-9.3564435788616436</v>
      </c>
      <c r="AA450" s="35"/>
      <c r="AB450" s="35"/>
      <c r="AC450" s="35"/>
    </row>
    <row r="451" spans="1:29" ht="26.4">
      <c r="A451" s="241" t="s">
        <v>771</v>
      </c>
      <c r="B451" s="35" t="s">
        <v>86</v>
      </c>
      <c r="C451" s="35">
        <v>1.0003280526536105</v>
      </c>
      <c r="D451" s="35">
        <v>1.000540867387917</v>
      </c>
      <c r="E451" s="35">
        <v>1</v>
      </c>
      <c r="F451" s="35">
        <v>2.4774050464354227</v>
      </c>
      <c r="G451" s="35">
        <v>3.9280378156757103</v>
      </c>
      <c r="H451" s="35">
        <v>5.3256111749537531</v>
      </c>
      <c r="I451" s="35">
        <v>6.6447994889839519</v>
      </c>
      <c r="J451" s="35">
        <v>7.861697549576439</v>
      </c>
      <c r="K451" s="35">
        <v>8.9542537654800469</v>
      </c>
      <c r="L451" s="35">
        <v>9.902669762556279</v>
      </c>
      <c r="M451" s="35">
        <v>10.689759153069902</v>
      </c>
      <c r="N451" s="35">
        <v>11.301258972784382</v>
      </c>
      <c r="O451" s="35">
        <v>11.726088142264079</v>
      </c>
      <c r="P451" s="35">
        <v>11.956548268767385</v>
      </c>
      <c r="Q451" s="35">
        <v>11.988463149969791</v>
      </c>
      <c r="R451" s="35">
        <v>11.821254451549052</v>
      </c>
      <c r="S451" s="35">
        <v>11.457952187267724</v>
      </c>
      <c r="T451" s="35">
        <v>10.905139811641831</v>
      </c>
      <c r="U451" s="35">
        <v>10.172834920179705</v>
      </c>
      <c r="V451" s="35">
        <v>9.2743077190396903</v>
      </c>
      <c r="W451" s="35">
        <v>8.2258405536451633</v>
      </c>
      <c r="X451" s="35">
        <v>5.3826938379807006</v>
      </c>
      <c r="Y451" s="35">
        <v>3.6582381848689272</v>
      </c>
      <c r="Z451" s="35">
        <v>2.6123029599418635</v>
      </c>
      <c r="AA451" s="35"/>
      <c r="AB451" s="35"/>
      <c r="AC451" s="35"/>
    </row>
    <row r="452" spans="1:29" ht="26.4">
      <c r="A452" s="241" t="s">
        <v>771</v>
      </c>
      <c r="B452" s="35" t="s">
        <v>87</v>
      </c>
      <c r="C452" s="35">
        <v>9.0000011150007069</v>
      </c>
      <c r="D452" s="35">
        <v>9</v>
      </c>
      <c r="E452" s="35">
        <v>10.356003747463005</v>
      </c>
      <c r="F452" s="35">
        <v>11.691322439301715</v>
      </c>
      <c r="G452" s="35">
        <v>12.985586558493392</v>
      </c>
      <c r="H452" s="35">
        <v>14.21905285185891</v>
      </c>
      <c r="I452" s="35">
        <v>15.37290550201082</v>
      </c>
      <c r="J452" s="35">
        <v>16.42954315180296</v>
      </c>
      <c r="K452" s="35">
        <v>17.37284740288904</v>
      </c>
      <c r="L452" s="35">
        <v>18.188428692599441</v>
      </c>
      <c r="M452" s="35">
        <v>18.863845798426222</v>
      </c>
      <c r="N452" s="35">
        <v>19.388795621701874</v>
      </c>
      <c r="O452" s="35">
        <v>19.755270355431215</v>
      </c>
      <c r="P452" s="35">
        <v>19.957679638771758</v>
      </c>
      <c r="Q452" s="35">
        <v>19.992935834766293</v>
      </c>
      <c r="R452" s="35">
        <v>19.860501130465114</v>
      </c>
      <c r="S452" s="35">
        <v>19.56239574095256</v>
      </c>
      <c r="T452" s="35">
        <v>19.103167092130299</v>
      </c>
      <c r="U452" s="35">
        <v>18.489820452356135</v>
      </c>
      <c r="V452" s="35">
        <v>17.731712071112735</v>
      </c>
      <c r="W452" s="35">
        <v>16.840406454814335</v>
      </c>
      <c r="X452" s="35">
        <v>15.829499956926675</v>
      </c>
      <c r="Y452" s="35">
        <v>12.244837953568856</v>
      </c>
      <c r="Z452" s="35">
        <v>10.541690227882956</v>
      </c>
      <c r="AA452" s="35"/>
      <c r="AB452" s="35"/>
      <c r="AC452" s="35"/>
    </row>
    <row r="453" spans="1:29" ht="26.4">
      <c r="A453" s="241" t="s">
        <v>771</v>
      </c>
      <c r="B453" s="35" t="s">
        <v>88</v>
      </c>
      <c r="C453" s="35">
        <v>12.000036843918071</v>
      </c>
      <c r="D453" s="35">
        <v>12.000068174812252</v>
      </c>
      <c r="E453" s="35">
        <v>12</v>
      </c>
      <c r="F453" s="35">
        <v>13.405507718055098</v>
      </c>
      <c r="G453" s="35">
        <v>14.787974619671626</v>
      </c>
      <c r="H453" s="35">
        <v>16.124737601898694</v>
      </c>
      <c r="I453" s="35">
        <v>17.39388279681533</v>
      </c>
      <c r="J453" s="35">
        <v>18.574604810687774</v>
      </c>
      <c r="K453" s="35">
        <v>19.647547791650439</v>
      </c>
      <c r="L453" s="35">
        <v>20.595122734708298</v>
      </c>
      <c r="M453" s="35">
        <v>21.401795822405703</v>
      </c>
      <c r="N453" s="35">
        <v>22.054343074325594</v>
      </c>
      <c r="O453" s="35">
        <v>22.54206713089048</v>
      </c>
      <c r="P453" s="35">
        <v>22.85697261767756</v>
      </c>
      <c r="Q453" s="35">
        <v>22.993897215459874</v>
      </c>
      <c r="R453" s="35">
        <v>22.950596287311626</v>
      </c>
      <c r="S453" s="35">
        <v>22.727779675465822</v>
      </c>
      <c r="T453" s="35">
        <v>22.329100064704662</v>
      </c>
      <c r="U453" s="35">
        <v>21.761093103044402</v>
      </c>
      <c r="V453" s="35">
        <v>21.033070261330302</v>
      </c>
      <c r="W453" s="35">
        <v>20.156966188119277</v>
      </c>
      <c r="X453" s="35">
        <v>16.40829367928464</v>
      </c>
      <c r="Y453" s="35">
        <v>14.382387362488448</v>
      </c>
      <c r="Z453" s="35">
        <v>13.287520741101282</v>
      </c>
      <c r="AA453" s="35"/>
      <c r="AB453" s="35"/>
      <c r="AC453" s="35"/>
    </row>
    <row r="454" spans="1:29" ht="26.4">
      <c r="A454" s="241" t="s">
        <v>771</v>
      </c>
      <c r="B454" s="35" t="s">
        <v>89</v>
      </c>
      <c r="C454" s="35">
        <v>9.0037164038887738</v>
      </c>
      <c r="D454" s="35">
        <v>9.0055723663119114</v>
      </c>
      <c r="E454" s="35">
        <v>9.0083551915355375</v>
      </c>
      <c r="F454" s="35">
        <v>9</v>
      </c>
      <c r="G454" s="35">
        <v>10.578288228068043</v>
      </c>
      <c r="H454" s="35">
        <v>12.123915701694692</v>
      </c>
      <c r="I454" s="35">
        <v>13.604897541010583</v>
      </c>
      <c r="J454" s="35">
        <v>14.990586628888529</v>
      </c>
      <c r="K454" s="35">
        <v>16.252307815741503</v>
      </c>
      <c r="L454" s="35">
        <v>17.363951316851818</v>
      </c>
      <c r="M454" s="35">
        <v>18.302513022595868</v>
      </c>
      <c r="N454" s="35">
        <v>19.048570540501697</v>
      </c>
      <c r="O454" s="35">
        <v>19.586685118028328</v>
      </c>
      <c r="P454" s="35">
        <v>19.905721128763947</v>
      </c>
      <c r="Q454" s="35">
        <v>19.999076510664821</v>
      </c>
      <c r="R454" s="35">
        <v>19.864819387696002</v>
      </c>
      <c r="S454" s="35">
        <v>19.505728047655186</v>
      </c>
      <c r="T454" s="35">
        <v>18.929233448887331</v>
      </c>
      <c r="U454" s="35">
        <v>18.147265445643576</v>
      </c>
      <c r="V454" s="35">
        <v>17.176005914263602</v>
      </c>
      <c r="W454" s="35">
        <v>14.452861221535052</v>
      </c>
      <c r="X454" s="35">
        <v>12.636701809308658</v>
      </c>
      <c r="Y454" s="35">
        <v>11.425442260954091</v>
      </c>
      <c r="Z454" s="35">
        <v>10.617611360426721</v>
      </c>
      <c r="AA454" s="35"/>
      <c r="AB454" s="35"/>
      <c r="AC454" s="35"/>
    </row>
    <row r="455" spans="1:29" ht="26.4">
      <c r="A455" s="241" t="s">
        <v>771</v>
      </c>
      <c r="B455" s="35" t="s">
        <v>90</v>
      </c>
      <c r="C455" s="35">
        <v>1.0328790433588</v>
      </c>
      <c r="D455" s="35">
        <v>1.0440979570723208</v>
      </c>
      <c r="E455" s="35">
        <v>1.0591449634568448</v>
      </c>
      <c r="F455" s="35">
        <v>1.0793262757404967</v>
      </c>
      <c r="G455" s="35">
        <v>1</v>
      </c>
      <c r="H455" s="35">
        <v>2.4953881801565059</v>
      </c>
      <c r="I455" s="35">
        <v>3.9492038983012816</v>
      </c>
      <c r="J455" s="35">
        <v>5.3210304255095977</v>
      </c>
      <c r="K455" s="35">
        <v>6.5727303691326231</v>
      </c>
      <c r="L455" s="35">
        <v>7.6695059094156841</v>
      </c>
      <c r="M455" s="35">
        <v>8.5808661944924509</v>
      </c>
      <c r="N455" s="35">
        <v>9.2814749997403752</v>
      </c>
      <c r="O455" s="35">
        <v>9.7518550861871596</v>
      </c>
      <c r="P455" s="35">
        <v>9.9789296764887219</v>
      </c>
      <c r="Q455" s="35">
        <v>9.9563859952035969</v>
      </c>
      <c r="R455" s="35">
        <v>9.6848507667811798</v>
      </c>
      <c r="S455" s="35">
        <v>9.171872792340956</v>
      </c>
      <c r="T455" s="35">
        <v>8.431713089616153</v>
      </c>
      <c r="U455" s="35">
        <v>7.4849484302654341</v>
      </c>
      <c r="V455" s="35">
        <v>5.835119692021105</v>
      </c>
      <c r="W455" s="35">
        <v>4.6050221042719031</v>
      </c>
      <c r="X455" s="35">
        <v>3.6878723175633623</v>
      </c>
      <c r="Y455" s="35">
        <v>3.0040536192447522</v>
      </c>
      <c r="Z455" s="35">
        <v>2.4942044986901859</v>
      </c>
      <c r="AA455" s="35"/>
      <c r="AB455" s="35"/>
      <c r="AC455" s="35"/>
    </row>
    <row r="456" spans="1:29" ht="26.4">
      <c r="A456" s="241" t="s">
        <v>771</v>
      </c>
      <c r="B456" s="35" t="s">
        <v>91</v>
      </c>
      <c r="C456" s="35">
        <v>-11.838986117775832</v>
      </c>
      <c r="D456" s="35">
        <v>-11.79730418365598</v>
      </c>
      <c r="E456" s="35">
        <v>-11.744831977244244</v>
      </c>
      <c r="F456" s="35">
        <v>-11.678776202629786</v>
      </c>
      <c r="G456" s="35">
        <v>-11.595620458697883</v>
      </c>
      <c r="H456" s="35">
        <v>-11.49093804767133</v>
      </c>
      <c r="I456" s="35">
        <v>-12</v>
      </c>
      <c r="J456" s="35">
        <v>-10.619033196212197</v>
      </c>
      <c r="K456" s="35">
        <v>-9.2923467050415081</v>
      </c>
      <c r="L456" s="35">
        <v>-8.0720872959020369</v>
      </c>
      <c r="M456" s="35">
        <v>-7.0062185128995447</v>
      </c>
      <c r="N456" s="35">
        <v>-6.1366354186752963</v>
      </c>
      <c r="O456" s="35">
        <v>-5.4975178661204609</v>
      </c>
      <c r="P456" s="35">
        <v>-5.1139870243005126</v>
      </c>
      <c r="Q456" s="35">
        <v>-5.0011179652122513</v>
      </c>
      <c r="R456" s="35">
        <v>-5.1633471226608263</v>
      </c>
      <c r="S456" s="35">
        <v>-5.5942979136916229</v>
      </c>
      <c r="T456" s="35">
        <v>-6.9115527893410968</v>
      </c>
      <c r="U456" s="35">
        <v>-7.95793018988428</v>
      </c>
      <c r="V456" s="35">
        <v>-8.7891327799127783</v>
      </c>
      <c r="W456" s="35">
        <v>-9.4494086472159449</v>
      </c>
      <c r="X456" s="35">
        <v>-9.9739067974539051</v>
      </c>
      <c r="Y456" s="35">
        <v>-10.390548269944267</v>
      </c>
      <c r="Z456" s="35">
        <v>-10.721512481200646</v>
      </c>
      <c r="AA456" s="35"/>
      <c r="AB456" s="35"/>
      <c r="AC456" s="35"/>
    </row>
    <row r="457" spans="1:29" ht="26.4">
      <c r="A457" s="241" t="s">
        <v>771</v>
      </c>
      <c r="B457" s="35" t="s">
        <v>92</v>
      </c>
      <c r="C457" s="35">
        <v>-31.625830444281025</v>
      </c>
      <c r="D457" s="35">
        <v>-31.547320104752462</v>
      </c>
      <c r="E457" s="35">
        <v>-31.452336288644421</v>
      </c>
      <c r="F457" s="35">
        <v>-31.337422439377935</v>
      </c>
      <c r="G457" s="35">
        <v>-31.198396726426786</v>
      </c>
      <c r="H457" s="35">
        <v>-31.030199864299636</v>
      </c>
      <c r="I457" s="35">
        <v>-30.826711000053646</v>
      </c>
      <c r="J457" s="35">
        <v>-32</v>
      </c>
      <c r="K457" s="35">
        <v>-30.314622128851109</v>
      </c>
      <c r="L457" s="35">
        <v>-28.728403026899827</v>
      </c>
      <c r="M457" s="35">
        <v>-27.334667482918906</v>
      </c>
      <c r="N457" s="35">
        <v>-26.215415565554018</v>
      </c>
      <c r="O457" s="35">
        <v>-25.436498170588145</v>
      </c>
      <c r="P457" s="35">
        <v>-25.043742700595871</v>
      </c>
      <c r="Q457" s="35">
        <v>-25.06025682161858</v>
      </c>
      <c r="R457" s="35">
        <v>-25.485068929636185</v>
      </c>
      <c r="S457" s="35">
        <v>-26.614983148732989</v>
      </c>
      <c r="T457" s="35">
        <v>-27.548931189718587</v>
      </c>
      <c r="U457" s="35">
        <v>-28.320900360934147</v>
      </c>
      <c r="V457" s="35">
        <v>-28.958983396772357</v>
      </c>
      <c r="W457" s="35">
        <v>-29.48640078053057</v>
      </c>
      <c r="X457" s="35">
        <v>-29.922345761147305</v>
      </c>
      <c r="Y457" s="35">
        <v>-30.282682814830871</v>
      </c>
      <c r="Z457" s="35">
        <v>-30.580524969301052</v>
      </c>
      <c r="AA457" s="35"/>
      <c r="AB457" s="35"/>
      <c r="AC457" s="35"/>
    </row>
    <row r="458" spans="1:29" ht="26.4">
      <c r="A458" s="241" t="s">
        <v>771</v>
      </c>
      <c r="B458" s="35" t="s">
        <v>93</v>
      </c>
      <c r="C458" s="35">
        <v>-39.453015854551687</v>
      </c>
      <c r="D458" s="35">
        <v>-39.35151907881783</v>
      </c>
      <c r="E458" s="35">
        <v>-39.231188858696051</v>
      </c>
      <c r="F458" s="35">
        <v>-39.088530515415066</v>
      </c>
      <c r="G458" s="35">
        <v>-38.919400907847823</v>
      </c>
      <c r="H458" s="35">
        <v>-38.718888105736362</v>
      </c>
      <c r="I458" s="35">
        <v>-38.481168735432696</v>
      </c>
      <c r="J458" s="35">
        <v>-38.199338855133291</v>
      </c>
      <c r="K458" s="35">
        <v>-40</v>
      </c>
      <c r="L458" s="35">
        <v>-38.297563068777329</v>
      </c>
      <c r="M458" s="35">
        <v>-36.735061672766776</v>
      </c>
      <c r="N458" s="35">
        <v>-35.440929039132527</v>
      </c>
      <c r="O458" s="35">
        <v>-34.521539236365342</v>
      </c>
      <c r="P458" s="35">
        <v>-34.052463524556721</v>
      </c>
      <c r="Q458" s="35">
        <v>-34.072258610027518</v>
      </c>
      <c r="R458" s="35">
        <v>-35.000037082475991</v>
      </c>
      <c r="S458" s="35">
        <v>-35.782604615831382</v>
      </c>
      <c r="T458" s="35">
        <v>-36.442688851937596</v>
      </c>
      <c r="U458" s="35">
        <v>-36.999460223333166</v>
      </c>
      <c r="V458" s="35">
        <v>-37.469088708682754</v>
      </c>
      <c r="W458" s="35">
        <v>-37.865213447817467</v>
      </c>
      <c r="X458" s="35">
        <v>-38.199338855133291</v>
      </c>
      <c r="Y458" s="35">
        <v>-38.481168735432696</v>
      </c>
      <c r="Z458" s="35">
        <v>-38.718888105736362</v>
      </c>
      <c r="AA458" s="35"/>
      <c r="AB458" s="35"/>
      <c r="AC458" s="35"/>
    </row>
    <row r="459" spans="1:29" ht="26.4">
      <c r="A459" s="241" t="s">
        <v>787</v>
      </c>
      <c r="B459" s="35" t="s">
        <v>82</v>
      </c>
      <c r="C459" s="35">
        <v>-10.716375964319178</v>
      </c>
      <c r="D459" s="35">
        <v>-10.646338868759976</v>
      </c>
      <c r="E459" s="35">
        <v>-10.559007065639781</v>
      </c>
      <c r="F459" s="35">
        <v>-10.450109862303048</v>
      </c>
      <c r="G459" s="35">
        <v>-10.314321976666006</v>
      </c>
      <c r="H459" s="35">
        <v>-10.145003120710053</v>
      </c>
      <c r="I459" s="35">
        <v>-11</v>
      </c>
      <c r="J459" s="35">
        <v>-8.7455552787267639</v>
      </c>
      <c r="K459" s="35">
        <v>-6.5868228066726413</v>
      </c>
      <c r="L459" s="35">
        <v>-4.6154513780675241</v>
      </c>
      <c r="M459" s="35">
        <v>-2.9151353907813782</v>
      </c>
      <c r="N459" s="35">
        <v>-1.5580616081403296</v>
      </c>
      <c r="O459" s="35">
        <v>-0.60184447633913685</v>
      </c>
      <c r="P459" s="35">
        <v>-8.7080108275550572E-2</v>
      </c>
      <c r="Q459" s="35">
        <v>-3.5622779204276256E-2</v>
      </c>
      <c r="R459" s="35">
        <v>-0.44965710543359627</v>
      </c>
      <c r="S459" s="35">
        <v>-1.311605296635193</v>
      </c>
      <c r="T459" s="35">
        <v>-3.2302414308229359</v>
      </c>
      <c r="U459" s="35">
        <v>-4.768921470309829</v>
      </c>
      <c r="V459" s="35">
        <v>-6.0028898198727276</v>
      </c>
      <c r="W459" s="35">
        <v>-6.9924898982819803</v>
      </c>
      <c r="X459" s="35">
        <v>-7.7861150472045555</v>
      </c>
      <c r="Y459" s="35">
        <v>-8.4225750584192145</v>
      </c>
      <c r="Z459" s="35">
        <v>-8.9329940470630369</v>
      </c>
      <c r="AA459" s="35"/>
      <c r="AB459" s="35"/>
      <c r="AC459" s="35"/>
    </row>
    <row r="460" spans="1:29" ht="26.4">
      <c r="A460" s="241" t="s">
        <v>787</v>
      </c>
      <c r="B460" s="35" t="s">
        <v>83</v>
      </c>
      <c r="C460" s="35">
        <v>-7.7739696556528681</v>
      </c>
      <c r="D460" s="35">
        <v>-7.7130020056432382</v>
      </c>
      <c r="E460" s="35">
        <v>-7.6355894205146839</v>
      </c>
      <c r="F460" s="35">
        <v>-7.5372961726145418</v>
      </c>
      <c r="G460" s="35">
        <v>-7.412490075948031</v>
      </c>
      <c r="H460" s="35">
        <v>-7.2540197629011471</v>
      </c>
      <c r="I460" s="35">
        <v>-8</v>
      </c>
      <c r="J460" s="35">
        <v>-5.8955584191076031</v>
      </c>
      <c r="K460" s="35">
        <v>-3.8688586740948621</v>
      </c>
      <c r="L460" s="35">
        <v>-1.9947706783795214</v>
      </c>
      <c r="M460" s="35">
        <v>-0.34252659440780775</v>
      </c>
      <c r="N460" s="35">
        <v>1.0268367262509486</v>
      </c>
      <c r="O460" s="35">
        <v>2.0627325533682317</v>
      </c>
      <c r="P460" s="35">
        <v>2.7268930423474593</v>
      </c>
      <c r="Q460" s="35">
        <v>2.9947829168470257</v>
      </c>
      <c r="R460" s="35">
        <v>2.8565058457707018</v>
      </c>
      <c r="S460" s="35">
        <v>2.3171700314383585</v>
      </c>
      <c r="T460" s="35">
        <v>0.12546965744667915</v>
      </c>
      <c r="U460" s="35">
        <v>-1.6006427195731616</v>
      </c>
      <c r="V460" s="35">
        <v>-2.9600730383601572</v>
      </c>
      <c r="W460" s="35">
        <v>-4.0307164195448735</v>
      </c>
      <c r="X460" s="35">
        <v>-4.873920542502387</v>
      </c>
      <c r="Y460" s="35">
        <v>-5.5380008567016912</v>
      </c>
      <c r="Z460" s="35">
        <v>-6.0610090485499963</v>
      </c>
      <c r="AA460" s="35"/>
      <c r="AB460" s="35"/>
      <c r="AC460" s="35"/>
    </row>
    <row r="461" spans="1:29" ht="26.4">
      <c r="A461" s="241" t="s">
        <v>787</v>
      </c>
      <c r="B461" s="35" t="s">
        <v>84</v>
      </c>
      <c r="C461" s="35">
        <v>-1.8872142156797957</v>
      </c>
      <c r="D461" s="35">
        <v>-1.8530704653821901</v>
      </c>
      <c r="E461" s="35">
        <v>-1.8085903443139963</v>
      </c>
      <c r="F461" s="35">
        <v>-1.7506447128881502</v>
      </c>
      <c r="G461" s="35">
        <v>-1.6751571440438064</v>
      </c>
      <c r="H461" s="35">
        <v>-2</v>
      </c>
      <c r="I461" s="35">
        <v>0.12824561976889992</v>
      </c>
      <c r="J461" s="35">
        <v>2.1890137573982864</v>
      </c>
      <c r="K461" s="35">
        <v>4.1169663504441907</v>
      </c>
      <c r="L461" s="35">
        <v>5.8509763440898794</v>
      </c>
      <c r="M461" s="35">
        <v>7.3360657662022959</v>
      </c>
      <c r="N461" s="35">
        <v>8.5251488415187779</v>
      </c>
      <c r="O461" s="35">
        <v>9.380524878337317</v>
      </c>
      <c r="P461" s="35">
        <v>9.8750735947173069</v>
      </c>
      <c r="Q461" s="35">
        <v>9.9931149855565753</v>
      </c>
      <c r="R461" s="35">
        <v>9.730906467871236</v>
      </c>
      <c r="S461" s="35">
        <v>9.0967615419474406</v>
      </c>
      <c r="T461" s="35">
        <v>8.1107862061320866</v>
      </c>
      <c r="U461" s="35">
        <v>5.761223468915043</v>
      </c>
      <c r="V461" s="35">
        <v>3.9576563588996461</v>
      </c>
      <c r="W461" s="35">
        <v>2.5732054273266689</v>
      </c>
      <c r="X461" s="35">
        <v>1.5104757006147405</v>
      </c>
      <c r="Y461" s="35">
        <v>0.69470502483208874</v>
      </c>
      <c r="Z461" s="35">
        <v>6.8504610239493058E-2</v>
      </c>
      <c r="AA461" s="35"/>
      <c r="AB461" s="35"/>
      <c r="AC461" s="35"/>
    </row>
    <row r="462" spans="1:29" ht="26.4">
      <c r="A462" s="241" t="s">
        <v>787</v>
      </c>
      <c r="B462" s="35" t="s">
        <v>85</v>
      </c>
      <c r="C462" s="35">
        <v>3.0474164870491274</v>
      </c>
      <c r="D462" s="35">
        <v>3.063945772328474</v>
      </c>
      <c r="E462" s="35">
        <v>3.0862371308622758</v>
      </c>
      <c r="F462" s="35">
        <v>3.1162992089790715</v>
      </c>
      <c r="G462" s="35">
        <v>3</v>
      </c>
      <c r="H462" s="35">
        <v>5.3019232973545734</v>
      </c>
      <c r="I462" s="35">
        <v>7.5411878096506166</v>
      </c>
      <c r="J462" s="35">
        <v>9.6568403357426327</v>
      </c>
      <c r="K462" s="35">
        <v>11.591292415996337</v>
      </c>
      <c r="L462" s="35">
        <v>13.291887900990087</v>
      </c>
      <c r="M462" s="35">
        <v>14.712336261804795</v>
      </c>
      <c r="N462" s="35">
        <v>15.813972626926571</v>
      </c>
      <c r="O462" s="35">
        <v>16.566810247320753</v>
      </c>
      <c r="P462" s="35">
        <v>16.950356741379977</v>
      </c>
      <c r="Q462" s="35">
        <v>16.954171901405395</v>
      </c>
      <c r="R462" s="35">
        <v>16.578151878023633</v>
      </c>
      <c r="S462" s="35">
        <v>15.832532006986249</v>
      </c>
      <c r="T462" s="35">
        <v>14.737608201405724</v>
      </c>
      <c r="U462" s="35">
        <v>13.323184493183645</v>
      </c>
      <c r="V462" s="35">
        <v>10.654753801586882</v>
      </c>
      <c r="W462" s="35">
        <v>8.6760833637720047</v>
      </c>
      <c r="X462" s="35">
        <v>7.2088776709984206</v>
      </c>
      <c r="Y462" s="35">
        <v>6.1209286605080688</v>
      </c>
      <c r="Z462" s="35">
        <v>5.3142026129902087</v>
      </c>
      <c r="AA462" s="35"/>
      <c r="AB462" s="35"/>
      <c r="AC462" s="35"/>
    </row>
    <row r="463" spans="1:29" ht="26.4">
      <c r="A463" s="241" t="s">
        <v>787</v>
      </c>
      <c r="B463" s="35" t="s">
        <v>86</v>
      </c>
      <c r="C463" s="35">
        <v>10.026315760397779</v>
      </c>
      <c r="D463" s="35">
        <v>10.036726602186729</v>
      </c>
      <c r="E463" s="35">
        <v>10.051256102342993</v>
      </c>
      <c r="F463" s="35">
        <v>10.071533653291365</v>
      </c>
      <c r="G463" s="35">
        <v>10</v>
      </c>
      <c r="H463" s="35">
        <v>12.021617963666872</v>
      </c>
      <c r="I463" s="35">
        <v>13.994047794279787</v>
      </c>
      <c r="J463" s="35">
        <v>15.869298158811704</v>
      </c>
      <c r="K463" s="35">
        <v>17.601742204861313</v>
      </c>
      <c r="L463" s="35">
        <v>19.149227710902515</v>
      </c>
      <c r="M463" s="35">
        <v>20.474102695038511</v>
      </c>
      <c r="N463" s="35">
        <v>21.544131528099619</v>
      </c>
      <c r="O463" s="35">
        <v>22.333279261070686</v>
      </c>
      <c r="P463" s="35">
        <v>22.822345083320705</v>
      </c>
      <c r="Q463" s="35">
        <v>22.999429498916559</v>
      </c>
      <c r="R463" s="35">
        <v>22.860223854120171</v>
      </c>
      <c r="S463" s="35">
        <v>22.408115171554599</v>
      </c>
      <c r="T463" s="35">
        <v>21.654103740311321</v>
      </c>
      <c r="U463" s="35">
        <v>20.616535467119881</v>
      </c>
      <c r="V463" s="35">
        <v>17.607080072008525</v>
      </c>
      <c r="W463" s="35">
        <v>15.450711053636024</v>
      </c>
      <c r="X463" s="35">
        <v>13.905605134820858</v>
      </c>
      <c r="Y463" s="35">
        <v>12.79848836583691</v>
      </c>
      <c r="Z463" s="35">
        <v>12.005204536398624</v>
      </c>
      <c r="AA463" s="35"/>
      <c r="AB463" s="35"/>
      <c r="AC463" s="35"/>
    </row>
    <row r="464" spans="1:29" ht="26.4">
      <c r="A464" s="241" t="s">
        <v>787</v>
      </c>
      <c r="B464" s="35" t="s">
        <v>87</v>
      </c>
      <c r="C464" s="35">
        <v>15.010045963082087</v>
      </c>
      <c r="D464" s="35">
        <v>15.014392704298155</v>
      </c>
      <c r="E464" s="35">
        <v>15.020620216829531</v>
      </c>
      <c r="F464" s="35">
        <v>15</v>
      </c>
      <c r="G464" s="35">
        <v>17.104494896473252</v>
      </c>
      <c r="H464" s="35">
        <v>19.161164020992981</v>
      </c>
      <c r="I464" s="35">
        <v>21.123268467849336</v>
      </c>
      <c r="J464" s="35">
        <v>22.946218364203183</v>
      </c>
      <c r="K464" s="35">
        <v>24.58858619879193</v>
      </c>
      <c r="L464" s="35">
        <v>26.01304828427736</v>
      </c>
      <c r="M464" s="35">
        <v>27.187232958000166</v>
      </c>
      <c r="N464" s="35">
        <v>28.084456245325441</v>
      </c>
      <c r="O464" s="35">
        <v>28.684328267236168</v>
      </c>
      <c r="P464" s="35">
        <v>28.973216611237895</v>
      </c>
      <c r="Q464" s="35">
        <v>28.944556135222932</v>
      </c>
      <c r="R464" s="35">
        <v>28.598998163835624</v>
      </c>
      <c r="S464" s="35">
        <v>27.94439568677149</v>
      </c>
      <c r="T464" s="35">
        <v>26.995624895386833</v>
      </c>
      <c r="U464" s="35">
        <v>25.774247113294724</v>
      </c>
      <c r="V464" s="35">
        <v>24.308018803755456</v>
      </c>
      <c r="W464" s="35">
        <v>21.496903662634736</v>
      </c>
      <c r="X464" s="35">
        <v>19.534773520711678</v>
      </c>
      <c r="Y464" s="35">
        <v>18.165226383518245</v>
      </c>
      <c r="Z464" s="35">
        <v>17.209296233463867</v>
      </c>
      <c r="AA464" s="35"/>
      <c r="AB464" s="35"/>
      <c r="AC464" s="35"/>
    </row>
    <row r="465" spans="1:29" ht="26.4">
      <c r="A465" s="241" t="s">
        <v>787</v>
      </c>
      <c r="B465" s="35" t="s">
        <v>88</v>
      </c>
      <c r="C465" s="35">
        <v>18.019607278883537</v>
      </c>
      <c r="D465" s="35">
        <v>18.0278699548244</v>
      </c>
      <c r="E465" s="35">
        <v>18.039614593464382</v>
      </c>
      <c r="F465" s="35">
        <v>18.056308523829198</v>
      </c>
      <c r="G465" s="35">
        <v>18</v>
      </c>
      <c r="H465" s="35">
        <v>19.972981819472206</v>
      </c>
      <c r="I465" s="35">
        <v>21.900254266907766</v>
      </c>
      <c r="J465" s="35">
        <v>23.737166949461514</v>
      </c>
      <c r="K465" s="35">
        <v>25.441162898601352</v>
      </c>
      <c r="L465" s="35">
        <v>26.972764515487061</v>
      </c>
      <c r="M465" s="35">
        <v>28.296488174558988</v>
      </c>
      <c r="N465" s="35">
        <v>29.381666296111597</v>
      </c>
      <c r="O465" s="35">
        <v>30.20315784235401</v>
      </c>
      <c r="P465" s="35">
        <v>30.741930776426305</v>
      </c>
      <c r="Q465" s="35">
        <v>30.985502990159141</v>
      </c>
      <c r="R465" s="35">
        <v>30.928231485312285</v>
      </c>
      <c r="S465" s="35">
        <v>30.571443108639365</v>
      </c>
      <c r="T465" s="35">
        <v>29.923403811953392</v>
      </c>
      <c r="U465" s="35">
        <v>28.999127149365322</v>
      </c>
      <c r="V465" s="35">
        <v>25.738188125955364</v>
      </c>
      <c r="W465" s="35">
        <v>23.444027935992338</v>
      </c>
      <c r="X465" s="35">
        <v>21.830023215441784</v>
      </c>
      <c r="Y465" s="35">
        <v>20.694526553370661</v>
      </c>
      <c r="Z465" s="35">
        <v>19.895673456376713</v>
      </c>
      <c r="AA465" s="35"/>
      <c r="AB465" s="35"/>
      <c r="AC465" s="35"/>
    </row>
    <row r="466" spans="1:29" ht="26.4">
      <c r="A466" s="241" t="s">
        <v>787</v>
      </c>
      <c r="B466" s="35" t="s">
        <v>89</v>
      </c>
      <c r="C466" s="35">
        <v>17.033968655180921</v>
      </c>
      <c r="D466" s="35">
        <v>17.046631201451586</v>
      </c>
      <c r="E466" s="35">
        <v>17.064013983987206</v>
      </c>
      <c r="F466" s="35">
        <v>17.087876572302534</v>
      </c>
      <c r="G466" s="35">
        <v>17</v>
      </c>
      <c r="H466" s="35">
        <v>19.07270176781536</v>
      </c>
      <c r="I466" s="35">
        <v>21.092374900282355</v>
      </c>
      <c r="J466" s="35">
        <v>23.007347462862437</v>
      </c>
      <c r="K466" s="35">
        <v>24.768626212388632</v>
      </c>
      <c r="L466" s="35">
        <v>26.331150055168777</v>
      </c>
      <c r="M466" s="35">
        <v>27.654942903775076</v>
      </c>
      <c r="N466" s="35">
        <v>28.706136437479699</v>
      </c>
      <c r="O466" s="35">
        <v>29.457836599720842</v>
      </c>
      <c r="P466" s="35">
        <v>29.890811663863364</v>
      </c>
      <c r="Q466" s="35">
        <v>29.993984263569338</v>
      </c>
      <c r="R466" s="35">
        <v>29.764714799523183</v>
      </c>
      <c r="S466" s="35">
        <v>29.208868971747052</v>
      </c>
      <c r="T466" s="35">
        <v>28.340667709739229</v>
      </c>
      <c r="U466" s="35">
        <v>27.182323339868564</v>
      </c>
      <c r="V466" s="35">
        <v>24.417347606446242</v>
      </c>
      <c r="W466" s="35">
        <v>22.403191754816536</v>
      </c>
      <c r="X466" s="35">
        <v>20.9359731656563</v>
      </c>
      <c r="Y466" s="35">
        <v>19.867172860736737</v>
      </c>
      <c r="Z466" s="35">
        <v>19.088601691971782</v>
      </c>
      <c r="AA466" s="35"/>
      <c r="AB466" s="35"/>
      <c r="AC466" s="35"/>
    </row>
    <row r="467" spans="1:29" ht="26.4">
      <c r="A467" s="241" t="s">
        <v>787</v>
      </c>
      <c r="B467" s="35" t="s">
        <v>90</v>
      </c>
      <c r="C467" s="35">
        <v>11.108496199621547</v>
      </c>
      <c r="D467" s="35">
        <v>11.143305113116705</v>
      </c>
      <c r="E467" s="35">
        <v>11.189281795279705</v>
      </c>
      <c r="F467" s="35">
        <v>11.250009209337358</v>
      </c>
      <c r="G467" s="35">
        <v>11.33021984317682</v>
      </c>
      <c r="H467" s="35">
        <v>11</v>
      </c>
      <c r="I467" s="35">
        <v>13.402013421895466</v>
      </c>
      <c r="J467" s="35">
        <v>15.732790408567841</v>
      </c>
      <c r="K467" s="35">
        <v>17.923207181474901</v>
      </c>
      <c r="L467" s="35">
        <v>19.90830262044453</v>
      </c>
      <c r="M467" s="35">
        <v>21.629204813537875</v>
      </c>
      <c r="N467" s="35">
        <v>23.034877019458598</v>
      </c>
      <c r="O467" s="35">
        <v>24.083631262557116</v>
      </c>
      <c r="P467" s="35">
        <v>24.744364671790983</v>
      </c>
      <c r="Q467" s="35">
        <v>24.997481897576574</v>
      </c>
      <c r="R467" s="35">
        <v>24.835476250444884</v>
      </c>
      <c r="S467" s="35">
        <v>24.263152326691046</v>
      </c>
      <c r="T467" s="35">
        <v>23.297483518615643</v>
      </c>
      <c r="U467" s="35">
        <v>20.310416060254823</v>
      </c>
      <c r="V467" s="35">
        <v>18.0489094036053</v>
      </c>
      <c r="W467" s="35">
        <v>16.336724315935164</v>
      </c>
      <c r="X467" s="35">
        <v>15.040430198993153</v>
      </c>
      <c r="Y467" s="35">
        <v>14.059006841367104</v>
      </c>
      <c r="Z467" s="35">
        <v>13.315971912560839</v>
      </c>
      <c r="AA467" s="35"/>
      <c r="AB467" s="35"/>
      <c r="AC467" s="35"/>
    </row>
    <row r="468" spans="1:29" ht="26.4">
      <c r="A468" s="241" t="s">
        <v>787</v>
      </c>
      <c r="B468" s="35" t="s">
        <v>91</v>
      </c>
      <c r="C468" s="35">
        <v>4.1580928902268974</v>
      </c>
      <c r="D468" s="35">
        <v>4.2029952892489613</v>
      </c>
      <c r="E468" s="35">
        <v>4.2606511108635461</v>
      </c>
      <c r="F468" s="35">
        <v>4.3346826512366876</v>
      </c>
      <c r="G468" s="35">
        <v>4.4297410307123455</v>
      </c>
      <c r="H468" s="35">
        <v>4</v>
      </c>
      <c r="I468" s="35">
        <v>6.5845165782398176</v>
      </c>
      <c r="J468" s="35">
        <v>9.0801887040925635</v>
      </c>
      <c r="K468" s="35">
        <v>11.401226011489051</v>
      </c>
      <c r="L468" s="35">
        <v>13.467841320775724</v>
      </c>
      <c r="M468" s="35">
        <v>15.208993375342285</v>
      </c>
      <c r="N468" s="35">
        <v>16.564828931408826</v>
      </c>
      <c r="O468" s="35">
        <v>17.488740252534477</v>
      </c>
      <c r="P468" s="35">
        <v>17.948967281124432</v>
      </c>
      <c r="Q468" s="35">
        <v>17.929689411239057</v>
      </c>
      <c r="R468" s="35">
        <v>17.431569332298707</v>
      </c>
      <c r="S468" s="35">
        <v>16.471730248700322</v>
      </c>
      <c r="T468" s="35">
        <v>15.083167258436294</v>
      </c>
      <c r="U468" s="35">
        <v>12.631579339781542</v>
      </c>
      <c r="V468" s="35">
        <v>10.722280748964824</v>
      </c>
      <c r="W468" s="35">
        <v>9.235317511319634</v>
      </c>
      <c r="X468" s="35">
        <v>8.0772693774431694</v>
      </c>
      <c r="Y468" s="35">
        <v>7.1753805839458007</v>
      </c>
      <c r="Z468" s="35">
        <v>6.4729888853267239</v>
      </c>
      <c r="AA468" s="35"/>
      <c r="AB468" s="35"/>
      <c r="AC468" s="35"/>
    </row>
    <row r="469" spans="1:29" ht="26.4">
      <c r="A469" s="241" t="s">
        <v>787</v>
      </c>
      <c r="B469" s="35" t="s">
        <v>92</v>
      </c>
      <c r="C469" s="35">
        <v>-1.7364797244473889</v>
      </c>
      <c r="D469" s="35">
        <v>-1.6693433034168981</v>
      </c>
      <c r="E469" s="35">
        <v>-1.5851026993426878</v>
      </c>
      <c r="F469" s="35">
        <v>-1.4794003210231024</v>
      </c>
      <c r="G469" s="35">
        <v>-1.3467684043220538</v>
      </c>
      <c r="H469" s="35">
        <v>-1.1803461761049376</v>
      </c>
      <c r="I469" s="35">
        <v>-2</v>
      </c>
      <c r="J469" s="35">
        <v>0.19750348374116466</v>
      </c>
      <c r="K469" s="35">
        <v>2.3064132825759032</v>
      </c>
      <c r="L469" s="35">
        <v>4.2417074197035411</v>
      </c>
      <c r="M469" s="35">
        <v>5.925363338957732</v>
      </c>
      <c r="N469" s="35">
        <v>7.2895034314496332</v>
      </c>
      <c r="O469" s="35">
        <v>8.2791315625125108</v>
      </c>
      <c r="P469" s="35">
        <v>8.8543502742052951</v>
      </c>
      <c r="Q469" s="35">
        <v>8.9919692755122718</v>
      </c>
      <c r="R469" s="35">
        <v>8.686440372981588</v>
      </c>
      <c r="S469" s="35">
        <v>7.95008114950714</v>
      </c>
      <c r="T469" s="35">
        <v>5.9298201227567757</v>
      </c>
      <c r="U469" s="35">
        <v>4.3197521944223585</v>
      </c>
      <c r="V469" s="35">
        <v>3.0365919000217438</v>
      </c>
      <c r="W469" s="35">
        <v>2.0139640269048993</v>
      </c>
      <c r="X469" s="35">
        <v>1.1989701625849496</v>
      </c>
      <c r="Y469" s="35">
        <v>0.54945236990566304</v>
      </c>
      <c r="Z469" s="35">
        <v>3.1812444654210292E-2</v>
      </c>
      <c r="AA469" s="35"/>
      <c r="AB469" s="35"/>
      <c r="AC469" s="35"/>
    </row>
    <row r="470" spans="1:29" ht="26.4">
      <c r="A470" s="241" t="s">
        <v>787</v>
      </c>
      <c r="B470" s="35" t="s">
        <v>93</v>
      </c>
      <c r="C470" s="35">
        <v>-7.7335701243181463</v>
      </c>
      <c r="D470" s="35">
        <v>-7.6687749170589319</v>
      </c>
      <c r="E470" s="35">
        <v>-7.5882216463579972</v>
      </c>
      <c r="F470" s="35">
        <v>-7.4880779830364261</v>
      </c>
      <c r="G470" s="35">
        <v>-7.363579583204876</v>
      </c>
      <c r="H470" s="35">
        <v>-7.2088034241697807</v>
      </c>
      <c r="I470" s="35">
        <v>-8</v>
      </c>
      <c r="J470" s="35">
        <v>-5.9236110388757517</v>
      </c>
      <c r="K470" s="35">
        <v>-3.9377296081302475</v>
      </c>
      <c r="L470" s="35">
        <v>-2.1289181135973472</v>
      </c>
      <c r="M470" s="35">
        <v>-0.57602067569763893</v>
      </c>
      <c r="N470" s="35">
        <v>0.65327359978607369</v>
      </c>
      <c r="O470" s="35">
        <v>1.5053811160104953</v>
      </c>
      <c r="P470" s="35">
        <v>1.9431594356218405</v>
      </c>
      <c r="Q470" s="35">
        <v>1.9475262790938697</v>
      </c>
      <c r="R470" s="35">
        <v>1.5182913004819607</v>
      </c>
      <c r="S470" s="35">
        <v>0.67416438439526161</v>
      </c>
      <c r="T470" s="35">
        <v>-1.0227007023209627</v>
      </c>
      <c r="U470" s="35">
        <v>-2.3876201404515571</v>
      </c>
      <c r="V470" s="35">
        <v>-3.4855300963880236</v>
      </c>
      <c r="W470" s="35">
        <v>-4.3686637361252849</v>
      </c>
      <c r="X470" s="35">
        <v>-5.0790362228838619</v>
      </c>
      <c r="Y470" s="35">
        <v>-5.6504435923208298</v>
      </c>
      <c r="Z470" s="35">
        <v>-6.1100706019995403</v>
      </c>
      <c r="AA470" s="35"/>
      <c r="AB470" s="35"/>
      <c r="AC470" s="35"/>
    </row>
    <row r="471" spans="1:29" ht="26.4">
      <c r="A471" s="241" t="s">
        <v>779</v>
      </c>
      <c r="B471" s="35" t="s">
        <v>82</v>
      </c>
      <c r="C471" s="35">
        <v>-14.419394099078032</v>
      </c>
      <c r="D471" s="35">
        <v>-14.30643151137731</v>
      </c>
      <c r="E471" s="35">
        <v>-14.171490941365729</v>
      </c>
      <c r="F471" s="35">
        <v>-14.010296356453312</v>
      </c>
      <c r="G471" s="35">
        <v>-13.817739779859213</v>
      </c>
      <c r="H471" s="35">
        <v>-13.587719427688047</v>
      </c>
      <c r="I471" s="35">
        <v>-13.31294635398266</v>
      </c>
      <c r="J471" s="35">
        <v>-12.984713476670466</v>
      </c>
      <c r="K471" s="35">
        <v>-15</v>
      </c>
      <c r="L471" s="35">
        <v>-13.146012087753391</v>
      </c>
      <c r="M471" s="35">
        <v>-11.424442905084463</v>
      </c>
      <c r="N471" s="35">
        <v>-9.9582533421604378</v>
      </c>
      <c r="O471" s="35">
        <v>-8.8521641244833464</v>
      </c>
      <c r="P471" s="35">
        <v>-8.1851762682070017</v>
      </c>
      <c r="Q471" s="35">
        <v>-8.0049285329956081</v>
      </c>
      <c r="R471" s="35">
        <v>-9.1442267955701766</v>
      </c>
      <c r="S471" s="35">
        <v>-10.09796576297127</v>
      </c>
      <c r="T471" s="35">
        <v>-10.896367768679383</v>
      </c>
      <c r="U471" s="35">
        <v>-11.564732787313101</v>
      </c>
      <c r="V471" s="35">
        <v>-12.124240146938352</v>
      </c>
      <c r="W471" s="35">
        <v>-12.592619665236244</v>
      </c>
      <c r="X471" s="35">
        <v>-12.984713476670466</v>
      </c>
      <c r="Y471" s="35">
        <v>-13.31294635398266</v>
      </c>
      <c r="Z471" s="35">
        <v>-13.587719427688047</v>
      </c>
      <c r="AA471" s="35"/>
      <c r="AB471" s="35"/>
      <c r="AC471" s="35"/>
    </row>
    <row r="472" spans="1:29" ht="26.4">
      <c r="A472" s="241" t="s">
        <v>779</v>
      </c>
      <c r="B472" s="35" t="s">
        <v>83</v>
      </c>
      <c r="C472" s="35">
        <v>-11.837667586765498</v>
      </c>
      <c r="D472" s="35">
        <v>-11.79848528970758</v>
      </c>
      <c r="E472" s="35">
        <v>-11.749845532046788</v>
      </c>
      <c r="F472" s="35">
        <v>-11.689465559382</v>
      </c>
      <c r="G472" s="35">
        <v>-11.614511627160022</v>
      </c>
      <c r="H472" s="35">
        <v>-11.52146600776687</v>
      </c>
      <c r="I472" s="35">
        <v>-12</v>
      </c>
      <c r="J472" s="35">
        <v>-10.745939884233165</v>
      </c>
      <c r="K472" s="35">
        <v>-9.5472753680731142</v>
      </c>
      <c r="L472" s="35">
        <v>-8.4569550612118647</v>
      </c>
      <c r="M472" s="35">
        <v>-7.5231416844015229</v>
      </c>
      <c r="N472" s="35">
        <v>-6.7870845775093498</v>
      </c>
      <c r="O472" s="35">
        <v>-6.2812975923583076</v>
      </c>
      <c r="P472" s="35">
        <v>-6.0281228582956938</v>
      </c>
      <c r="Q472" s="35">
        <v>-6.0387438632758403</v>
      </c>
      <c r="R472" s="35">
        <v>-6.3126914456278627</v>
      </c>
      <c r="S472" s="35">
        <v>-6.83786451833494</v>
      </c>
      <c r="T472" s="35">
        <v>-7.8415844234590475</v>
      </c>
      <c r="U472" s="35">
        <v>-8.6501421420189644</v>
      </c>
      <c r="V472" s="35">
        <v>-9.3014847933953764</v>
      </c>
      <c r="W472" s="35">
        <v>-9.8261811011093894</v>
      </c>
      <c r="X472" s="35">
        <v>-10.248856039940653</v>
      </c>
      <c r="Y472" s="35">
        <v>-10.589346531848953</v>
      </c>
      <c r="Z472" s="35">
        <v>-10.86363242966093</v>
      </c>
      <c r="AA472" s="35"/>
      <c r="AB472" s="35"/>
      <c r="AC472" s="35"/>
    </row>
    <row r="473" spans="1:29" ht="26.4">
      <c r="A473" s="241" t="s">
        <v>779</v>
      </c>
      <c r="B473" s="35" t="s">
        <v>84</v>
      </c>
      <c r="C473" s="35">
        <v>-6.9303512009523747</v>
      </c>
      <c r="D473" s="35">
        <v>-6.9096556880772315</v>
      </c>
      <c r="E473" s="35">
        <v>-6.8828106900850177</v>
      </c>
      <c r="F473" s="35">
        <v>-6.8479889429000265</v>
      </c>
      <c r="G473" s="35">
        <v>-6.8028202273960385</v>
      </c>
      <c r="H473" s="35">
        <v>-7</v>
      </c>
      <c r="I473" s="35">
        <v>-5.7444238959799572</v>
      </c>
      <c r="J473" s="35">
        <v>-4.529573541408487</v>
      </c>
      <c r="K473" s="35">
        <v>-3.3948537091220392</v>
      </c>
      <c r="L473" s="35">
        <v>-2.3770700658070583</v>
      </c>
      <c r="M473" s="35">
        <v>-1.5092353468268458</v>
      </c>
      <c r="N473" s="35">
        <v>-0.81949855821520767</v>
      </c>
      <c r="O473" s="35">
        <v>-0.33023193814115626</v>
      </c>
      <c r="P473" s="35">
        <v>-5.7305293077504871E-2</v>
      </c>
      <c r="Q473" s="35">
        <v>-9.5712462377033347E-3</v>
      </c>
      <c r="R473" s="35">
        <v>-0.18857809471464915</v>
      </c>
      <c r="S473" s="35">
        <v>-0.58851958906052992</v>
      </c>
      <c r="T473" s="35">
        <v>-1.1964232642525845</v>
      </c>
      <c r="U473" s="35">
        <v>-2.5258705144482345</v>
      </c>
      <c r="V473" s="35">
        <v>-3.5507762600634076</v>
      </c>
      <c r="W473" s="35">
        <v>-4.3409029741849379</v>
      </c>
      <c r="X473" s="35">
        <v>-4.9500323766099052</v>
      </c>
      <c r="Y473" s="35">
        <v>-5.4196262053809301</v>
      </c>
      <c r="Z473" s="35">
        <v>-5.7816484015545813</v>
      </c>
      <c r="AA473" s="35"/>
      <c r="AB473" s="35"/>
      <c r="AC473" s="35"/>
    </row>
    <row r="474" spans="1:29" ht="26.4">
      <c r="A474" s="241" t="s">
        <v>779</v>
      </c>
      <c r="B474" s="35" t="s">
        <v>85</v>
      </c>
      <c r="C474" s="35">
        <v>1.4170024829573309E-2</v>
      </c>
      <c r="D474" s="35">
        <v>1.9775862715930882E-2</v>
      </c>
      <c r="E474" s="35">
        <v>2.7599439723149898E-2</v>
      </c>
      <c r="F474" s="35">
        <v>3.8518121003042603E-2</v>
      </c>
      <c r="G474" s="35">
        <v>0</v>
      </c>
      <c r="H474" s="35">
        <v>1.088563518897546</v>
      </c>
      <c r="I474" s="35">
        <v>2.1506411199968078</v>
      </c>
      <c r="J474" s="35">
        <v>3.1603913162832256</v>
      </c>
      <c r="K474" s="35">
        <v>4.0932458026176306</v>
      </c>
      <c r="L474" s="35">
        <v>4.926507228947508</v>
      </c>
      <c r="M474" s="35">
        <v>5.6399014511745831</v>
      </c>
      <c r="N474" s="35">
        <v>6.2160708228228714</v>
      </c>
      <c r="O474" s="35">
        <v>6.6409965251919072</v>
      </c>
      <c r="P474" s="35">
        <v>6.9043396602496108</v>
      </c>
      <c r="Q474" s="35">
        <v>6.9996928071089171</v>
      </c>
      <c r="R474" s="35">
        <v>6.924735921449324</v>
      </c>
      <c r="S474" s="35">
        <v>6.6812927846832437</v>
      </c>
      <c r="T474" s="35">
        <v>6.2752866293984022</v>
      </c>
      <c r="U474" s="35">
        <v>5.7165960207568594</v>
      </c>
      <c r="V474" s="35">
        <v>4.0961200387738215</v>
      </c>
      <c r="W474" s="35">
        <v>2.9349982596501665</v>
      </c>
      <c r="X474" s="35">
        <v>2.103018149518924</v>
      </c>
      <c r="Y474" s="35">
        <v>1.5068783508352597</v>
      </c>
      <c r="Z474" s="35">
        <v>1.079725519599259</v>
      </c>
      <c r="AA474" s="35"/>
      <c r="AB474" s="35"/>
      <c r="AC474" s="35"/>
    </row>
    <row r="475" spans="1:29" ht="26.4">
      <c r="A475" s="241" t="s">
        <v>779</v>
      </c>
      <c r="B475" s="35" t="s">
        <v>86</v>
      </c>
      <c r="C475" s="35">
        <v>5.001697572544062</v>
      </c>
      <c r="D475" s="35">
        <v>5.0026475740286109</v>
      </c>
      <c r="E475" s="35">
        <v>5.0041292186666757</v>
      </c>
      <c r="F475" s="35">
        <v>5</v>
      </c>
      <c r="G475" s="35">
        <v>6.3905030459178889</v>
      </c>
      <c r="H475" s="35">
        <v>7.7539895044659657</v>
      </c>
      <c r="I475" s="35">
        <v>9.0639677033368145</v>
      </c>
      <c r="J475" s="35">
        <v>10.294985601582921</v>
      </c>
      <c r="K475" s="35">
        <v>11.423125306539898</v>
      </c>
      <c r="L475" s="35">
        <v>12.42646778322699</v>
      </c>
      <c r="M475" s="35">
        <v>13.285518727217577</v>
      </c>
      <c r="N475" s="35">
        <v>13.983587326541434</v>
      </c>
      <c r="O475" s="35">
        <v>14.507110553516515</v>
      </c>
      <c r="P475" s="35">
        <v>14.845916685726806</v>
      </c>
      <c r="Q475" s="35">
        <v>14.993422936101714</v>
      </c>
      <c r="R475" s="35">
        <v>14.946763352270588</v>
      </c>
      <c r="S475" s="35">
        <v>14.706844500189476</v>
      </c>
      <c r="T475" s="35">
        <v>14.278327850142782</v>
      </c>
      <c r="U475" s="35">
        <v>13.669539207348542</v>
      </c>
      <c r="V475" s="35">
        <v>12.892306946872953</v>
      </c>
      <c r="W475" s="35">
        <v>10.060392433804427</v>
      </c>
      <c r="X475" s="35">
        <v>8.2446243863147259</v>
      </c>
      <c r="Y475" s="35">
        <v>7.0803895243265789</v>
      </c>
      <c r="Z475" s="35">
        <v>6.3339049632933246</v>
      </c>
      <c r="AA475" s="35"/>
      <c r="AB475" s="35"/>
      <c r="AC475" s="35"/>
    </row>
    <row r="476" spans="1:29" ht="26.4">
      <c r="A476" s="241" t="s">
        <v>779</v>
      </c>
      <c r="B476" s="35" t="s">
        <v>87</v>
      </c>
      <c r="C476" s="35">
        <v>10.000070047678022</v>
      </c>
      <c r="D476" s="35">
        <v>10.00012404007467</v>
      </c>
      <c r="E476" s="35">
        <v>10</v>
      </c>
      <c r="F476" s="35">
        <v>11.168924444165164</v>
      </c>
      <c r="G476" s="35">
        <v>12.318046502380152</v>
      </c>
      <c r="H476" s="35">
        <v>13.427899254764712</v>
      </c>
      <c r="I476" s="35">
        <v>14.479681030551935</v>
      </c>
      <c r="J476" s="35">
        <v>15.455573921353079</v>
      </c>
      <c r="K476" s="35">
        <v>16.339045628809473</v>
      </c>
      <c r="L476" s="35">
        <v>17.115129533124225</v>
      </c>
      <c r="M476" s="35">
        <v>17.770678237919697</v>
      </c>
      <c r="N476" s="35">
        <v>18.294586296196037</v>
      </c>
      <c r="O476" s="35">
        <v>18.677978344259571</v>
      </c>
      <c r="P476" s="35">
        <v>18.91435945650251</v>
      </c>
      <c r="Q476" s="35">
        <v>18.999725173920393</v>
      </c>
      <c r="R476" s="35">
        <v>18.932629342408344</v>
      </c>
      <c r="S476" s="35">
        <v>18.714208611608587</v>
      </c>
      <c r="T476" s="35">
        <v>18.348163179281897</v>
      </c>
      <c r="U476" s="35">
        <v>17.840694107406591</v>
      </c>
      <c r="V476" s="35">
        <v>17.200398271913539</v>
      </c>
      <c r="W476" s="35">
        <v>16.438122725681147</v>
      </c>
      <c r="X476" s="35">
        <v>13.635724574902135</v>
      </c>
      <c r="Y476" s="35">
        <v>12.053159554076192</v>
      </c>
      <c r="Z476" s="35">
        <v>11.159456407560196</v>
      </c>
      <c r="AA476" s="35"/>
      <c r="AB476" s="35"/>
      <c r="AC476" s="35"/>
    </row>
    <row r="477" spans="1:29" ht="26.4">
      <c r="A477" s="241" t="s">
        <v>779</v>
      </c>
      <c r="B477" s="35" t="s">
        <v>88</v>
      </c>
      <c r="C477" s="35">
        <v>12.000198960279606</v>
      </c>
      <c r="D477" s="35">
        <v>12.000333363750313</v>
      </c>
      <c r="E477" s="35">
        <v>12</v>
      </c>
      <c r="F477" s="35">
        <v>13.198568621307071</v>
      </c>
      <c r="G477" s="35">
        <v>14.375785062607587</v>
      </c>
      <c r="H477" s="35">
        <v>15.510677527281423</v>
      </c>
      <c r="I477" s="35">
        <v>16.583028209052806</v>
      </c>
      <c r="J477" s="35">
        <v>17.5737334668116</v>
      </c>
      <c r="K477" s="35">
        <v>18.465144150879549</v>
      </c>
      <c r="L477" s="35">
        <v>19.241380017900013</v>
      </c>
      <c r="M477" s="35">
        <v>19.888612633133828</v>
      </c>
      <c r="N477" s="35">
        <v>20.395311720332383</v>
      </c>
      <c r="O477" s="35">
        <v>20.752450570530762</v>
      </c>
      <c r="P477" s="35">
        <v>20.953666850458085</v>
      </c>
      <c r="Q477" s="35">
        <v>20.995375945806192</v>
      </c>
      <c r="R477" s="35">
        <v>20.876834820176533</v>
      </c>
      <c r="S477" s="35">
        <v>20.600155252075268</v>
      </c>
      <c r="T477" s="35">
        <v>20.170266214142927</v>
      </c>
      <c r="U477" s="35">
        <v>19.594826064822751</v>
      </c>
      <c r="V477" s="35">
        <v>18.884086116749529</v>
      </c>
      <c r="W477" s="35">
        <v>18.050708012351851</v>
      </c>
      <c r="X477" s="35">
        <v>15.611222146443318</v>
      </c>
      <c r="Y477" s="35">
        <v>14.155272633275489</v>
      </c>
      <c r="Z477" s="35">
        <v>13.286323558998248</v>
      </c>
      <c r="AA477" s="35"/>
      <c r="AB477" s="35"/>
      <c r="AC477" s="35"/>
    </row>
    <row r="478" spans="1:29" ht="26.4">
      <c r="A478" s="241" t="s">
        <v>779</v>
      </c>
      <c r="B478" s="35" t="s">
        <v>89</v>
      </c>
      <c r="C478" s="35">
        <v>10.004059469403591</v>
      </c>
      <c r="D478" s="35">
        <v>10.005941755671259</v>
      </c>
      <c r="E478" s="35">
        <v>10.008696816491755</v>
      </c>
      <c r="F478" s="35">
        <v>10</v>
      </c>
      <c r="G478" s="35">
        <v>11.174572587487569</v>
      </c>
      <c r="H478" s="35">
        <v>12.323687470908011</v>
      </c>
      <c r="I478" s="35">
        <v>13.422438716858075</v>
      </c>
      <c r="J478" s="35">
        <v>14.447011974176529</v>
      </c>
      <c r="K478" s="35">
        <v>15.375200626552248</v>
      </c>
      <c r="L478" s="35">
        <v>16.186887099062769</v>
      </c>
      <c r="M478" s="35">
        <v>16.86447888679815</v>
      </c>
      <c r="N478" s="35">
        <v>17.393289855079065</v>
      </c>
      <c r="O478" s="35">
        <v>17.76185854696249</v>
      </c>
      <c r="P478" s="35">
        <v>17.962196599033231</v>
      </c>
      <c r="Q478" s="35">
        <v>17.989961881313683</v>
      </c>
      <c r="R478" s="35">
        <v>17.844552608654787</v>
      </c>
      <c r="S478" s="35">
        <v>17.529120383836492</v>
      </c>
      <c r="T478" s="35">
        <v>17.050501889681296</v>
      </c>
      <c r="U478" s="35">
        <v>16.41907071068713</v>
      </c>
      <c r="V478" s="35">
        <v>15.648512495799697</v>
      </c>
      <c r="W478" s="35">
        <v>13.859122609740037</v>
      </c>
      <c r="X478" s="35">
        <v>12.636592789354941</v>
      </c>
      <c r="Y478" s="35">
        <v>11.80134767403691</v>
      </c>
      <c r="Z478" s="35">
        <v>11.230699505763292</v>
      </c>
      <c r="AA478" s="35"/>
      <c r="AB478" s="35"/>
      <c r="AC478" s="35"/>
    </row>
    <row r="479" spans="1:29" ht="26.4">
      <c r="A479" s="241" t="s">
        <v>779</v>
      </c>
      <c r="B479" s="35" t="s">
        <v>90</v>
      </c>
      <c r="C479" s="35">
        <v>5.0305027311521693</v>
      </c>
      <c r="D479" s="35">
        <v>5.0408017640292382</v>
      </c>
      <c r="E479" s="35">
        <v>5.0545781930015554</v>
      </c>
      <c r="F479" s="35">
        <v>5.0730061364302896</v>
      </c>
      <c r="G479" s="35">
        <v>5.0976561454925076</v>
      </c>
      <c r="H479" s="35">
        <v>5</v>
      </c>
      <c r="I479" s="35">
        <v>6.1692344486118165</v>
      </c>
      <c r="J479" s="35">
        <v>7.3056162670245577</v>
      </c>
      <c r="K479" s="35">
        <v>8.3772159036503542</v>
      </c>
      <c r="L479" s="35">
        <v>9.3539240278709279</v>
      </c>
      <c r="M479" s="35">
        <v>10.208297528635676</v>
      </c>
      <c r="N479" s="35">
        <v>10.916330598806564</v>
      </c>
      <c r="O479" s="35">
        <v>11.458129239664471</v>
      </c>
      <c r="P479" s="35">
        <v>11.818470233648881</v>
      </c>
      <c r="Q479" s="35">
        <v>11.987228879563222</v>
      </c>
      <c r="R479" s="35">
        <v>11.959663471931995</v>
      </c>
      <c r="S479" s="35">
        <v>11.736548531335117</v>
      </c>
      <c r="T479" s="35">
        <v>11.324153042272675</v>
      </c>
      <c r="U479" s="35">
        <v>10.734064310022941</v>
      </c>
      <c r="V479" s="35">
        <v>9.2866926521250779</v>
      </c>
      <c r="W479" s="35">
        <v>8.2046612839104363</v>
      </c>
      <c r="X479" s="35">
        <v>7.3957523382282453</v>
      </c>
      <c r="Y479" s="35">
        <v>6.7910252465503662</v>
      </c>
      <c r="Z479" s="35">
        <v>6.3389411679143244</v>
      </c>
      <c r="AA479" s="35"/>
      <c r="AB479" s="35"/>
      <c r="AC479" s="35"/>
    </row>
    <row r="480" spans="1:29" ht="26.4">
      <c r="A480" s="241" t="s">
        <v>779</v>
      </c>
      <c r="B480" s="35" t="s">
        <v>91</v>
      </c>
      <c r="C480" s="35">
        <v>0.10768857056984993</v>
      </c>
      <c r="D480" s="35">
        <v>0.13625628669169251</v>
      </c>
      <c r="E480" s="35">
        <v>0.1724024709842944</v>
      </c>
      <c r="F480" s="35">
        <v>0.2181375459669169</v>
      </c>
      <c r="G480" s="35">
        <v>0.2760052607645257</v>
      </c>
      <c r="H480" s="35">
        <v>0.34922417244598197</v>
      </c>
      <c r="I480" s="35">
        <v>0</v>
      </c>
      <c r="J480" s="35">
        <v>0.96828270191751342</v>
      </c>
      <c r="K480" s="35">
        <v>1.8999050358545431</v>
      </c>
      <c r="L480" s="35">
        <v>2.7595946402235754</v>
      </c>
      <c r="M480" s="35">
        <v>3.5148026146025013</v>
      </c>
      <c r="N480" s="35">
        <v>4.1369358609346261</v>
      </c>
      <c r="O480" s="35">
        <v>4.6024396532104257</v>
      </c>
      <c r="P480" s="35">
        <v>4.8936894482181446</v>
      </c>
      <c r="Q480" s="35">
        <v>4.9996581723169147</v>
      </c>
      <c r="R480" s="35">
        <v>4.9163337199386081</v>
      </c>
      <c r="S480" s="35">
        <v>4.6468708568142594</v>
      </c>
      <c r="T480" s="35">
        <v>3.6726003059610135</v>
      </c>
      <c r="U480" s="35">
        <v>2.9025969136985772</v>
      </c>
      <c r="V480" s="35">
        <v>2.2940336931676821</v>
      </c>
      <c r="W480" s="35">
        <v>1.8130628336825465</v>
      </c>
      <c r="X480" s="35">
        <v>1.4329331119552602</v>
      </c>
      <c r="Y480" s="35">
        <v>1.1325020099647041</v>
      </c>
      <c r="Z480" s="35">
        <v>0.89505978462876068</v>
      </c>
      <c r="AA480" s="35"/>
      <c r="AB480" s="35"/>
      <c r="AC480" s="35"/>
    </row>
    <row r="481" spans="1:29" ht="26.4">
      <c r="A481" s="241" t="s">
        <v>779</v>
      </c>
      <c r="B481" s="35" t="s">
        <v>92</v>
      </c>
      <c r="C481" s="35">
        <v>-5.7523213512006865</v>
      </c>
      <c r="D481" s="35">
        <v>-5.6982306453825791</v>
      </c>
      <c r="E481" s="35">
        <v>-5.6323270341320306</v>
      </c>
      <c r="F481" s="35">
        <v>-5.5520306891283493</v>
      </c>
      <c r="G481" s="35">
        <v>-5.4541983716178777</v>
      </c>
      <c r="H481" s="35">
        <v>-5.3350003888325999</v>
      </c>
      <c r="I481" s="35">
        <v>-5.1897706788386744</v>
      </c>
      <c r="J481" s="35">
        <v>-6</v>
      </c>
      <c r="K481" s="35">
        <v>-4.8485955505504013</v>
      </c>
      <c r="L481" s="35">
        <v>-3.7590809288072995</v>
      </c>
      <c r="M481" s="35">
        <v>-2.7900192854130452</v>
      </c>
      <c r="N481" s="35">
        <v>-1.9934992310858934</v>
      </c>
      <c r="O481" s="35">
        <v>-1.4123349906194349</v>
      </c>
      <c r="P481" s="35">
        <v>-1.0777650699347134</v>
      </c>
      <c r="Q481" s="35">
        <v>-1.0077731365057012</v>
      </c>
      <c r="R481" s="35">
        <v>-1.206121368516472</v>
      </c>
      <c r="S481" s="35">
        <v>-2.0654010628115738</v>
      </c>
      <c r="T481" s="35">
        <v>-2.770659003577344</v>
      </c>
      <c r="U481" s="35">
        <v>-3.349502849551385</v>
      </c>
      <c r="V481" s="35">
        <v>-3.8245917193884416</v>
      </c>
      <c r="W481" s="35">
        <v>-4.2145231936761949</v>
      </c>
      <c r="X481" s="35">
        <v>-4.5345613261047024</v>
      </c>
      <c r="Y481" s="35">
        <v>-4.7972341621341972</v>
      </c>
      <c r="Z481" s="35">
        <v>-5.012824155314747</v>
      </c>
      <c r="AA481" s="35"/>
      <c r="AB481" s="35"/>
      <c r="AC481" s="35"/>
    </row>
    <row r="482" spans="1:29" ht="26.4">
      <c r="A482" s="241" t="s">
        <v>779</v>
      </c>
      <c r="B482" s="35" t="s">
        <v>93</v>
      </c>
      <c r="C482" s="35">
        <v>-10.596456742280115</v>
      </c>
      <c r="D482" s="35">
        <v>-10.516979561202705</v>
      </c>
      <c r="E482" s="35">
        <v>-10.421849479993345</v>
      </c>
      <c r="F482" s="35">
        <v>-10.3079836857085</v>
      </c>
      <c r="G482" s="35">
        <v>-10.171692210464364</v>
      </c>
      <c r="H482" s="35">
        <v>-10.008558353269681</v>
      </c>
      <c r="I482" s="35">
        <v>-9.8132955511351749</v>
      </c>
      <c r="J482" s="35">
        <v>-9.5795760611833281</v>
      </c>
      <c r="K482" s="35">
        <v>-11</v>
      </c>
      <c r="L482" s="35">
        <v>-9.6974209109826734</v>
      </c>
      <c r="M482" s="35">
        <v>-8.4847990296803903</v>
      </c>
      <c r="N482" s="35">
        <v>-7.4458790433646262</v>
      </c>
      <c r="O482" s="35">
        <v>-6.6524096403079858</v>
      </c>
      <c r="P482" s="35">
        <v>-6.1591884850117067</v>
      </c>
      <c r="Q482" s="35">
        <v>-6.0002778453952841</v>
      </c>
      <c r="R482" s="35">
        <v>-6.8229424597699504</v>
      </c>
      <c r="S482" s="35">
        <v>-7.5102441386021077</v>
      </c>
      <c r="T482" s="35">
        <v>-8.0844557790098754</v>
      </c>
      <c r="U482" s="35">
        <v>-8.5641854495964918</v>
      </c>
      <c r="V482" s="35">
        <v>-8.9649794089068831</v>
      </c>
      <c r="W482" s="35">
        <v>-9.2998259019813538</v>
      </c>
      <c r="X482" s="35">
        <v>-9.5795760611833281</v>
      </c>
      <c r="Y482" s="35">
        <v>-9.8132955511351749</v>
      </c>
      <c r="Z482" s="35">
        <v>-10.008558353269681</v>
      </c>
      <c r="AA482" s="35"/>
      <c r="AB482" s="35"/>
      <c r="AC482" s="35"/>
    </row>
    <row r="483" spans="1:29">
      <c r="A483" s="241" t="s">
        <v>776</v>
      </c>
      <c r="B483" s="35" t="s">
        <v>82</v>
      </c>
      <c r="C483" s="35">
        <v>-3.8135296420343963</v>
      </c>
      <c r="D483" s="35">
        <v>-3.7716672640075597</v>
      </c>
      <c r="E483" s="35">
        <v>-3.7204068309054756</v>
      </c>
      <c r="F483" s="35">
        <v>-3.6576384903174484</v>
      </c>
      <c r="G483" s="35">
        <v>-3.5807787304256737</v>
      </c>
      <c r="H483" s="35">
        <v>-3.4866640440204049</v>
      </c>
      <c r="I483" s="35">
        <v>-3.3714207202104647</v>
      </c>
      <c r="J483" s="35">
        <v>-4</v>
      </c>
      <c r="K483" s="35">
        <v>-3.1048877342255068</v>
      </c>
      <c r="L483" s="35">
        <v>-2.25517533537773</v>
      </c>
      <c r="M483" s="35">
        <v>-1.4939600006560534</v>
      </c>
      <c r="N483" s="35">
        <v>-0.85985037862931035</v>
      </c>
      <c r="O483" s="35">
        <v>-0.38500834837984854</v>
      </c>
      <c r="P483" s="35">
        <v>-9.351777715965337E-2</v>
      </c>
      <c r="Q483" s="35">
        <v>-1.6299275618880671E-4</v>
      </c>
      <c r="R483" s="35">
        <v>-0.10967892613950747</v>
      </c>
      <c r="S483" s="35">
        <v>-0.82292790785849279</v>
      </c>
      <c r="T483" s="35">
        <v>-1.4054102766772365</v>
      </c>
      <c r="U483" s="35">
        <v>-1.8811006999106343</v>
      </c>
      <c r="V483" s="35">
        <v>-2.2695783446758506</v>
      </c>
      <c r="W483" s="35">
        <v>-2.5868327460920488</v>
      </c>
      <c r="X483" s="35">
        <v>-2.8459219281189321</v>
      </c>
      <c r="Y483" s="35">
        <v>-3.0575098649409558</v>
      </c>
      <c r="Z483" s="35">
        <v>-3.2303054045245245</v>
      </c>
      <c r="AA483" s="35"/>
      <c r="AB483" s="35"/>
      <c r="AC483" s="35"/>
    </row>
    <row r="484" spans="1:29">
      <c r="A484" s="241" t="s">
        <v>776</v>
      </c>
      <c r="B484" s="35" t="s">
        <v>83</v>
      </c>
      <c r="C484" s="35">
        <v>-2.904174445253596</v>
      </c>
      <c r="D484" s="35">
        <v>-2.8797612012425082</v>
      </c>
      <c r="E484" s="35">
        <v>-2.8491282543064318</v>
      </c>
      <c r="F484" s="35">
        <v>-2.8106910258265825</v>
      </c>
      <c r="G484" s="35">
        <v>-2.7624612379352924</v>
      </c>
      <c r="H484" s="35">
        <v>-2.7019440640381589</v>
      </c>
      <c r="I484" s="35">
        <v>-3</v>
      </c>
      <c r="J484" s="35">
        <v>-2.2009078240941218</v>
      </c>
      <c r="K484" s="35">
        <v>-1.4340315336087626</v>
      </c>
      <c r="L484" s="35">
        <v>-0.73028821101689401</v>
      </c>
      <c r="M484" s="35">
        <v>-0.11804969492446116</v>
      </c>
      <c r="N484" s="35">
        <v>0.37800124779986666</v>
      </c>
      <c r="O484" s="35">
        <v>0.73786602273182211</v>
      </c>
      <c r="P484" s="35">
        <v>0.94703646334737979</v>
      </c>
      <c r="Q484" s="35">
        <v>0.99707973654991733</v>
      </c>
      <c r="R484" s="35">
        <v>0.88597831744785038</v>
      </c>
      <c r="S484" s="35">
        <v>0.61821132709350568</v>
      </c>
      <c r="T484" s="35">
        <v>-0.11642904627026329</v>
      </c>
      <c r="U484" s="35">
        <v>-0.70190829293732415</v>
      </c>
      <c r="V484" s="35">
        <v>-1.1685120363557295</v>
      </c>
      <c r="W484" s="35">
        <v>-1.5403767174891274</v>
      </c>
      <c r="X484" s="35">
        <v>-1.8367381226963819</v>
      </c>
      <c r="Y484" s="35">
        <v>-2.0729264109433951</v>
      </c>
      <c r="Z484" s="35">
        <v>-2.2611591110348326</v>
      </c>
      <c r="AA484" s="35"/>
      <c r="AB484" s="35"/>
      <c r="AC484" s="35"/>
    </row>
    <row r="485" spans="1:29">
      <c r="A485" s="241" t="s">
        <v>776</v>
      </c>
      <c r="B485" s="35" t="s">
        <v>84</v>
      </c>
      <c r="C485" s="35">
        <v>5.8048713469619317E-2</v>
      </c>
      <c r="D485" s="35">
        <v>7.5458106949416487E-2</v>
      </c>
      <c r="E485" s="35">
        <v>9.8088752774332821E-2</v>
      </c>
      <c r="F485" s="35">
        <v>0.12750655707906794</v>
      </c>
      <c r="G485" s="35">
        <v>0.16574705701031076</v>
      </c>
      <c r="H485" s="35">
        <v>0</v>
      </c>
      <c r="I485" s="35">
        <v>1.0701315200936223</v>
      </c>
      <c r="J485" s="35">
        <v>2.105946404583678</v>
      </c>
      <c r="K485" s="35">
        <v>3.0742284727705411</v>
      </c>
      <c r="L485" s="35">
        <v>3.9439271647262801</v>
      </c>
      <c r="M485" s="35">
        <v>4.6871532607275723</v>
      </c>
      <c r="N485" s="35">
        <v>5.2800732238412138</v>
      </c>
      <c r="O485" s="35">
        <v>5.703673486169988</v>
      </c>
      <c r="P485" s="35">
        <v>5.9443701698718154</v>
      </c>
      <c r="Q485" s="35">
        <v>5.9944446906133795</v>
      </c>
      <c r="R485" s="35">
        <v>5.8522912746658946</v>
      </c>
      <c r="S485" s="35">
        <v>5.5224684523438849</v>
      </c>
      <c r="T485" s="35">
        <v>5.0155528765118209</v>
      </c>
      <c r="U485" s="35">
        <v>3.8583845207716436</v>
      </c>
      <c r="V485" s="35">
        <v>2.9681934328412098</v>
      </c>
      <c r="W485" s="35">
        <v>2.2833836822981355</v>
      </c>
      <c r="X485" s="35">
        <v>1.7565705061191415</v>
      </c>
      <c r="Y485" s="35">
        <v>1.3513015648172546</v>
      </c>
      <c r="Z485" s="35">
        <v>1.0395346572861726</v>
      </c>
      <c r="AA485" s="35"/>
      <c r="AB485" s="35"/>
      <c r="AC485" s="35"/>
    </row>
    <row r="486" spans="1:29">
      <c r="A486" s="241" t="s">
        <v>776</v>
      </c>
      <c r="B486" s="35" t="s">
        <v>85</v>
      </c>
      <c r="C486" s="35">
        <v>3.0219028834183002</v>
      </c>
      <c r="D486" s="35">
        <v>3.0299744029151645</v>
      </c>
      <c r="E486" s="35">
        <v>3.0410203904646611</v>
      </c>
      <c r="F486" s="35">
        <v>3.0561369792297666</v>
      </c>
      <c r="G486" s="35">
        <v>3</v>
      </c>
      <c r="H486" s="35">
        <v>4.2819867784162042</v>
      </c>
      <c r="I486" s="35">
        <v>5.5308386294524947</v>
      </c>
      <c r="J486" s="35">
        <v>6.7142770490797714</v>
      </c>
      <c r="K486" s="35">
        <v>7.8017142443869458</v>
      </c>
      <c r="L486" s="35">
        <v>8.7650437223092155</v>
      </c>
      <c r="M486" s="35">
        <v>9.5793667453312743</v>
      </c>
      <c r="N486" s="35">
        <v>10.22363587779628</v>
      </c>
      <c r="O486" s="35">
        <v>10.681198989372813</v>
      </c>
      <c r="P486" s="35">
        <v>10.940229655070326</v>
      </c>
      <c r="Q486" s="35">
        <v>10.994032827450289</v>
      </c>
      <c r="R486" s="35">
        <v>10.841217880462862</v>
      </c>
      <c r="S486" s="35">
        <v>10.485734552323949</v>
      </c>
      <c r="T486" s="35">
        <v>9.9367708584335244</v>
      </c>
      <c r="U486" s="35">
        <v>9.2085156129334536</v>
      </c>
      <c r="V486" s="35">
        <v>7.5366839851872847</v>
      </c>
      <c r="W486" s="35">
        <v>6.3150438630741004</v>
      </c>
      <c r="X486" s="35">
        <v>5.4223674935232644</v>
      </c>
      <c r="Y486" s="35">
        <v>4.7700713824754049</v>
      </c>
      <c r="Z486" s="35">
        <v>4.293425835442215</v>
      </c>
      <c r="AA486" s="35"/>
      <c r="AB486" s="35"/>
      <c r="AC486" s="35"/>
    </row>
    <row r="487" spans="1:29">
      <c r="A487" s="241" t="s">
        <v>776</v>
      </c>
      <c r="B487" s="35" t="s">
        <v>86</v>
      </c>
      <c r="C487" s="35">
        <v>8.0045669030790414</v>
      </c>
      <c r="D487" s="35">
        <v>8.0066844751301662</v>
      </c>
      <c r="E487" s="35">
        <v>8.0097839185532234</v>
      </c>
      <c r="F487" s="35">
        <v>8</v>
      </c>
      <c r="G487" s="35">
        <v>9.321394160923516</v>
      </c>
      <c r="H487" s="35">
        <v>10.614148404771512</v>
      </c>
      <c r="I487" s="35">
        <v>11.850243556465335</v>
      </c>
      <c r="J487" s="35">
        <v>13.002888470948598</v>
      </c>
      <c r="K487" s="35">
        <v>14.04710070487128</v>
      </c>
      <c r="L487" s="35">
        <v>14.960247986445616</v>
      </c>
      <c r="M487" s="35">
        <v>15.722538747647921</v>
      </c>
      <c r="N487" s="35">
        <v>16.317451086963949</v>
      </c>
      <c r="O487" s="35">
        <v>16.7320908653328</v>
      </c>
      <c r="P487" s="35">
        <v>16.957471173912381</v>
      </c>
      <c r="Q487" s="35">
        <v>16.98870711647789</v>
      </c>
      <c r="R487" s="35">
        <v>16.825121684736636</v>
      </c>
      <c r="S487" s="35">
        <v>16.470260431816055</v>
      </c>
      <c r="T487" s="35">
        <v>15.931814625891459</v>
      </c>
      <c r="U487" s="35">
        <v>15.221454549523024</v>
      </c>
      <c r="V487" s="35">
        <v>14.354576557774656</v>
      </c>
      <c r="W487" s="35">
        <v>12.341512935957541</v>
      </c>
      <c r="X487" s="35">
        <v>10.966166888024308</v>
      </c>
      <c r="Y487" s="35">
        <v>10.026516133291523</v>
      </c>
      <c r="Z487" s="35">
        <v>9.3845369439837025</v>
      </c>
      <c r="AA487" s="35"/>
      <c r="AB487" s="35"/>
      <c r="AC487" s="35"/>
    </row>
    <row r="488" spans="1:29">
      <c r="A488" s="241" t="s">
        <v>776</v>
      </c>
      <c r="B488" s="35" t="s">
        <v>87</v>
      </c>
      <c r="C488" s="35">
        <v>11.001701805535856</v>
      </c>
      <c r="D488" s="35">
        <v>11.002638065627551</v>
      </c>
      <c r="E488" s="35">
        <v>11.004089415687419</v>
      </c>
      <c r="F488" s="35">
        <v>11</v>
      </c>
      <c r="G488" s="35">
        <v>12.256998101102788</v>
      </c>
      <c r="H488" s="35">
        <v>13.489355537241382</v>
      </c>
      <c r="I488" s="35">
        <v>14.67291466913742</v>
      </c>
      <c r="J488" s="35">
        <v>15.784474440234984</v>
      </c>
      <c r="K488" s="35">
        <v>16.802245182050676</v>
      </c>
      <c r="L488" s="35">
        <v>17.706275752385128</v>
      </c>
      <c r="M488" s="35">
        <v>18.478844633296934</v>
      </c>
      <c r="N488" s="35">
        <v>19.104807322229085</v>
      </c>
      <c r="O488" s="35">
        <v>19.571893206453893</v>
      </c>
      <c r="P488" s="35">
        <v>19.870946101270214</v>
      </c>
      <c r="Q488" s="35">
        <v>19.996103736734064</v>
      </c>
      <c r="R488" s="35">
        <v>19.944912674482673</v>
      </c>
      <c r="S488" s="35">
        <v>19.718376401962033</v>
      </c>
      <c r="T488" s="35">
        <v>19.320935661277105</v>
      </c>
      <c r="U488" s="35">
        <v>18.760381398273985</v>
      </c>
      <c r="V488" s="35">
        <v>18.047702038294602</v>
      </c>
      <c r="W488" s="35">
        <v>15.54644426528883</v>
      </c>
      <c r="X488" s="35">
        <v>13.932892926667973</v>
      </c>
      <c r="Y488" s="35">
        <v>12.891997441818978</v>
      </c>
      <c r="Z488" s="35">
        <v>12.220519947148688</v>
      </c>
      <c r="AA488" s="35"/>
      <c r="AB488" s="35"/>
      <c r="AC488" s="35"/>
    </row>
    <row r="489" spans="1:29">
      <c r="A489" s="241" t="s">
        <v>776</v>
      </c>
      <c r="B489" s="35" t="s">
        <v>88</v>
      </c>
      <c r="C489" s="35">
        <v>12.002536094138806</v>
      </c>
      <c r="D489" s="35">
        <v>12.003842831914191</v>
      </c>
      <c r="E489" s="35">
        <v>12.005822874196491</v>
      </c>
      <c r="F489" s="35">
        <v>12</v>
      </c>
      <c r="G489" s="35">
        <v>13.27967811539507</v>
      </c>
      <c r="H489" s="35">
        <v>14.533352894526089</v>
      </c>
      <c r="I489" s="35">
        <v>15.735549394549766</v>
      </c>
      <c r="J489" s="35">
        <v>16.86183872239565</v>
      </c>
      <c r="K489" s="35">
        <v>17.889334435160446</v>
      </c>
      <c r="L489" s="35">
        <v>18.797157597581084</v>
      </c>
      <c r="M489" s="35">
        <v>19.566861046518092</v>
      </c>
      <c r="N489" s="35">
        <v>20.182804241303057</v>
      </c>
      <c r="O489" s="35">
        <v>20.632471082910087</v>
      </c>
      <c r="P489" s="35">
        <v>20.906724243796873</v>
      </c>
      <c r="Q489" s="35">
        <v>20.999990840377901</v>
      </c>
      <c r="R489" s="35">
        <v>20.910375675225069</v>
      </c>
      <c r="S489" s="35">
        <v>20.63969974788958</v>
      </c>
      <c r="T489" s="35">
        <v>20.19346325179697</v>
      </c>
      <c r="U489" s="35">
        <v>19.580733809126279</v>
      </c>
      <c r="V489" s="35">
        <v>18.813962214764878</v>
      </c>
      <c r="W489" s="35">
        <v>16.496904892220726</v>
      </c>
      <c r="X489" s="35">
        <v>14.967752531098602</v>
      </c>
      <c r="Y489" s="35">
        <v>13.958581579316588</v>
      </c>
      <c r="Z489" s="35">
        <v>13.292574688300656</v>
      </c>
      <c r="AA489" s="35"/>
      <c r="AB489" s="35"/>
      <c r="AC489" s="35"/>
    </row>
    <row r="490" spans="1:29">
      <c r="A490" s="241" t="s">
        <v>776</v>
      </c>
      <c r="B490" s="35" t="s">
        <v>89</v>
      </c>
      <c r="C490" s="35">
        <v>12.015345599376349</v>
      </c>
      <c r="D490" s="35">
        <v>12.021648036745955</v>
      </c>
      <c r="E490" s="35">
        <v>12.030538885022406</v>
      </c>
      <c r="F490" s="35">
        <v>12.043081204515506</v>
      </c>
      <c r="G490" s="35">
        <v>12</v>
      </c>
      <c r="H490" s="35">
        <v>13.379183453976838</v>
      </c>
      <c r="I490" s="35">
        <v>14.725786725432755</v>
      </c>
      <c r="J490" s="35">
        <v>16.007999267162596</v>
      </c>
      <c r="K490" s="35">
        <v>17.195531621647337</v>
      </c>
      <c r="L490" s="35">
        <v>18.260330943018616</v>
      </c>
      <c r="M490" s="35">
        <v>19.177243683981182</v>
      </c>
      <c r="N490" s="35">
        <v>19.924609793169008</v>
      </c>
      <c r="O490" s="35">
        <v>20.484774386326428</v>
      </c>
      <c r="P490" s="35">
        <v>20.844504804205535</v>
      </c>
      <c r="Q490" s="35">
        <v>20.995303205102221</v>
      </c>
      <c r="R490" s="35">
        <v>20.933607307718141</v>
      </c>
      <c r="S490" s="35">
        <v>20.660874542239092</v>
      </c>
      <c r="T490" s="35">
        <v>20.183547621745127</v>
      </c>
      <c r="U490" s="35">
        <v>19.512902347252428</v>
      </c>
      <c r="V490" s="35">
        <v>17.325655666956038</v>
      </c>
      <c r="W490" s="35">
        <v>15.775186601933349</v>
      </c>
      <c r="X490" s="35">
        <v>14.676108778088357</v>
      </c>
      <c r="Y490" s="35">
        <v>13.897007736913981</v>
      </c>
      <c r="Z490" s="35">
        <v>13.344727980931381</v>
      </c>
      <c r="AA490" s="35"/>
      <c r="AB490" s="35"/>
      <c r="AC490" s="35"/>
    </row>
    <row r="491" spans="1:29">
      <c r="A491" s="241" t="s">
        <v>776</v>
      </c>
      <c r="B491" s="35" t="s">
        <v>90</v>
      </c>
      <c r="C491" s="35">
        <v>9.055584742019926</v>
      </c>
      <c r="D491" s="35">
        <v>9.0739672941978782</v>
      </c>
      <c r="E491" s="35">
        <v>9.0984291806012934</v>
      </c>
      <c r="F491" s="35">
        <v>9.1309809112108891</v>
      </c>
      <c r="G491" s="35">
        <v>9.1742978961811001</v>
      </c>
      <c r="H491" s="35">
        <v>9</v>
      </c>
      <c r="I491" s="35">
        <v>10.350560551311615</v>
      </c>
      <c r="J491" s="35">
        <v>11.662351604126611</v>
      </c>
      <c r="K491" s="35">
        <v>12.897716585993946</v>
      </c>
      <c r="L491" s="35">
        <v>14.02119282864542</v>
      </c>
      <c r="M491" s="35">
        <v>15.000529567420267</v>
      </c>
      <c r="N491" s="35">
        <v>15.807613739053952</v>
      </c>
      <c r="O491" s="35">
        <v>16.419277001669158</v>
      </c>
      <c r="P491" s="35">
        <v>16.817960810469536</v>
      </c>
      <c r="Q491" s="35">
        <v>16.992220457321931</v>
      </c>
      <c r="R491" s="35">
        <v>16.937053605152222</v>
      </c>
      <c r="S491" s="35">
        <v>16.654043886171635</v>
      </c>
      <c r="T491" s="35">
        <v>16.151315441770109</v>
      </c>
      <c r="U491" s="35">
        <v>14.374051170108894</v>
      </c>
      <c r="V491" s="35">
        <v>13.038477426161505</v>
      </c>
      <c r="W491" s="35">
        <v>12.034824084357496</v>
      </c>
      <c r="X491" s="35">
        <v>11.280601387872654</v>
      </c>
      <c r="Y491" s="35">
        <v>10.713820157542282</v>
      </c>
      <c r="Z491" s="35">
        <v>10.287896932807733</v>
      </c>
      <c r="AA491" s="35"/>
      <c r="AB491" s="35"/>
      <c r="AC491" s="35"/>
    </row>
    <row r="492" spans="1:29">
      <c r="A492" s="241" t="s">
        <v>776</v>
      </c>
      <c r="B492" s="35" t="s">
        <v>91</v>
      </c>
      <c r="C492" s="35">
        <v>5.1368797614057007</v>
      </c>
      <c r="D492" s="35">
        <v>5.1744306303712033</v>
      </c>
      <c r="E492" s="35">
        <v>5.2222830058967951</v>
      </c>
      <c r="F492" s="35">
        <v>5.2832629487456799</v>
      </c>
      <c r="G492" s="35">
        <v>5.3609718062268401</v>
      </c>
      <c r="H492" s="35">
        <v>5.4599989002008682</v>
      </c>
      <c r="I492" s="35">
        <v>5</v>
      </c>
      <c r="J492" s="35">
        <v>6.3231742788440659</v>
      </c>
      <c r="K492" s="35">
        <v>7.5986409667987527</v>
      </c>
      <c r="L492" s="35">
        <v>8.7804125897158087</v>
      </c>
      <c r="M492" s="35">
        <v>9.8258798874151942</v>
      </c>
      <c r="N492" s="35">
        <v>10.697348108023075</v>
      </c>
      <c r="O492" s="35">
        <v>11.363396107698765</v>
      </c>
      <c r="P492" s="35">
        <v>11.80000925285297</v>
      </c>
      <c r="Q492" s="35">
        <v>11.991445277603574</v>
      </c>
      <c r="R492" s="35">
        <v>11.930801877623537</v>
      </c>
      <c r="S492" s="35">
        <v>11.620265575552132</v>
      </c>
      <c r="T492" s="35">
        <v>10.195075947931397</v>
      </c>
      <c r="U492" s="35">
        <v>9.076696591212567</v>
      </c>
      <c r="V492" s="35">
        <v>8.1990783702443846</v>
      </c>
      <c r="W492" s="35">
        <v>7.5103909967264579</v>
      </c>
      <c r="X492" s="35">
        <v>6.9699620412749779</v>
      </c>
      <c r="Y492" s="35">
        <v>6.5458749051939566</v>
      </c>
      <c r="Z492" s="35">
        <v>6.2130838932113495</v>
      </c>
      <c r="AA492" s="35"/>
      <c r="AB492" s="35"/>
      <c r="AC492" s="35"/>
    </row>
    <row r="493" spans="1:29">
      <c r="A493" s="241" t="s">
        <v>776</v>
      </c>
      <c r="B493" s="35" t="s">
        <v>92</v>
      </c>
      <c r="C493" s="35">
        <v>0.20589221879104866</v>
      </c>
      <c r="D493" s="35">
        <v>0.25449300539932651</v>
      </c>
      <c r="E493" s="35">
        <v>0.31456599077651703</v>
      </c>
      <c r="F493" s="35">
        <v>0.38881918345042915</v>
      </c>
      <c r="G493" s="35">
        <v>0.48059981641964722</v>
      </c>
      <c r="H493" s="35">
        <v>0.59404523586744762</v>
      </c>
      <c r="I493" s="35">
        <v>0.73426940710413713</v>
      </c>
      <c r="J493" s="35">
        <v>0</v>
      </c>
      <c r="K493" s="35">
        <v>1.0661666700931653</v>
      </c>
      <c r="L493" s="35">
        <v>2.0832924509189397</v>
      </c>
      <c r="M493" s="35">
        <v>3.0045922063558503</v>
      </c>
      <c r="N493" s="35">
        <v>3.7876885478061966</v>
      </c>
      <c r="O493" s="35">
        <v>4.3965610836707825</v>
      </c>
      <c r="P493" s="35">
        <v>4.8032032635228523</v>
      </c>
      <c r="Q493" s="35">
        <v>4.9889106064655939</v>
      </c>
      <c r="R493" s="35">
        <v>4.9451410585248361</v>
      </c>
      <c r="S493" s="35">
        <v>4.0007624695884383</v>
      </c>
      <c r="T493" s="35">
        <v>3.2367328148253254</v>
      </c>
      <c r="U493" s="35">
        <v>2.6186106758906864</v>
      </c>
      <c r="V493" s="35">
        <v>2.1185319469314097</v>
      </c>
      <c r="W493" s="35">
        <v>1.7139537585679454</v>
      </c>
      <c r="X493" s="35">
        <v>1.3866382759836169</v>
      </c>
      <c r="Y493" s="35">
        <v>1.1218305621204978</v>
      </c>
      <c r="Z493" s="35">
        <v>0.90759344517218654</v>
      </c>
      <c r="AA493" s="35"/>
      <c r="AB493" s="35"/>
      <c r="AC493" s="35"/>
    </row>
    <row r="494" spans="1:29">
      <c r="A494" s="241" t="s">
        <v>776</v>
      </c>
      <c r="B494" s="35" t="s">
        <v>93</v>
      </c>
      <c r="C494" s="35">
        <v>-0.90092854048027471</v>
      </c>
      <c r="D494" s="35">
        <v>-0.87929225815303169</v>
      </c>
      <c r="E494" s="35">
        <v>-0.85293081365281231</v>
      </c>
      <c r="F494" s="35">
        <v>-0.82081227565133963</v>
      </c>
      <c r="G494" s="35">
        <v>-0.78167934864715127</v>
      </c>
      <c r="H494" s="35">
        <v>-0.7340001555330401</v>
      </c>
      <c r="I494" s="35">
        <v>-0.67590827153546962</v>
      </c>
      <c r="J494" s="35">
        <v>-1</v>
      </c>
      <c r="K494" s="35">
        <v>-0.53943822022016041</v>
      </c>
      <c r="L494" s="35">
        <v>-0.10363237152291971</v>
      </c>
      <c r="M494" s="35">
        <v>0.28399228583478187</v>
      </c>
      <c r="N494" s="35">
        <v>0.60260030756564253</v>
      </c>
      <c r="O494" s="35">
        <v>0.83506600375222595</v>
      </c>
      <c r="P494" s="35">
        <v>0.96889397202611449</v>
      </c>
      <c r="Q494" s="35">
        <v>0.9968907453977196</v>
      </c>
      <c r="R494" s="35">
        <v>0.9175514525934112</v>
      </c>
      <c r="S494" s="35">
        <v>0.57383957487537041</v>
      </c>
      <c r="T494" s="35">
        <v>0.29173639856906242</v>
      </c>
      <c r="U494" s="35">
        <v>6.019886017944609E-2</v>
      </c>
      <c r="V494" s="35">
        <v>-0.1298366877553766</v>
      </c>
      <c r="W494" s="35">
        <v>-0.28580927747047813</v>
      </c>
      <c r="X494" s="35">
        <v>-0.41382453044188083</v>
      </c>
      <c r="Y494" s="35">
        <v>-0.5188936648536786</v>
      </c>
      <c r="Z494" s="35">
        <v>-0.6051296621258988</v>
      </c>
      <c r="AA494" s="35"/>
      <c r="AB494" s="35"/>
      <c r="AC494" s="35"/>
    </row>
    <row r="495" spans="1:29" ht="26.4">
      <c r="A495" s="241" t="s">
        <v>789</v>
      </c>
      <c r="B495" s="35" t="s">
        <v>82</v>
      </c>
      <c r="C495" s="35">
        <v>-25.431627571339074</v>
      </c>
      <c r="D495" s="35">
        <v>-25.304914576340842</v>
      </c>
      <c r="E495" s="35">
        <v>-25.149952176037626</v>
      </c>
      <c r="F495" s="35">
        <v>-24.960442445736724</v>
      </c>
      <c r="G495" s="35">
        <v>-24.728683400907475</v>
      </c>
      <c r="H495" s="35">
        <v>-24.445255975967967</v>
      </c>
      <c r="I495" s="35">
        <v>-24.098641218097249</v>
      </c>
      <c r="J495" s="35">
        <v>-26</v>
      </c>
      <c r="K495" s="35">
        <v>-23.295567022324388</v>
      </c>
      <c r="L495" s="35">
        <v>-20.73028586180261</v>
      </c>
      <c r="M495" s="35">
        <v>-18.436148524871413</v>
      </c>
      <c r="N495" s="35">
        <v>-16.531195791934536</v>
      </c>
      <c r="O495" s="35">
        <v>-15.113443637715141</v>
      </c>
      <c r="P495" s="35">
        <v>-14.255839992578631</v>
      </c>
      <c r="Q495" s="35">
        <v>-14.00251133575507</v>
      </c>
      <c r="R495" s="35">
        <v>-14.366492245370495</v>
      </c>
      <c r="S495" s="35">
        <v>-16.48726267120394</v>
      </c>
      <c r="T495" s="35">
        <v>-18.221419936677393</v>
      </c>
      <c r="U495" s="35">
        <v>-19.639443021478062</v>
      </c>
      <c r="V495" s="35">
        <v>-20.798962696574325</v>
      </c>
      <c r="W495" s="35">
        <v>-21.747103732743941</v>
      </c>
      <c r="X495" s="35">
        <v>-22.522400128119177</v>
      </c>
      <c r="Y495" s="35">
        <v>-23.156361192720013</v>
      </c>
      <c r="Z495" s="35">
        <v>-23.674752138205204</v>
      </c>
      <c r="AA495" s="35"/>
      <c r="AB495" s="35"/>
      <c r="AC495" s="35"/>
    </row>
    <row r="496" spans="1:29" ht="26.4">
      <c r="A496" s="241" t="s">
        <v>789</v>
      </c>
      <c r="B496" s="35" t="s">
        <v>83</v>
      </c>
      <c r="C496" s="35">
        <v>-22.682478698629172</v>
      </c>
      <c r="D496" s="35">
        <v>-22.602220822984112</v>
      </c>
      <c r="E496" s="35">
        <v>-22.501676665520325</v>
      </c>
      <c r="F496" s="35">
        <v>-22.375718589520272</v>
      </c>
      <c r="G496" s="35">
        <v>-22.217922877568054</v>
      </c>
      <c r="H496" s="35">
        <v>-22.020242129328473</v>
      </c>
      <c r="I496" s="35">
        <v>-23</v>
      </c>
      <c r="J496" s="35">
        <v>-20.386445291895754</v>
      </c>
      <c r="K496" s="35">
        <v>-17.879615168759265</v>
      </c>
      <c r="L496" s="35">
        <v>-15.581876113927123</v>
      </c>
      <c r="M496" s="35">
        <v>-13.58705637068452</v>
      </c>
      <c r="N496" s="35">
        <v>-11.976614463133856</v>
      </c>
      <c r="O496" s="35">
        <v>-10.816312834917532</v>
      </c>
      <c r="P496" s="35">
        <v>-10.153532437857528</v>
      </c>
      <c r="Q496" s="35">
        <v>-10.01533792936532</v>
      </c>
      <c r="R496" s="35">
        <v>-10.407372486343968</v>
      </c>
      <c r="S496" s="35">
        <v>-11.313627365889861</v>
      </c>
      <c r="T496" s="35">
        <v>-13.671527165086205</v>
      </c>
      <c r="U496" s="35">
        <v>-15.553685548437008</v>
      </c>
      <c r="V496" s="35">
        <v>-17.056090434863954</v>
      </c>
      <c r="W496" s="35">
        <v>-18.255362750481218</v>
      </c>
      <c r="X496" s="35">
        <v>-19.212664007951492</v>
      </c>
      <c r="Y496" s="35">
        <v>-19.976815473486226</v>
      </c>
      <c r="Z496" s="35">
        <v>-20.586787995429781</v>
      </c>
      <c r="AA496" s="35"/>
      <c r="AB496" s="35"/>
      <c r="AC496" s="35"/>
    </row>
    <row r="497" spans="1:29" ht="26.4">
      <c r="A497" s="241" t="s">
        <v>789</v>
      </c>
      <c r="B497" s="35" t="s">
        <v>84</v>
      </c>
      <c r="C497" s="35">
        <v>-15.864553001904222</v>
      </c>
      <c r="D497" s="35">
        <v>-15.823931083784695</v>
      </c>
      <c r="E497" s="35">
        <v>-15.771126243526556</v>
      </c>
      <c r="F497" s="35">
        <v>-15.702484700148842</v>
      </c>
      <c r="G497" s="35">
        <v>-15.613256866975942</v>
      </c>
      <c r="H497" s="35">
        <v>-16</v>
      </c>
      <c r="I497" s="35">
        <v>-13.503026453114881</v>
      </c>
      <c r="J497" s="35">
        <v>-11.086125055971419</v>
      </c>
      <c r="K497" s="35">
        <v>-8.8268002302020712</v>
      </c>
      <c r="L497" s="35">
        <v>-6.7975032823053461</v>
      </c>
      <c r="M497" s="35">
        <v>-5.0633090583023304</v>
      </c>
      <c r="N497" s="35">
        <v>-3.6798291443705011</v>
      </c>
      <c r="O497" s="35">
        <v>-2.6914285322700291</v>
      </c>
      <c r="P497" s="35">
        <v>-2.1298029369657634</v>
      </c>
      <c r="Q497" s="35">
        <v>-2.0129623885687806</v>
      </c>
      <c r="R497" s="35">
        <v>-2.3446536924462453</v>
      </c>
      <c r="S497" s="35">
        <v>-3.114240277864269</v>
      </c>
      <c r="T497" s="35">
        <v>-4.2970432881390845</v>
      </c>
      <c r="U497" s="35">
        <v>-6.9971027848661649</v>
      </c>
      <c r="V497" s="35">
        <v>-9.0742153233705096</v>
      </c>
      <c r="W497" s="35">
        <v>-10.67210474130435</v>
      </c>
      <c r="X497" s="35">
        <v>-11.901335485722004</v>
      </c>
      <c r="Y497" s="35">
        <v>-12.846963015426406</v>
      </c>
      <c r="Z497" s="35">
        <v>-13.57441913299893</v>
      </c>
      <c r="AA497" s="35"/>
      <c r="AB497" s="35"/>
      <c r="AC497" s="35"/>
    </row>
    <row r="498" spans="1:29" ht="26.4">
      <c r="A498" s="241" t="s">
        <v>789</v>
      </c>
      <c r="B498" s="35" t="s">
        <v>85</v>
      </c>
      <c r="C498" s="35">
        <v>-3.96603134481908</v>
      </c>
      <c r="D498" s="35">
        <v>-3.9533687985484147</v>
      </c>
      <c r="E498" s="35">
        <v>-3.935986016012794</v>
      </c>
      <c r="F498" s="35">
        <v>-3.9121234276974661</v>
      </c>
      <c r="G498" s="35">
        <v>-4</v>
      </c>
      <c r="H498" s="35">
        <v>-1.9272982321846381</v>
      </c>
      <c r="I498" s="35">
        <v>9.2374900282355732E-2</v>
      </c>
      <c r="J498" s="35">
        <v>2.0073474628624375</v>
      </c>
      <c r="K498" s="35">
        <v>3.7686262123886323</v>
      </c>
      <c r="L498" s="35">
        <v>5.3311500551687754</v>
      </c>
      <c r="M498" s="35">
        <v>6.6549429037750762</v>
      </c>
      <c r="N498" s="35">
        <v>7.7061364374797012</v>
      </c>
      <c r="O498" s="35">
        <v>8.4578365997208422</v>
      </c>
      <c r="P498" s="35">
        <v>8.8908116638633636</v>
      </c>
      <c r="Q498" s="35">
        <v>8.9939842635693399</v>
      </c>
      <c r="R498" s="35">
        <v>8.7647147995231816</v>
      </c>
      <c r="S498" s="35">
        <v>8.2088689717470533</v>
      </c>
      <c r="T498" s="35">
        <v>7.340667709739229</v>
      </c>
      <c r="U498" s="35">
        <v>6.1823233398685637</v>
      </c>
      <c r="V498" s="35">
        <v>3.417347606446242</v>
      </c>
      <c r="W498" s="35">
        <v>1.4031917548165369</v>
      </c>
      <c r="X498" s="35">
        <v>-6.4026834343699601E-2</v>
      </c>
      <c r="Y498" s="35">
        <v>-1.1328271392632621</v>
      </c>
      <c r="Z498" s="35">
        <v>-1.9113983080282164</v>
      </c>
      <c r="AA498" s="35"/>
      <c r="AB498" s="35"/>
      <c r="AC498" s="35"/>
    </row>
    <row r="499" spans="1:29" ht="26.4">
      <c r="A499" s="241" t="s">
        <v>789</v>
      </c>
      <c r="B499" s="35" t="s">
        <v>86</v>
      </c>
      <c r="C499" s="35">
        <v>2.0065183643943176</v>
      </c>
      <c r="D499" s="35">
        <v>2.0096298474748133</v>
      </c>
      <c r="E499" s="35">
        <v>2.0142265692401318</v>
      </c>
      <c r="F499" s="35">
        <v>2</v>
      </c>
      <c r="G499" s="35">
        <v>4.1820022063685851</v>
      </c>
      <c r="H499" s="35">
        <v>6.317585071938141</v>
      </c>
      <c r="I499" s="35">
        <v>8.3613167687517098</v>
      </c>
      <c r="J499" s="35">
        <v>10.269719486448111</v>
      </c>
      <c r="K499" s="35">
        <v>12.00219436775947</v>
      </c>
      <c r="L499" s="35">
        <v>13.521885197918166</v>
      </c>
      <c r="M499" s="35">
        <v>14.796462474071998</v>
      </c>
      <c r="N499" s="35">
        <v>15.798811174621173</v>
      </c>
      <c r="O499" s="35">
        <v>16.507607597053173</v>
      </c>
      <c r="P499" s="35">
        <v>16.907772992779215</v>
      </c>
      <c r="Q499" s="35">
        <v>16.990794348464135</v>
      </c>
      <c r="R499" s="35">
        <v>16.754905489632076</v>
      </c>
      <c r="S499" s="35">
        <v>16.205124653797583</v>
      </c>
      <c r="T499" s="35">
        <v>15.353147733801141</v>
      </c>
      <c r="U499" s="35">
        <v>14.217099462462352</v>
      </c>
      <c r="V499" s="35">
        <v>12.821147831783016</v>
      </c>
      <c r="W499" s="35">
        <v>9.3247457882202021</v>
      </c>
      <c r="X499" s="35">
        <v>6.9580600594391191</v>
      </c>
      <c r="Y499" s="35">
        <v>5.3560699939292453</v>
      </c>
      <c r="Z499" s="35">
        <v>4.2716961208869257</v>
      </c>
      <c r="AA499" s="35"/>
      <c r="AB499" s="35"/>
      <c r="AC499" s="35"/>
    </row>
    <row r="500" spans="1:29" ht="26.4">
      <c r="A500" s="241" t="s">
        <v>789</v>
      </c>
      <c r="B500" s="35" t="s">
        <v>87</v>
      </c>
      <c r="C500" s="35">
        <v>7.0021261989175461</v>
      </c>
      <c r="D500" s="35">
        <v>7.003336892768405</v>
      </c>
      <c r="E500" s="35">
        <v>7.0052369763035536</v>
      </c>
      <c r="F500" s="35">
        <v>7</v>
      </c>
      <c r="G500" s="35">
        <v>8.9381536751526642</v>
      </c>
      <c r="H500" s="35">
        <v>10.838981944246779</v>
      </c>
      <c r="I500" s="35">
        <v>12.665878222417021</v>
      </c>
      <c r="J500" s="35">
        <v>14.383659723961848</v>
      </c>
      <c r="K500" s="35">
        <v>15.959245020464609</v>
      </c>
      <c r="L500" s="35">
        <v>17.362291130496235</v>
      </c>
      <c r="M500" s="35">
        <v>18.565777871680485</v>
      </c>
      <c r="N500" s="35">
        <v>19.546528221536288</v>
      </c>
      <c r="O500" s="35">
        <v>20.28565466586921</v>
      </c>
      <c r="P500" s="35">
        <v>20.768922938832844</v>
      </c>
      <c r="Q500" s="35">
        <v>20.987026149670868</v>
      </c>
      <c r="R500" s="35">
        <v>20.935764016944535</v>
      </c>
      <c r="S500" s="35">
        <v>20.616123758511726</v>
      </c>
      <c r="T500" s="35">
        <v>20.034261079460023</v>
      </c>
      <c r="U500" s="35">
        <v>19.201381624132484</v>
      </c>
      <c r="V500" s="35">
        <v>18.133525175269995</v>
      </c>
      <c r="W500" s="35">
        <v>14.094051508119318</v>
      </c>
      <c r="X500" s="35">
        <v>11.520182602329236</v>
      </c>
      <c r="Y500" s="35">
        <v>9.880166676970827</v>
      </c>
      <c r="Z500" s="35">
        <v>8.8351825173740988</v>
      </c>
      <c r="AA500" s="35"/>
      <c r="AB500" s="35"/>
      <c r="AC500" s="35"/>
    </row>
    <row r="501" spans="1:29" ht="26.4">
      <c r="A501" s="241" t="s">
        <v>789</v>
      </c>
      <c r="B501" s="35" t="s">
        <v>88</v>
      </c>
      <c r="C501" s="35">
        <v>10.003251967892517</v>
      </c>
      <c r="D501" s="35">
        <v>10.00498247614409</v>
      </c>
      <c r="E501" s="35">
        <v>10.007633860279972</v>
      </c>
      <c r="F501" s="35">
        <v>10</v>
      </c>
      <c r="G501" s="35">
        <v>11.972813212341677</v>
      </c>
      <c r="H501" s="35">
        <v>13.90625564430384</v>
      </c>
      <c r="I501" s="35">
        <v>15.761742225141317</v>
      </c>
      <c r="J501" s="35">
        <v>17.502243623230473</v>
      </c>
      <c r="K501" s="35">
        <v>19.093025228185628</v>
      </c>
      <c r="L501" s="35">
        <v>20.502340337983171</v>
      </c>
      <c r="M501" s="35">
        <v>21.702063717387322</v>
      </c>
      <c r="N501" s="35">
        <v>22.668252883961728</v>
      </c>
      <c r="O501" s="35">
        <v>23.381625920267723</v>
      </c>
      <c r="P501" s="35">
        <v>23.827946276709362</v>
      </c>
      <c r="Q501" s="35">
        <v>23.998306885642094</v>
      </c>
      <c r="R501" s="35">
        <v>23.889307916774001</v>
      </c>
      <c r="S501" s="35">
        <v>23.503124626453769</v>
      </c>
      <c r="T501" s="35">
        <v>22.847463946799607</v>
      </c>
      <c r="U501" s="35">
        <v>21.935410681005585</v>
      </c>
      <c r="V501" s="35">
        <v>20.785166374254668</v>
      </c>
      <c r="W501" s="35">
        <v>17.039273997553629</v>
      </c>
      <c r="X501" s="35">
        <v>14.594400929309632</v>
      </c>
      <c r="Y501" s="35">
        <v>12.998678543636331</v>
      </c>
      <c r="Z501" s="35">
        <v>11.957180739430175</v>
      </c>
      <c r="AA501" s="35"/>
      <c r="AB501" s="35"/>
      <c r="AC501" s="35"/>
    </row>
    <row r="502" spans="1:29" ht="26.4">
      <c r="A502" s="241" t="s">
        <v>789</v>
      </c>
      <c r="B502" s="35" t="s">
        <v>89</v>
      </c>
      <c r="C502" s="35">
        <v>8.0224700882513993</v>
      </c>
      <c r="D502" s="35">
        <v>8.0318173297062945</v>
      </c>
      <c r="E502" s="35">
        <v>8.0450528924636497</v>
      </c>
      <c r="F502" s="35">
        <v>8.0637942636317366</v>
      </c>
      <c r="G502" s="35">
        <v>8</v>
      </c>
      <c r="H502" s="35">
        <v>10.135023353071139</v>
      </c>
      <c r="I502" s="35">
        <v>12.220100880221358</v>
      </c>
      <c r="J502" s="35">
        <v>14.206455166883801</v>
      </c>
      <c r="K502" s="35">
        <v>16.047618287882756</v>
      </c>
      <c r="L502" s="35">
        <v>17.700518858260693</v>
      </c>
      <c r="M502" s="35">
        <v>19.126489626891797</v>
      </c>
      <c r="N502" s="35">
        <v>20.292172041666589</v>
      </c>
      <c r="O502" s="35">
        <v>21.170296625235487</v>
      </c>
      <c r="P502" s="35">
        <v>21.740320905533849</v>
      </c>
      <c r="Q502" s="35">
        <v>21.988909977613901</v>
      </c>
      <c r="R502" s="35">
        <v>21.910248454724915</v>
      </c>
      <c r="S502" s="35">
        <v>21.506176510991086</v>
      </c>
      <c r="T502" s="35">
        <v>20.786146833162764</v>
      </c>
      <c r="U502" s="35">
        <v>19.767003488493351</v>
      </c>
      <c r="V502" s="35">
        <v>16.310113051022746</v>
      </c>
      <c r="W502" s="35">
        <v>13.868782055542738</v>
      </c>
      <c r="X502" s="35">
        <v>12.14466116212721</v>
      </c>
      <c r="Y502" s="35">
        <v>10.927049596708368</v>
      </c>
      <c r="Z502" s="35">
        <v>10.067145903235518</v>
      </c>
      <c r="AA502" s="35"/>
      <c r="AB502" s="35"/>
      <c r="AC502" s="35"/>
    </row>
    <row r="503" spans="1:29" ht="26.4">
      <c r="A503" s="241" t="s">
        <v>789</v>
      </c>
      <c r="B503" s="35" t="s">
        <v>90</v>
      </c>
      <c r="C503" s="35">
        <v>3.0903252057823787</v>
      </c>
      <c r="D503" s="35">
        <v>3.1201968530715529</v>
      </c>
      <c r="E503" s="35">
        <v>3.1599474184771026</v>
      </c>
      <c r="F503" s="35">
        <v>3.2128439807176958</v>
      </c>
      <c r="G503" s="35">
        <v>3.2832340812942866</v>
      </c>
      <c r="H503" s="35">
        <v>3</v>
      </c>
      <c r="I503" s="35">
        <v>5.1946608958813743</v>
      </c>
      <c r="J503" s="35">
        <v>7.3263213567057441</v>
      </c>
      <c r="K503" s="35">
        <v>9.333789452240163</v>
      </c>
      <c r="L503" s="35">
        <v>11.159438346548807</v>
      </c>
      <c r="M503" s="35">
        <v>12.750860547057934</v>
      </c>
      <c r="N503" s="35">
        <v>14.06237232596267</v>
      </c>
      <c r="O503" s="35">
        <v>15.056325127712386</v>
      </c>
      <c r="P503" s="35">
        <v>15.704186317012999</v>
      </c>
      <c r="Q503" s="35">
        <v>15.98735824314814</v>
      </c>
      <c r="R503" s="35">
        <v>15.897712108372364</v>
      </c>
      <c r="S503" s="35">
        <v>15.437821315028904</v>
      </c>
      <c r="T503" s="35">
        <v>14.62088759287643</v>
      </c>
      <c r="U503" s="35">
        <v>11.732833151426954</v>
      </c>
      <c r="V503" s="35">
        <v>9.5625258175124479</v>
      </c>
      <c r="W503" s="35">
        <v>7.9315891370809313</v>
      </c>
      <c r="X503" s="35">
        <v>6.7059772552930639</v>
      </c>
      <c r="Y503" s="35">
        <v>5.7849577560062091</v>
      </c>
      <c r="Z503" s="35">
        <v>5.0928325158125682</v>
      </c>
      <c r="AA503" s="35"/>
      <c r="AB503" s="35"/>
      <c r="AC503" s="35"/>
    </row>
    <row r="504" spans="1:29" ht="26.4">
      <c r="A504" s="241" t="s">
        <v>789</v>
      </c>
      <c r="B504" s="35" t="s">
        <v>91</v>
      </c>
      <c r="C504" s="35">
        <v>-1.7794337497662034</v>
      </c>
      <c r="D504" s="35">
        <v>-1.7194366326251707</v>
      </c>
      <c r="E504" s="35">
        <v>-1.6431194571732257</v>
      </c>
      <c r="F504" s="35">
        <v>-1.5460429383919652</v>
      </c>
      <c r="G504" s="35">
        <v>-1.4225602434038316</v>
      </c>
      <c r="H504" s="35">
        <v>-1.265488521498658</v>
      </c>
      <c r="I504" s="35">
        <v>-2</v>
      </c>
      <c r="J504" s="35">
        <v>9.1782506552700038E-2</v>
      </c>
      <c r="K504" s="35">
        <v>2.1072263160295108</v>
      </c>
      <c r="L504" s="35">
        <v>3.9727786790584698</v>
      </c>
      <c r="M504" s="35">
        <v>5.6203570697200078</v>
      </c>
      <c r="N504" s="35">
        <v>6.9898338278584937</v>
      </c>
      <c r="O504" s="35">
        <v>8.0312304920112698</v>
      </c>
      <c r="P504" s="35">
        <v>8.7065417417248199</v>
      </c>
      <c r="Q504" s="35">
        <v>8.9911223852727886</v>
      </c>
      <c r="R504" s="35">
        <v>8.8745867752595142</v>
      </c>
      <c r="S504" s="35">
        <v>8.361187828325944</v>
      </c>
      <c r="T504" s="35">
        <v>6.1454979979932158</v>
      </c>
      <c r="U504" s="35">
        <v>4.4036227056827233</v>
      </c>
      <c r="V504" s="35">
        <v>3.0342390074662049</v>
      </c>
      <c r="W504" s="35">
        <v>1.9576913801938787</v>
      </c>
      <c r="X504" s="35">
        <v>1.1113582485120181</v>
      </c>
      <c r="Y504" s="35">
        <v>0.44600935763453586</v>
      </c>
      <c r="Z504" s="35">
        <v>-7.7057895696511336E-2</v>
      </c>
      <c r="AA504" s="35"/>
      <c r="AB504" s="35"/>
      <c r="AC504" s="35"/>
    </row>
    <row r="505" spans="1:29" ht="26.4">
      <c r="A505" s="241" t="s">
        <v>789</v>
      </c>
      <c r="B505" s="35" t="s">
        <v>92</v>
      </c>
      <c r="C505" s="35">
        <v>-10.615155276026742</v>
      </c>
      <c r="D505" s="35">
        <v>-10.525628739375708</v>
      </c>
      <c r="E505" s="35">
        <v>-10.415275619260102</v>
      </c>
      <c r="F505" s="35">
        <v>-10.279251021696172</v>
      </c>
      <c r="G505" s="35">
        <v>-10.111582983646629</v>
      </c>
      <c r="H505" s="35">
        <v>-9.9049102826289328</v>
      </c>
      <c r="I505" s="35">
        <v>-9.6501592528988116</v>
      </c>
      <c r="J505" s="35">
        <v>-11</v>
      </c>
      <c r="K505" s="35">
        <v>-9.0547023053403883</v>
      </c>
      <c r="L505" s="35">
        <v>-7.2013726267480989</v>
      </c>
      <c r="M505" s="35">
        <v>-5.5276310000288387</v>
      </c>
      <c r="N505" s="35">
        <v>-4.1126070603234099</v>
      </c>
      <c r="O505" s="35">
        <v>-3.0231990231490284</v>
      </c>
      <c r="P505" s="35">
        <v>-2.3109109313788121</v>
      </c>
      <c r="Q505" s="35">
        <v>-2.0094176939217299</v>
      </c>
      <c r="R505" s="35">
        <v>-2.1329730339908188</v>
      </c>
      <c r="S505" s="35">
        <v>-3.8064180348819248</v>
      </c>
      <c r="T505" s="35">
        <v>-5.1640392335287677</v>
      </c>
      <c r="U505" s="35">
        <v>-6.2654410232701849</v>
      </c>
      <c r="V505" s="35">
        <v>-7.158978855218221</v>
      </c>
      <c r="W505" s="35">
        <v>-7.883882214336464</v>
      </c>
      <c r="X505" s="35">
        <v>-8.47197693318601</v>
      </c>
      <c r="Y505" s="35">
        <v>-8.9490824590307465</v>
      </c>
      <c r="Z505" s="35">
        <v>-9.3361454192914373</v>
      </c>
      <c r="AA505" s="35"/>
      <c r="AB505" s="35"/>
      <c r="AC505" s="35"/>
    </row>
    <row r="506" spans="1:29" ht="26.4">
      <c r="A506" s="241" t="s">
        <v>789</v>
      </c>
      <c r="B506" s="35" t="s">
        <v>93</v>
      </c>
      <c r="C506" s="35">
        <v>-19.49086445759184</v>
      </c>
      <c r="D506" s="35">
        <v>-19.38116651880274</v>
      </c>
      <c r="E506" s="35">
        <v>-19.247833149421503</v>
      </c>
      <c r="F506" s="35">
        <v>-19.085771878382197</v>
      </c>
      <c r="G506" s="35">
        <v>-18.8887930148557</v>
      </c>
      <c r="H506" s="35">
        <v>-18.649373242152695</v>
      </c>
      <c r="I506" s="35">
        <v>-18.358368275757162</v>
      </c>
      <c r="J506" s="35">
        <v>-20</v>
      </c>
      <c r="K506" s="35">
        <v>-17.663253040357475</v>
      </c>
      <c r="L506" s="35">
        <v>-15.455892535551225</v>
      </c>
      <c r="M506" s="35">
        <v>-13.500140769463535</v>
      </c>
      <c r="N506" s="35">
        <v>-11.90428836659256</v>
      </c>
      <c r="O506" s="35">
        <v>-10.756698204226916</v>
      </c>
      <c r="P506" s="35">
        <v>-10.120912730598219</v>
      </c>
      <c r="Q506" s="35">
        <v>-10.032135598429656</v>
      </c>
      <c r="R506" s="35">
        <v>-10.495282426998884</v>
      </c>
      <c r="S506" s="35">
        <v>-12.180142665190203</v>
      </c>
      <c r="T506" s="35">
        <v>-13.566335005000006</v>
      </c>
      <c r="U506" s="35">
        <v>-14.706803014981723</v>
      </c>
      <c r="V506" s="35">
        <v>-15.645105185927294</v>
      </c>
      <c r="W506" s="35">
        <v>-16.417078583072634</v>
      </c>
      <c r="X506" s="35">
        <v>-17.052207589861094</v>
      </c>
      <c r="Y506" s="35">
        <v>-17.574750020410875</v>
      </c>
      <c r="Z506" s="35">
        <v>-18.004663610888429</v>
      </c>
      <c r="AA506" s="35"/>
      <c r="AB506" s="35"/>
      <c r="AC506" s="35"/>
    </row>
    <row r="507" spans="1:29">
      <c r="A507" s="241" t="s">
        <v>770</v>
      </c>
      <c r="B507" s="35" t="s">
        <v>82</v>
      </c>
      <c r="C507" s="35">
        <v>-37.375271531748538</v>
      </c>
      <c r="D507" s="35">
        <v>-37.257991932840916</v>
      </c>
      <c r="E507" s="35">
        <v>-37.118695561817184</v>
      </c>
      <c r="F507" s="35">
        <v>-36.953249233887099</v>
      </c>
      <c r="G507" s="35">
        <v>-36.756743845955015</v>
      </c>
      <c r="H507" s="35">
        <v>-36.523348714316569</v>
      </c>
      <c r="I507" s="35">
        <v>-36.246138567328877</v>
      </c>
      <c r="J507" s="35">
        <v>-35.916888059602009</v>
      </c>
      <c r="K507" s="35">
        <v>-38</v>
      </c>
      <c r="L507" s="35">
        <v>-36.04858158537094</v>
      </c>
      <c r="M507" s="35">
        <v>-34.251884435642815</v>
      </c>
      <c r="N507" s="35">
        <v>-32.752362497937312</v>
      </c>
      <c r="O507" s="35">
        <v>-31.668907717318195</v>
      </c>
      <c r="P507" s="35">
        <v>-31.087423502743622</v>
      </c>
      <c r="Q507" s="35">
        <v>-31.054013740763217</v>
      </c>
      <c r="R507" s="35">
        <v>-32.151875770242363</v>
      </c>
      <c r="S507" s="35">
        <v>-33.076212976782323</v>
      </c>
      <c r="T507" s="35">
        <v>-33.854452180299951</v>
      </c>
      <c r="U507" s="35">
        <v>-34.509685198733649</v>
      </c>
      <c r="V507" s="35">
        <v>-35.061354025625398</v>
      </c>
      <c r="W507" s="35">
        <v>-35.525827710562133</v>
      </c>
      <c r="X507" s="35">
        <v>-35.916888059602009</v>
      </c>
      <c r="Y507" s="35">
        <v>-36.246138567328877</v>
      </c>
      <c r="Z507" s="35">
        <v>-36.523348714316569</v>
      </c>
      <c r="AA507" s="35"/>
      <c r="AB507" s="35"/>
      <c r="AC507" s="35"/>
    </row>
    <row r="508" spans="1:29">
      <c r="A508" s="241" t="s">
        <v>770</v>
      </c>
      <c r="B508" s="35" t="s">
        <v>83</v>
      </c>
      <c r="C508" s="35">
        <v>-35.556760841498743</v>
      </c>
      <c r="D508" s="35">
        <v>-35.455122445677866</v>
      </c>
      <c r="E508" s="35">
        <v>-35.330177527166221</v>
      </c>
      <c r="F508" s="35">
        <v>-35.176581708029197</v>
      </c>
      <c r="G508" s="35">
        <v>-34.987765100380017</v>
      </c>
      <c r="H508" s="35">
        <v>-34.755651286837072</v>
      </c>
      <c r="I508" s="35">
        <v>-34.470311860881765</v>
      </c>
      <c r="J508" s="35">
        <v>-36</v>
      </c>
      <c r="K508" s="35">
        <v>-33.808650787737442</v>
      </c>
      <c r="L508" s="35">
        <v>-31.723824962376021</v>
      </c>
      <c r="M508" s="35">
        <v>-29.846867716536671</v>
      </c>
      <c r="N508" s="35">
        <v>-28.269019570797589</v>
      </c>
      <c r="O508" s="35">
        <v>-27.066981092808717</v>
      </c>
      <c r="P508" s="35">
        <v>-26.29918441613615</v>
      </c>
      <c r="Q508" s="35">
        <v>-26.002952803540985</v>
      </c>
      <c r="R508" s="35">
        <v>-26.192686330786703</v>
      </c>
      <c r="S508" s="35">
        <v>-28.022087488430561</v>
      </c>
      <c r="T508" s="35">
        <v>-29.510242438553338</v>
      </c>
      <c r="U508" s="35">
        <v>-30.720805330307044</v>
      </c>
      <c r="V508" s="35">
        <v>-31.705556625708233</v>
      </c>
      <c r="W508" s="35">
        <v>-32.506617950485413</v>
      </c>
      <c r="X508" s="35">
        <v>-33.158253799100713</v>
      </c>
      <c r="Y508" s="35">
        <v>-33.688337159845531</v>
      </c>
      <c r="Z508" s="35">
        <v>-34.119541750470205</v>
      </c>
      <c r="AA508" s="35"/>
      <c r="AB508" s="35"/>
      <c r="AC508" s="35"/>
    </row>
    <row r="509" spans="1:29">
      <c r="A509" s="241" t="s">
        <v>770</v>
      </c>
      <c r="B509" s="35" t="s">
        <v>84</v>
      </c>
      <c r="C509" s="35">
        <v>-24.83642513589157</v>
      </c>
      <c r="D509" s="35">
        <v>-24.788265043754162</v>
      </c>
      <c r="E509" s="35">
        <v>-24.7259255452188</v>
      </c>
      <c r="F509" s="35">
        <v>-24.645231906457639</v>
      </c>
      <c r="G509" s="35">
        <v>-24.54078025879442</v>
      </c>
      <c r="H509" s="35">
        <v>-25</v>
      </c>
      <c r="I509" s="35">
        <v>-22.113723556599606</v>
      </c>
      <c r="J509" s="35">
        <v>-19.32214730430389</v>
      </c>
      <c r="K509" s="35">
        <v>-16.71686427301135</v>
      </c>
      <c r="L509" s="35">
        <v>-14.383355117740082</v>
      </c>
      <c r="M509" s="35">
        <v>-12.398183455067429</v>
      </c>
      <c r="N509" s="35">
        <v>-10.826483772114521</v>
      </c>
      <c r="O509" s="35">
        <v>-9.719824331053589</v>
      </c>
      <c r="P509" s="35">
        <v>-9.1145151883228852</v>
      </c>
      <c r="Q509" s="35">
        <v>-9.0304168432952565</v>
      </c>
      <c r="R509" s="35">
        <v>-9.4702886052405777</v>
      </c>
      <c r="S509" s="35">
        <v>-10.419698058991887</v>
      </c>
      <c r="T509" s="35">
        <v>-11.847494599792523</v>
      </c>
      <c r="U509" s="35">
        <v>-14.839092601098896</v>
      </c>
      <c r="V509" s="35">
        <v>-17.150237842334242</v>
      </c>
      <c r="W509" s="35">
        <v>-18.935702441438899</v>
      </c>
      <c r="X509" s="35">
        <v>-20.315054884451946</v>
      </c>
      <c r="Y509" s="35">
        <v>-21.380667253915984</v>
      </c>
      <c r="Z509" s="35">
        <v>-22.203901176258782</v>
      </c>
      <c r="AA509" s="35"/>
      <c r="AB509" s="35"/>
      <c r="AC509" s="35"/>
    </row>
    <row r="510" spans="1:29">
      <c r="A510" s="241" t="s">
        <v>770</v>
      </c>
      <c r="B510" s="35" t="s">
        <v>85</v>
      </c>
      <c r="C510" s="35">
        <v>-14.978884468894654</v>
      </c>
      <c r="D510" s="35">
        <v>-14.9699862024968</v>
      </c>
      <c r="E510" s="35">
        <v>-14.95733813011528</v>
      </c>
      <c r="F510" s="35">
        <v>-14.939360051260865</v>
      </c>
      <c r="G510" s="35">
        <v>-15</v>
      </c>
      <c r="H510" s="35">
        <v>-12.875250348260701</v>
      </c>
      <c r="I510" s="35">
        <v>-10.799726174099328</v>
      </c>
      <c r="J510" s="35">
        <v>-8.8215125159645211</v>
      </c>
      <c r="K510" s="35">
        <v>-6.9864399553523899</v>
      </c>
      <c r="L510" s="35">
        <v>-5.3370228294754725</v>
      </c>
      <c r="M510" s="35">
        <v>-3.9114742735518604</v>
      </c>
      <c r="N510" s="35">
        <v>-2.7428209118798179</v>
      </c>
      <c r="O510" s="35">
        <v>-1.8581377082341408</v>
      </c>
      <c r="P510" s="35">
        <v>-1.2779207023101335</v>
      </c>
      <c r="Q510" s="35">
        <v>-1.0156121644440006</v>
      </c>
      <c r="R510" s="35">
        <v>-1.0772891696636933</v>
      </c>
      <c r="S510" s="35">
        <v>-1.4615228060806817</v>
      </c>
      <c r="T510" s="35">
        <v>-2.1594112794348099</v>
      </c>
      <c r="U510" s="35">
        <v>-3.1547861468373473</v>
      </c>
      <c r="V510" s="35">
        <v>-6.6665666335865321</v>
      </c>
      <c r="W510" s="35">
        <v>-9.1372006843159426</v>
      </c>
      <c r="X510" s="35">
        <v>-10.875359614139615</v>
      </c>
      <c r="Y510" s="35">
        <v>-12.098202173293133</v>
      </c>
      <c r="Z510" s="35">
        <v>-12.958505508517387</v>
      </c>
      <c r="AA510" s="35"/>
      <c r="AB510" s="35"/>
      <c r="AC510" s="35"/>
    </row>
    <row r="511" spans="1:29">
      <c r="A511" s="241" t="s">
        <v>770</v>
      </c>
      <c r="B511" s="35" t="s">
        <v>86</v>
      </c>
      <c r="C511" s="35">
        <v>-2.9998868067397266</v>
      </c>
      <c r="D511" s="35">
        <v>-2.9998034688852209</v>
      </c>
      <c r="E511" s="35">
        <v>-3</v>
      </c>
      <c r="F511" s="35">
        <v>-1.6903977405182766</v>
      </c>
      <c r="G511" s="35">
        <v>-0.40335305755353446</v>
      </c>
      <c r="H511" s="35">
        <v>0.83896502107944571</v>
      </c>
      <c r="I511" s="35">
        <v>2.0151578723145418</v>
      </c>
      <c r="J511" s="35">
        <v>3.1049658638486139</v>
      </c>
      <c r="K511" s="35">
        <v>4.0896173213203326</v>
      </c>
      <c r="L511" s="35">
        <v>4.9521518657797881</v>
      </c>
      <c r="M511" s="35">
        <v>5.6777125520405196</v>
      </c>
      <c r="N511" s="35">
        <v>6.2538017759028222</v>
      </c>
      <c r="O511" s="35">
        <v>6.6704965423093832</v>
      </c>
      <c r="P511" s="35">
        <v>6.9206193864922678</v>
      </c>
      <c r="Q511" s="35">
        <v>6.9998620040365651</v>
      </c>
      <c r="R511" s="35">
        <v>6.9068594603633073</v>
      </c>
      <c r="S511" s="35">
        <v>6.6432137013915664</v>
      </c>
      <c r="T511" s="35">
        <v>6.2134659604143678</v>
      </c>
      <c r="U511" s="35">
        <v>5.6250185364732026</v>
      </c>
      <c r="V511" s="35">
        <v>4.8880072915793527</v>
      </c>
      <c r="W511" s="35">
        <v>4.0151270629860427</v>
      </c>
      <c r="X511" s="35">
        <v>1.0404040061715039</v>
      </c>
      <c r="Y511" s="35">
        <v>-0.67290536771290732</v>
      </c>
      <c r="Z511" s="35">
        <v>-1.6596960553084026</v>
      </c>
      <c r="AA511" s="35"/>
      <c r="AB511" s="35"/>
      <c r="AC511" s="35"/>
    </row>
    <row r="512" spans="1:29">
      <c r="A512" s="241" t="s">
        <v>770</v>
      </c>
      <c r="B512" s="35" t="s">
        <v>87</v>
      </c>
      <c r="C512" s="35">
        <v>5.0000000029832714</v>
      </c>
      <c r="D512" s="35">
        <v>5</v>
      </c>
      <c r="E512" s="35">
        <v>6.2951674101468935</v>
      </c>
      <c r="F512" s="35">
        <v>7.572316868224835</v>
      </c>
      <c r="G512" s="35">
        <v>8.8136810821137033</v>
      </c>
      <c r="H512" s="35">
        <v>10.001990592490534</v>
      </c>
      <c r="I512" s="35">
        <v>11.120714019988219</v>
      </c>
      <c r="J512" s="35">
        <v>12.154288044423479</v>
      </c>
      <c r="K512" s="35">
        <v>13.08833391669709</v>
      </c>
      <c r="L512" s="35">
        <v>13.909857491322548</v>
      </c>
      <c r="M512" s="35">
        <v>14.607429996794989</v>
      </c>
      <c r="N512" s="35">
        <v>15.171347028981206</v>
      </c>
      <c r="O512" s="35">
        <v>15.593763555665909</v>
      </c>
      <c r="P512" s="35">
        <v>15.868803054114425</v>
      </c>
      <c r="Q512" s="35">
        <v>15.9926392633652</v>
      </c>
      <c r="R512" s="35">
        <v>15.963549413940564</v>
      </c>
      <c r="S512" s="35">
        <v>15.781938194461089</v>
      </c>
      <c r="T512" s="35">
        <v>15.450332121747792</v>
      </c>
      <c r="U512" s="35">
        <v>14.973344392733447</v>
      </c>
      <c r="V512" s="35">
        <v>14.357610707151947</v>
      </c>
      <c r="W512" s="35">
        <v>13.611696953819777</v>
      </c>
      <c r="X512" s="35">
        <v>12.74598004474832</v>
      </c>
      <c r="Y512" s="35">
        <v>7.7591314560649316</v>
      </c>
      <c r="Z512" s="35">
        <v>5.9828073849749179</v>
      </c>
      <c r="AA512" s="35"/>
      <c r="AB512" s="35"/>
      <c r="AC512" s="35"/>
    </row>
    <row r="513" spans="1:29">
      <c r="A513" s="241" t="s">
        <v>770</v>
      </c>
      <c r="B513" s="35" t="s">
        <v>88</v>
      </c>
      <c r="C513" s="35">
        <v>10.000000990082093</v>
      </c>
      <c r="D513" s="35">
        <v>10</v>
      </c>
      <c r="E513" s="35">
        <v>11.719094585668017</v>
      </c>
      <c r="F513" s="35">
        <v>13.412170228143106</v>
      </c>
      <c r="G513" s="35">
        <v>15.053601787697557</v>
      </c>
      <c r="H513" s="35">
        <v>16.618545771216343</v>
      </c>
      <c r="I513" s="35">
        <v>18.083316344920014</v>
      </c>
      <c r="J513" s="35">
        <v>19.42574382561277</v>
      </c>
      <c r="K513" s="35">
        <v>20.625510224597555</v>
      </c>
      <c r="L513" s="35">
        <v>21.664456765713819</v>
      </c>
      <c r="M513" s="35">
        <v>22.526858723132531</v>
      </c>
      <c r="N513" s="35">
        <v>23.199663419167067</v>
      </c>
      <c r="O513" s="35">
        <v>23.672687779941214</v>
      </c>
      <c r="P513" s="35">
        <v>23.938772458857951</v>
      </c>
      <c r="Q513" s="35">
        <v>23.99389019517028</v>
      </c>
      <c r="R513" s="35">
        <v>23.837206767618945</v>
      </c>
      <c r="S513" s="35">
        <v>23.471093620587936</v>
      </c>
      <c r="T513" s="35">
        <v>22.901091971677612</v>
      </c>
      <c r="U513" s="35">
        <v>22.135828943936652</v>
      </c>
      <c r="V513" s="35">
        <v>21.186886992113294</v>
      </c>
      <c r="W513" s="35">
        <v>20.068628599193474</v>
      </c>
      <c r="X513" s="35">
        <v>18.797978896489322</v>
      </c>
      <c r="Y513" s="35">
        <v>14.106689634949028</v>
      </c>
      <c r="Z513" s="35">
        <v>11.916906139036934</v>
      </c>
      <c r="AA513" s="35"/>
      <c r="AB513" s="35"/>
      <c r="AC513" s="35"/>
    </row>
    <row r="514" spans="1:29">
      <c r="A514" s="241" t="s">
        <v>770</v>
      </c>
      <c r="B514" s="35" t="s">
        <v>89</v>
      </c>
      <c r="C514" s="35">
        <v>7.002555117629834</v>
      </c>
      <c r="D514" s="35">
        <v>7.0039148026846414</v>
      </c>
      <c r="E514" s="35">
        <v>7.0059980330771205</v>
      </c>
      <c r="F514" s="35">
        <v>7</v>
      </c>
      <c r="G514" s="35">
        <v>8.5500675239827473</v>
      </c>
      <c r="H514" s="35">
        <v>10.069200863381589</v>
      </c>
      <c r="I514" s="35">
        <v>11.527083176896749</v>
      </c>
      <c r="J514" s="35">
        <v>12.894619989681086</v>
      </c>
      <c r="K514" s="35">
        <v>14.144519822145851</v>
      </c>
      <c r="L514" s="35">
        <v>15.251838836986778</v>
      </c>
      <c r="M514" s="35">
        <v>16.194478635090036</v>
      </c>
      <c r="N514" s="35">
        <v>16.953627265969928</v>
      </c>
      <c r="O514" s="35">
        <v>17.514134651638926</v>
      </c>
      <c r="P514" s="35">
        <v>17.864814931700213</v>
      </c>
      <c r="Q514" s="35">
        <v>17.998669695861643</v>
      </c>
      <c r="R514" s="35">
        <v>17.913027648893859</v>
      </c>
      <c r="S514" s="35">
        <v>17.609597920785106</v>
      </c>
      <c r="T514" s="35">
        <v>17.094435958199689</v>
      </c>
      <c r="U514" s="35">
        <v>16.377822677932961</v>
      </c>
      <c r="V514" s="35">
        <v>15.474059294057239</v>
      </c>
      <c r="W514" s="35">
        <v>12.530858140934994</v>
      </c>
      <c r="X514" s="35">
        <v>10.609886444457569</v>
      </c>
      <c r="Y514" s="35">
        <v>9.3561045699999745</v>
      </c>
      <c r="Z514" s="35">
        <v>8.5377848666951373</v>
      </c>
      <c r="AA514" s="35"/>
      <c r="AB514" s="35"/>
      <c r="AC514" s="35"/>
    </row>
    <row r="515" spans="1:29">
      <c r="A515" s="241" t="s">
        <v>770</v>
      </c>
      <c r="B515" s="35" t="s">
        <v>90</v>
      </c>
      <c r="C515" s="35">
        <v>1.0316787676276582</v>
      </c>
      <c r="D515" s="35">
        <v>1.0426037791526348</v>
      </c>
      <c r="E515" s="35">
        <v>1.057296483860116</v>
      </c>
      <c r="F515" s="35">
        <v>1.0770562407379654</v>
      </c>
      <c r="G515" s="35">
        <v>1</v>
      </c>
      <c r="H515" s="35">
        <v>2.4875574057091367</v>
      </c>
      <c r="I515" s="35">
        <v>3.9341950448909802</v>
      </c>
      <c r="J515" s="35">
        <v>5.300118772984975</v>
      </c>
      <c r="K515" s="35">
        <v>6.5477547257266693</v>
      </c>
      <c r="L515" s="35">
        <v>7.6427829019508575</v>
      </c>
      <c r="M515" s="35">
        <v>8.555081239046757</v>
      </c>
      <c r="N515" s="35">
        <v>9.2595542114138638</v>
      </c>
      <c r="O515" s="35">
        <v>9.7368231588112852</v>
      </c>
      <c r="P515" s="35">
        <v>9.9737593550310333</v>
      </c>
      <c r="Q515" s="35">
        <v>9.9638451532287089</v>
      </c>
      <c r="R515" s="35">
        <v>9.7073532735168282</v>
      </c>
      <c r="S515" s="35">
        <v>9.2113393009730977</v>
      </c>
      <c r="T515" s="35">
        <v>8.4894476004286616</v>
      </c>
      <c r="U515" s="35">
        <v>7.5615359869371783</v>
      </c>
      <c r="V515" s="35">
        <v>5.8789421489113218</v>
      </c>
      <c r="W515" s="35">
        <v>4.6278207632805799</v>
      </c>
      <c r="X515" s="35">
        <v>3.6975280888350817</v>
      </c>
      <c r="Y515" s="35">
        <v>3.0057930820909928</v>
      </c>
      <c r="Z515" s="35">
        <v>2.4914417035418124</v>
      </c>
      <c r="AA515" s="35"/>
      <c r="AB515" s="35"/>
      <c r="AC515" s="35"/>
    </row>
    <row r="516" spans="1:29">
      <c r="A516" s="241" t="s">
        <v>770</v>
      </c>
      <c r="B516" s="35" t="s">
        <v>91</v>
      </c>
      <c r="C516" s="35">
        <v>-8.835626879298097</v>
      </c>
      <c r="D516" s="35">
        <v>-8.7934153205242342</v>
      </c>
      <c r="E516" s="35">
        <v>-8.7403636944296927</v>
      </c>
      <c r="F516" s="35">
        <v>-8.6736882360237821</v>
      </c>
      <c r="G516" s="35">
        <v>-8.5898903002976343</v>
      </c>
      <c r="H516" s="35">
        <v>-8.484572778680997</v>
      </c>
      <c r="I516" s="35">
        <v>-9</v>
      </c>
      <c r="J516" s="35">
        <v>-7.6103653062275205</v>
      </c>
      <c r="K516" s="35">
        <v>-6.276046437788219</v>
      </c>
      <c r="L516" s="35">
        <v>-5.0501573172087255</v>
      </c>
      <c r="M516" s="35">
        <v>-3.9814957103880264</v>
      </c>
      <c r="N516" s="35">
        <v>-3.1126007817900483</v>
      </c>
      <c r="O516" s="35">
        <v>-2.4780597796452817</v>
      </c>
      <c r="P516" s="35">
        <v>-2.1031312552828449</v>
      </c>
      <c r="Q516" s="35">
        <v>-2.0027396207507415</v>
      </c>
      <c r="R516" s="35">
        <v>-2.1808810673829795</v>
      </c>
      <c r="S516" s="35">
        <v>-2.6304644933305106</v>
      </c>
      <c r="T516" s="35">
        <v>-3.9319551125006402</v>
      </c>
      <c r="U516" s="35">
        <v>-4.9675114527874502</v>
      </c>
      <c r="V516" s="35">
        <v>-5.7914720085630984</v>
      </c>
      <c r="W516" s="35">
        <v>-6.4470722603910993</v>
      </c>
      <c r="X516" s="35">
        <v>-6.9687133598152418</v>
      </c>
      <c r="Y516" s="35">
        <v>-7.3837672525642306</v>
      </c>
      <c r="Z516" s="35">
        <v>-7.7140129599601073</v>
      </c>
      <c r="AA516" s="35"/>
      <c r="AB516" s="35"/>
      <c r="AC516" s="35"/>
    </row>
    <row r="517" spans="1:29">
      <c r="A517" s="241" t="s">
        <v>770</v>
      </c>
      <c r="B517" s="35" t="s">
        <v>92</v>
      </c>
      <c r="C517" s="35">
        <v>-30.625277274906605</v>
      </c>
      <c r="D517" s="35">
        <v>-30.54913973806444</v>
      </c>
      <c r="E517" s="35">
        <v>-30.457532297402199</v>
      </c>
      <c r="F517" s="35">
        <v>-30.347311721156309</v>
      </c>
      <c r="G517" s="35">
        <v>-30.214696124211862</v>
      </c>
      <c r="H517" s="35">
        <v>-30.055135204173688</v>
      </c>
      <c r="I517" s="35">
        <v>-29.86315411152669</v>
      </c>
      <c r="J517" s="35">
        <v>-29.63216559676307</v>
      </c>
      <c r="K517" s="35">
        <v>-31</v>
      </c>
      <c r="L517" s="35">
        <v>-29.74871221307076</v>
      </c>
      <c r="M517" s="35">
        <v>-28.577058135259989</v>
      </c>
      <c r="N517" s="35">
        <v>-27.559603474788027</v>
      </c>
      <c r="O517" s="35">
        <v>-26.761100472761683</v>
      </c>
      <c r="P517" s="35">
        <v>-26.232366979764826</v>
      </c>
      <c r="Q517" s="35">
        <v>-26.007052336598452</v>
      </c>
      <c r="R517" s="35">
        <v>-26.850219873788873</v>
      </c>
      <c r="S517" s="35">
        <v>-27.551000279429147</v>
      </c>
      <c r="T517" s="35">
        <v>-28.133438709833804</v>
      </c>
      <c r="U517" s="35">
        <v>-28.61751977500327</v>
      </c>
      <c r="V517" s="35">
        <v>-29.019853249964395</v>
      </c>
      <c r="W517" s="35">
        <v>-29.354243988874263</v>
      </c>
      <c r="X517" s="35">
        <v>-29.63216559676307</v>
      </c>
      <c r="Y517" s="35">
        <v>-29.86315411152669</v>
      </c>
      <c r="Z517" s="35">
        <v>-30.055135204173688</v>
      </c>
      <c r="AA517" s="35"/>
      <c r="AB517" s="35"/>
      <c r="AC517" s="35"/>
    </row>
    <row r="518" spans="1:29">
      <c r="A518" s="241" t="s">
        <v>770</v>
      </c>
      <c r="B518" s="35" t="s">
        <v>93</v>
      </c>
      <c r="C518" s="35">
        <v>-35.424915024923344</v>
      </c>
      <c r="D518" s="35">
        <v>-35.323485175535403</v>
      </c>
      <c r="E518" s="35">
        <v>-35.204165771050853</v>
      </c>
      <c r="F518" s="35">
        <v>-35.063801564927537</v>
      </c>
      <c r="G518" s="35">
        <v>-34.898680808201156</v>
      </c>
      <c r="H518" s="35">
        <v>-34.704437097109036</v>
      </c>
      <c r="I518" s="35">
        <v>-34.475933909218725</v>
      </c>
      <c r="J518" s="35">
        <v>-34.20712877476948</v>
      </c>
      <c r="K518" s="35">
        <v>-33.890913491414409</v>
      </c>
      <c r="L518" s="35">
        <v>-36</v>
      </c>
      <c r="M518" s="35">
        <v>-34.457897200128969</v>
      </c>
      <c r="N518" s="35">
        <v>-33.066149106013647</v>
      </c>
      <c r="O518" s="35">
        <v>-31.960450870528575</v>
      </c>
      <c r="P518" s="35">
        <v>-31.248607844176249</v>
      </c>
      <c r="Q518" s="35">
        <v>-31.960983941964898</v>
      </c>
      <c r="R518" s="35">
        <v>-32.566553510623223</v>
      </c>
      <c r="S518" s="35">
        <v>-33.081330050183404</v>
      </c>
      <c r="T518" s="35">
        <v>-33.518926157049663</v>
      </c>
      <c r="U518" s="35">
        <v>-33.890913491414409</v>
      </c>
      <c r="V518" s="35">
        <v>-34.20712877476948</v>
      </c>
      <c r="W518" s="35">
        <v>-34.475933909218725</v>
      </c>
      <c r="X518" s="35">
        <v>-34.704437097109036</v>
      </c>
      <c r="Y518" s="35">
        <v>-34.898680808201156</v>
      </c>
      <c r="Z518" s="35">
        <v>-35.063801564927537</v>
      </c>
      <c r="AA518" s="35"/>
      <c r="AB518" s="35"/>
      <c r="AC518" s="35"/>
    </row>
    <row r="519" spans="1:29" ht="26.4">
      <c r="A519" s="241" t="s">
        <v>758</v>
      </c>
      <c r="B519" s="35" t="s">
        <v>82</v>
      </c>
      <c r="C519" s="35">
        <v>-34.473924412810135</v>
      </c>
      <c r="D519" s="35">
        <v>-34.392356082471444</v>
      </c>
      <c r="E519" s="35">
        <v>-34.298140534363569</v>
      </c>
      <c r="F519" s="35">
        <v>-34.189316809905684</v>
      </c>
      <c r="G519" s="35">
        <v>-34.063619902731446</v>
      </c>
      <c r="H519" s="35">
        <v>-33.918433615900369</v>
      </c>
      <c r="I519" s="35">
        <v>-33.750736109591976</v>
      </c>
      <c r="J519" s="35">
        <v>-33.557037005937843</v>
      </c>
      <c r="K519" s="35">
        <v>-33.333304741920635</v>
      </c>
      <c r="L519" s="35">
        <v>-33.074882658297348</v>
      </c>
      <c r="M519" s="35">
        <v>-35</v>
      </c>
      <c r="N519" s="35">
        <v>-33.377125340980946</v>
      </c>
      <c r="O519" s="35">
        <v>-32.033391577408167</v>
      </c>
      <c r="P519" s="35">
        <v>-32.43162035715752</v>
      </c>
      <c r="Q519" s="35">
        <v>-32.776392078060496</v>
      </c>
      <c r="R519" s="35">
        <v>-33.074882658297348</v>
      </c>
      <c r="S519" s="35">
        <v>-33.333304741920635</v>
      </c>
      <c r="T519" s="35">
        <v>-33.557037005937843</v>
      </c>
      <c r="U519" s="35">
        <v>-33.750736109591976</v>
      </c>
      <c r="V519" s="35">
        <v>-33.918433615900369</v>
      </c>
      <c r="W519" s="35">
        <v>-34.063619902731446</v>
      </c>
      <c r="X519" s="35">
        <v>-34.189316809905684</v>
      </c>
      <c r="Y519" s="35">
        <v>-34.298140534363569</v>
      </c>
      <c r="Z519" s="35">
        <v>-34.392356082471444</v>
      </c>
      <c r="AA519" s="35"/>
      <c r="AB519" s="35"/>
      <c r="AC519" s="35"/>
    </row>
    <row r="520" spans="1:29" ht="26.4">
      <c r="A520" s="241" t="s">
        <v>758</v>
      </c>
      <c r="B520" s="35" t="s">
        <v>83</v>
      </c>
      <c r="C520" s="35">
        <v>-34.742112073361568</v>
      </c>
      <c r="D520" s="35">
        <v>-34.686918202078417</v>
      </c>
      <c r="E520" s="35">
        <v>-34.619911589241468</v>
      </c>
      <c r="F520" s="35">
        <v>-34.538564039966552</v>
      </c>
      <c r="G520" s="35">
        <v>-34.439806268265151</v>
      </c>
      <c r="H520" s="35">
        <v>-34.31991209126339</v>
      </c>
      <c r="I520" s="35">
        <v>-34.174357838354652</v>
      </c>
      <c r="J520" s="35">
        <v>-35</v>
      </c>
      <c r="K520" s="35">
        <v>-33.822954949600884</v>
      </c>
      <c r="L520" s="35">
        <v>-32.712068323149353</v>
      </c>
      <c r="M520" s="35">
        <v>-31.729779963848973</v>
      </c>
      <c r="N520" s="35">
        <v>-30.931301564481885</v>
      </c>
      <c r="O520" s="35">
        <v>-30.361513371934471</v>
      </c>
      <c r="P520" s="35">
        <v>-30.052441593521479</v>
      </c>
      <c r="Q520" s="35">
        <v>-30.021458293073042</v>
      </c>
      <c r="R520" s="35">
        <v>-30.270304955611902</v>
      </c>
      <c r="S520" s="35">
        <v>-31.104113184712219</v>
      </c>
      <c r="T520" s="35">
        <v>-31.790927547106413</v>
      </c>
      <c r="U520" s="35">
        <v>-32.356661911349761</v>
      </c>
      <c r="V520" s="35">
        <v>-32.822661733732815</v>
      </c>
      <c r="W520" s="35">
        <v>-33.206509433618393</v>
      </c>
      <c r="X520" s="35">
        <v>-33.522687787408273</v>
      </c>
      <c r="Y520" s="35">
        <v>-33.783126371344238</v>
      </c>
      <c r="Z520" s="35">
        <v>-33.997651670718923</v>
      </c>
      <c r="AA520" s="35"/>
      <c r="AB520" s="35"/>
      <c r="AC520" s="35"/>
    </row>
    <row r="521" spans="1:29" ht="26.4">
      <c r="A521" s="241" t="s">
        <v>758</v>
      </c>
      <c r="B521" s="35" t="s">
        <v>84</v>
      </c>
      <c r="C521" s="35">
        <v>-27.905544542403078</v>
      </c>
      <c r="D521" s="35">
        <v>-27.877986904980382</v>
      </c>
      <c r="E521" s="35">
        <v>-27.842389251664041</v>
      </c>
      <c r="F521" s="35">
        <v>-27.796405885884408</v>
      </c>
      <c r="G521" s="35">
        <v>-27.737006747698718</v>
      </c>
      <c r="H521" s="35">
        <v>-28</v>
      </c>
      <c r="I521" s="35">
        <v>-26.367145860159813</v>
      </c>
      <c r="J521" s="35">
        <v>-24.788488805015231</v>
      </c>
      <c r="K521" s="35">
        <v>-23.316427029870688</v>
      </c>
      <c r="L521" s="35">
        <v>-21.999820659312991</v>
      </c>
      <c r="M521" s="35">
        <v>-20.882370000206585</v>
      </c>
      <c r="N521" s="35">
        <v>-20.001165057431315</v>
      </c>
      <c r="O521" s="35">
        <v>-19.385454456294557</v>
      </c>
      <c r="P521" s="35">
        <v>-19.05567463308514</v>
      </c>
      <c r="Q521" s="35">
        <v>-19.022771516513593</v>
      </c>
      <c r="R521" s="35">
        <v>-19.287837214534974</v>
      </c>
      <c r="S521" s="35">
        <v>-19.842073765509575</v>
      </c>
      <c r="T521" s="35">
        <v>-20.667085156859375</v>
      </c>
      <c r="U521" s="35">
        <v>-22.323282866345217</v>
      </c>
      <c r="V521" s="35">
        <v>-23.605415021875796</v>
      </c>
      <c r="W521" s="35">
        <v>-24.597967333010089</v>
      </c>
      <c r="X521" s="35">
        <v>-25.366343733280885</v>
      </c>
      <c r="Y521" s="35">
        <v>-25.961176152560022</v>
      </c>
      <c r="Z521" s="35">
        <v>-26.42166089272223</v>
      </c>
      <c r="AA521" s="35"/>
      <c r="AB521" s="35"/>
      <c r="AC521" s="35"/>
    </row>
    <row r="522" spans="1:29" ht="26.4">
      <c r="A522" s="241" t="s">
        <v>758</v>
      </c>
      <c r="B522" s="35" t="s">
        <v>85</v>
      </c>
      <c r="C522" s="35">
        <v>-19.995654423737122</v>
      </c>
      <c r="D522" s="35">
        <v>-19.993580101683456</v>
      </c>
      <c r="E522" s="35">
        <v>-19.990515620506578</v>
      </c>
      <c r="F522" s="35">
        <v>-20</v>
      </c>
      <c r="G522" s="35">
        <v>-18.545331862420944</v>
      </c>
      <c r="H522" s="35">
        <v>-17.12160995204124</v>
      </c>
      <c r="I522" s="35">
        <v>-15.759122154165528</v>
      </c>
      <c r="J522" s="35">
        <v>-14.48685367570126</v>
      </c>
      <c r="K522" s="35">
        <v>-13.331870421493687</v>
      </c>
      <c r="L522" s="35">
        <v>-12.318743201387889</v>
      </c>
      <c r="M522" s="35">
        <v>-11.469025017285334</v>
      </c>
      <c r="N522" s="35">
        <v>-10.800792550252552</v>
      </c>
      <c r="O522" s="35">
        <v>-10.328261601964551</v>
      </c>
      <c r="P522" s="35">
        <v>-10.061484671480521</v>
      </c>
      <c r="Q522" s="35">
        <v>-10.00613710102391</v>
      </c>
      <c r="R522" s="35">
        <v>-10.163396340245283</v>
      </c>
      <c r="S522" s="35">
        <v>-10.529916897468279</v>
      </c>
      <c r="T522" s="35">
        <v>-11.09790151079924</v>
      </c>
      <c r="U522" s="35">
        <v>-11.8552670250251</v>
      </c>
      <c r="V522" s="35">
        <v>-12.78590144547799</v>
      </c>
      <c r="W522" s="35">
        <v>-15.116836141186532</v>
      </c>
      <c r="X522" s="35">
        <v>-16.694626627040588</v>
      </c>
      <c r="Y522" s="35">
        <v>-17.762620004047172</v>
      </c>
      <c r="Z522" s="35">
        <v>-18.485535919408715</v>
      </c>
      <c r="AA522" s="35"/>
      <c r="AB522" s="35"/>
      <c r="AC522" s="35"/>
    </row>
    <row r="523" spans="1:29" ht="26.4">
      <c r="A523" s="241" t="s">
        <v>758</v>
      </c>
      <c r="B523" s="35" t="s">
        <v>86</v>
      </c>
      <c r="C523" s="35">
        <v>-4.9999999996792921</v>
      </c>
      <c r="D523" s="35">
        <v>-5</v>
      </c>
      <c r="E523" s="35">
        <v>-4.0615689999511222</v>
      </c>
      <c r="F523" s="35">
        <v>-3.1360957269275733</v>
      </c>
      <c r="G523" s="35">
        <v>-2.2363589894304075</v>
      </c>
      <c r="H523" s="35">
        <v>-1.3747822293946634</v>
      </c>
      <c r="I523" s="35">
        <v>-0.56326198100061564</v>
      </c>
      <c r="J523" s="35">
        <v>0.18699639504469268</v>
      </c>
      <c r="K523" s="35">
        <v>0.86563343359704437</v>
      </c>
      <c r="L523" s="35">
        <v>1.4632786071542769</v>
      </c>
      <c r="M523" s="35">
        <v>1.9716797128196859</v>
      </c>
      <c r="N523" s="35">
        <v>2.3838168175920753</v>
      </c>
      <c r="O523" s="35">
        <v>2.6939991886414658</v>
      </c>
      <c r="P523" s="35">
        <v>2.8979438701704483</v>
      </c>
      <c r="Q523" s="35">
        <v>2.9928348218826324</v>
      </c>
      <c r="R523" s="35">
        <v>2.9773618024822825</v>
      </c>
      <c r="S523" s="35">
        <v>2.8517384613071126</v>
      </c>
      <c r="T523" s="35">
        <v>2.6176993882874102</v>
      </c>
      <c r="U523" s="35">
        <v>2.2784761629652985</v>
      </c>
      <c r="V523" s="35">
        <v>1.8387527332859603</v>
      </c>
      <c r="W523" s="35">
        <v>1.3046007402844131</v>
      </c>
      <c r="X523" s="35">
        <v>0.68339568169568654</v>
      </c>
      <c r="Y523" s="35">
        <v>-1.6284927910118263E-2</v>
      </c>
      <c r="Z523" s="35">
        <v>-3.2848355852820355</v>
      </c>
      <c r="AA523" s="35"/>
      <c r="AB523" s="35"/>
      <c r="AC523" s="35"/>
    </row>
    <row r="524" spans="1:29" ht="26.4">
      <c r="A524" s="241" t="s">
        <v>758</v>
      </c>
      <c r="B524" s="35" t="s">
        <v>87</v>
      </c>
      <c r="C524" s="35">
        <v>6.0550960015745483</v>
      </c>
      <c r="D524" s="35">
        <v>7.0984135114471574</v>
      </c>
      <c r="E524" s="35">
        <v>8.1183055262985242</v>
      </c>
      <c r="F524" s="35">
        <v>9.1033865517130934</v>
      </c>
      <c r="G524" s="35">
        <v>10.042659703363501</v>
      </c>
      <c r="H524" s="35">
        <v>10.925639469972987</v>
      </c>
      <c r="I524" s="35">
        <v>11.742468767599934</v>
      </c>
      <c r="J524" s="35">
        <v>12.484028978517003</v>
      </c>
      <c r="K524" s="35">
        <v>13.142041746273463</v>
      </c>
      <c r="L524" s="35">
        <v>13.709161390558496</v>
      </c>
      <c r="M524" s="35">
        <v>14.179056910198515</v>
      </c>
      <c r="N524" s="35">
        <v>14.546482658853659</v>
      </c>
      <c r="O524" s="35">
        <v>14.807336904430208</v>
      </c>
      <c r="P524" s="35">
        <v>14.958707618484921</v>
      </c>
      <c r="Q524" s="35">
        <v>14.99890498445442</v>
      </c>
      <c r="R524" s="35">
        <v>14.927480261806277</v>
      </c>
      <c r="S524" s="35">
        <v>14.745230795523099</v>
      </c>
      <c r="T524" s="35">
        <v>14.454191114996615</v>
      </c>
      <c r="U524" s="35">
        <v>14.057610221698635</v>
      </c>
      <c r="V524" s="35">
        <v>13.559915319176406</v>
      </c>
      <c r="W524" s="35">
        <v>12.966662390270077</v>
      </c>
      <c r="X524" s="35">
        <v>12.284474173280092</v>
      </c>
      <c r="Y524" s="35">
        <v>11.520966229483321</v>
      </c>
      <c r="Z524" s="35">
        <v>10.684661927338142</v>
      </c>
      <c r="AA524" s="35"/>
      <c r="AB524" s="35"/>
      <c r="AC524" s="35"/>
    </row>
    <row r="525" spans="1:29" ht="26.4">
      <c r="A525" s="241" t="s">
        <v>758</v>
      </c>
      <c r="B525" s="35" t="s">
        <v>88</v>
      </c>
      <c r="C525" s="35">
        <v>7.9495864014170934</v>
      </c>
      <c r="D525" s="35">
        <v>8.8885721603024415</v>
      </c>
      <c r="E525" s="35">
        <v>9.8064749736686725</v>
      </c>
      <c r="F525" s="35">
        <v>10.693047896541785</v>
      </c>
      <c r="G525" s="35">
        <v>11.538393733027149</v>
      </c>
      <c r="H525" s="35">
        <v>12.333075522975689</v>
      </c>
      <c r="I525" s="35">
        <v>13.06822189083994</v>
      </c>
      <c r="J525" s="35">
        <v>13.735626080665302</v>
      </c>
      <c r="K525" s="35">
        <v>14.327837571646118</v>
      </c>
      <c r="L525" s="35">
        <v>14.838245251502647</v>
      </c>
      <c r="M525" s="35">
        <v>15.261151219178663</v>
      </c>
      <c r="N525" s="35">
        <v>15.591834392968293</v>
      </c>
      <c r="O525" s="35">
        <v>15.826603213987188</v>
      </c>
      <c r="P525" s="35">
        <v>15.962836856636429</v>
      </c>
      <c r="Q525" s="35">
        <v>15.999014486008978</v>
      </c>
      <c r="R525" s="35">
        <v>15.934732235625649</v>
      </c>
      <c r="S525" s="35">
        <v>15.770707715970788</v>
      </c>
      <c r="T525" s="35">
        <v>15.508772003496954</v>
      </c>
      <c r="U525" s="35">
        <v>15.151849199528773</v>
      </c>
      <c r="V525" s="35">
        <v>14.703923787258766</v>
      </c>
      <c r="W525" s="35">
        <v>14.169996151243069</v>
      </c>
      <c r="X525" s="35">
        <v>13.556026755952082</v>
      </c>
      <c r="Y525" s="35">
        <v>12.868869606534989</v>
      </c>
      <c r="Z525" s="35">
        <v>12.116195734604329</v>
      </c>
      <c r="AA525" s="35"/>
      <c r="AB525" s="35"/>
      <c r="AC525" s="35"/>
    </row>
    <row r="526" spans="1:29" ht="26.4">
      <c r="A526" s="241" t="s">
        <v>758</v>
      </c>
      <c r="B526" s="35" t="s">
        <v>89</v>
      </c>
      <c r="C526" s="35">
        <v>4.0001281382905853</v>
      </c>
      <c r="D526" s="35">
        <v>4.0002184251535651</v>
      </c>
      <c r="E526" s="35">
        <v>4</v>
      </c>
      <c r="F526" s="35">
        <v>5.0564640542873889</v>
      </c>
      <c r="G526" s="35">
        <v>6.0944230631820488</v>
      </c>
      <c r="H526" s="35">
        <v>7.095696116034496</v>
      </c>
      <c r="I526" s="35">
        <v>8.0427448941311361</v>
      </c>
      <c r="J526" s="35">
        <v>8.9189808722337567</v>
      </c>
      <c r="K526" s="35">
        <v>9.7090558835176282</v>
      </c>
      <c r="L526" s="35">
        <v>10.399130958366953</v>
      </c>
      <c r="M526" s="35">
        <v>10.977118728041965</v>
      </c>
      <c r="N526" s="35">
        <v>11.432895147270255</v>
      </c>
      <c r="O526" s="35">
        <v>11.758476827225174</v>
      </c>
      <c r="P526" s="35">
        <v>11.94816087272334</v>
      </c>
      <c r="Q526" s="35">
        <v>11.998624774250143</v>
      </c>
      <c r="R526" s="35">
        <v>11.90898460510248</v>
      </c>
      <c r="S526" s="35">
        <v>11.680810504266493</v>
      </c>
      <c r="T526" s="35">
        <v>11.318099173831831</v>
      </c>
      <c r="U526" s="35">
        <v>10.827203872678353</v>
      </c>
      <c r="V526" s="35">
        <v>10.216723132667186</v>
      </c>
      <c r="W526" s="35">
        <v>9.4973501465855765</v>
      </c>
      <c r="X526" s="35">
        <v>7.2249996808173478</v>
      </c>
      <c r="Y526" s="35">
        <v>5.8919338706725561</v>
      </c>
      <c r="Z526" s="35">
        <v>5.109895852793036</v>
      </c>
      <c r="AA526" s="35"/>
      <c r="AB526" s="35"/>
      <c r="AC526" s="35"/>
    </row>
    <row r="527" spans="1:29" ht="26.4">
      <c r="A527" s="241" t="s">
        <v>758</v>
      </c>
      <c r="B527" s="35" t="s">
        <v>90</v>
      </c>
      <c r="C527" s="35">
        <v>-0.98126011948780378</v>
      </c>
      <c r="D527" s="35">
        <v>-0.97458306191622213</v>
      </c>
      <c r="E527" s="35">
        <v>-0.96552695514071418</v>
      </c>
      <c r="F527" s="35">
        <v>-0.95324413908735872</v>
      </c>
      <c r="G527" s="35">
        <v>-1</v>
      </c>
      <c r="H527" s="35">
        <v>-2.3635118462938198E-2</v>
      </c>
      <c r="I527" s="35">
        <v>0.92670193189456773</v>
      </c>
      <c r="J527" s="35">
        <v>1.8256771670485907</v>
      </c>
      <c r="K527" s="35">
        <v>2.6493258007827771</v>
      </c>
      <c r="L527" s="35">
        <v>3.3756910954107449</v>
      </c>
      <c r="M527" s="35">
        <v>3.985409682154315</v>
      </c>
      <c r="N527" s="35">
        <v>4.462227747769183</v>
      </c>
      <c r="O527" s="35">
        <v>4.7934343269698623</v>
      </c>
      <c r="P527" s="35">
        <v>4.9702001499905037</v>
      </c>
      <c r="Q527" s="35">
        <v>4.9878130123193518</v>
      </c>
      <c r="R527" s="35">
        <v>4.8458033921455019</v>
      </c>
      <c r="S527" s="35">
        <v>4.547956966821399</v>
      </c>
      <c r="T527" s="35">
        <v>4.1022136946785688</v>
      </c>
      <c r="U527" s="35">
        <v>3.5204561524628009</v>
      </c>
      <c r="V527" s="35">
        <v>2.3329273525611032</v>
      </c>
      <c r="W527" s="35">
        <v>1.4573636736633246</v>
      </c>
      <c r="X527" s="35">
        <v>0.81181153558593899</v>
      </c>
      <c r="Y527" s="35">
        <v>0.33584665373873523</v>
      </c>
      <c r="Z527" s="35">
        <v>-1.5081730491424916E-2</v>
      </c>
      <c r="AA527" s="35"/>
      <c r="AB527" s="35"/>
      <c r="AC527" s="35"/>
    </row>
    <row r="528" spans="1:29" ht="26.4">
      <c r="A528" s="241" t="s">
        <v>758</v>
      </c>
      <c r="B528" s="35" t="s">
        <v>91</v>
      </c>
      <c r="C528" s="35">
        <v>-12.868905737452312</v>
      </c>
      <c r="D528" s="35">
        <v>-12.836780697923251</v>
      </c>
      <c r="E528" s="35">
        <v>-12.796783321766428</v>
      </c>
      <c r="F528" s="35">
        <v>-12.746984469441804</v>
      </c>
      <c r="G528" s="35">
        <v>-12.684982260018705</v>
      </c>
      <c r="H528" s="35">
        <v>-12.607786224489896</v>
      </c>
      <c r="I528" s="35">
        <v>-13</v>
      </c>
      <c r="J528" s="35">
        <v>-11.968572452684112</v>
      </c>
      <c r="K528" s="35">
        <v>-10.981513114748189</v>
      </c>
      <c r="L528" s="35">
        <v>-10.081281638826052</v>
      </c>
      <c r="M528" s="35">
        <v>-9.3066026631320717</v>
      </c>
      <c r="N528" s="35">
        <v>-8.69080002033418</v>
      </c>
      <c r="O528" s="35">
        <v>-8.2603632691643405</v>
      </c>
      <c r="P528" s="35">
        <v>-8.0338082112902853</v>
      </c>
      <c r="Q528" s="35">
        <v>-8.0208804098104611</v>
      </c>
      <c r="R528" s="35">
        <v>-8.2221359710692958</v>
      </c>
      <c r="S528" s="35">
        <v>-8.62891762301307</v>
      </c>
      <c r="T528" s="35">
        <v>-9.4892398542615339</v>
      </c>
      <c r="U528" s="35">
        <v>-10.18023232282304</v>
      </c>
      <c r="V528" s="35">
        <v>-10.735222737188876</v>
      </c>
      <c r="W528" s="35">
        <v>-11.180979202059151</v>
      </c>
      <c r="X528" s="35">
        <v>-11.539001288261648</v>
      </c>
      <c r="Y528" s="35">
        <v>-11.826556992576764</v>
      </c>
      <c r="Z528" s="35">
        <v>-12.057515601754284</v>
      </c>
      <c r="AA528" s="35"/>
      <c r="AB528" s="35"/>
      <c r="AC528" s="35"/>
    </row>
    <row r="529" spans="1:29" ht="26.4">
      <c r="A529" s="241" t="s">
        <v>758</v>
      </c>
      <c r="B529" s="35" t="s">
        <v>92</v>
      </c>
      <c r="C529" s="35">
        <v>-25.458859600753321</v>
      </c>
      <c r="D529" s="35">
        <v>-25.361269973091115</v>
      </c>
      <c r="E529" s="35">
        <v>-25.246080965599749</v>
      </c>
      <c r="F529" s="35">
        <v>-25.11011869415043</v>
      </c>
      <c r="G529" s="35">
        <v>-24.949636894191844</v>
      </c>
      <c r="H529" s="35">
        <v>-24.760213697275425</v>
      </c>
      <c r="I529" s="35">
        <v>-24.536629792189014</v>
      </c>
      <c r="J529" s="35">
        <v>-24.27272461358649</v>
      </c>
      <c r="K529" s="35">
        <v>-23.961226595577038</v>
      </c>
      <c r="L529" s="35">
        <v>-26</v>
      </c>
      <c r="M529" s="35">
        <v>-24.515252720207037</v>
      </c>
      <c r="N529" s="35">
        <v>-23.164449841968615</v>
      </c>
      <c r="O529" s="35">
        <v>-22.069452159782379</v>
      </c>
      <c r="P529" s="35">
        <v>-21.329043359761222</v>
      </c>
      <c r="Q529" s="35">
        <v>-22.042704687933334</v>
      </c>
      <c r="R529" s="35">
        <v>-22.64732786170666</v>
      </c>
      <c r="S529" s="35">
        <v>-23.159572490682223</v>
      </c>
      <c r="T529" s="35">
        <v>-23.593552813131268</v>
      </c>
      <c r="U529" s="35">
        <v>-23.961226595577038</v>
      </c>
      <c r="V529" s="35">
        <v>-24.27272461358649</v>
      </c>
      <c r="W529" s="35">
        <v>-24.536629792189014</v>
      </c>
      <c r="X529" s="35">
        <v>-24.760213697275425</v>
      </c>
      <c r="Y529" s="35">
        <v>-24.949636894191844</v>
      </c>
      <c r="Z529" s="35">
        <v>-25.11011869415043</v>
      </c>
      <c r="AA529" s="35"/>
      <c r="AB529" s="35"/>
      <c r="AC529" s="35"/>
    </row>
    <row r="530" spans="1:29" ht="26.4">
      <c r="A530" s="241" t="s">
        <v>758</v>
      </c>
      <c r="B530" s="35" t="s">
        <v>93</v>
      </c>
      <c r="C530" s="35">
        <v>-33</v>
      </c>
      <c r="D530" s="35">
        <v>-33</v>
      </c>
      <c r="E530" s="35">
        <v>-33</v>
      </c>
      <c r="F530" s="35">
        <v>-33</v>
      </c>
      <c r="G530" s="35">
        <v>-33</v>
      </c>
      <c r="H530" s="35">
        <v>-33</v>
      </c>
      <c r="I530" s="35">
        <v>-33</v>
      </c>
      <c r="J530" s="35">
        <v>-33</v>
      </c>
      <c r="K530" s="35">
        <v>-33</v>
      </c>
      <c r="L530" s="35">
        <v>-33</v>
      </c>
      <c r="M530" s="35">
        <v>-33</v>
      </c>
      <c r="N530" s="35">
        <v>-33</v>
      </c>
      <c r="O530" s="35">
        <v>-33</v>
      </c>
      <c r="P530" s="35">
        <v>-33</v>
      </c>
      <c r="Q530" s="35">
        <v>-33</v>
      </c>
      <c r="R530" s="35">
        <v>-33</v>
      </c>
      <c r="S530" s="35">
        <v>-33</v>
      </c>
      <c r="T530" s="35">
        <v>-33</v>
      </c>
      <c r="U530" s="35">
        <v>-33</v>
      </c>
      <c r="V530" s="35">
        <v>-33</v>
      </c>
      <c r="W530" s="35">
        <v>-33</v>
      </c>
      <c r="X530" s="35">
        <v>-33</v>
      </c>
      <c r="Y530" s="35">
        <v>-33</v>
      </c>
      <c r="Z530" s="35">
        <v>-33</v>
      </c>
      <c r="AA530" s="35"/>
      <c r="AB530" s="35"/>
      <c r="AC530" s="35"/>
    </row>
    <row r="531" spans="1:29">
      <c r="A531" s="241" t="s">
        <v>791</v>
      </c>
      <c r="B531" s="35" t="s">
        <v>82</v>
      </c>
      <c r="C531" s="35">
        <v>-17</v>
      </c>
      <c r="D531" s="35">
        <v>-17</v>
      </c>
      <c r="E531" s="35">
        <v>-17</v>
      </c>
      <c r="F531" s="35">
        <v>-17</v>
      </c>
      <c r="G531" s="35">
        <v>-17</v>
      </c>
      <c r="H531" s="35">
        <v>-17</v>
      </c>
      <c r="I531" s="35">
        <v>-17</v>
      </c>
      <c r="J531" s="35">
        <v>-17</v>
      </c>
      <c r="K531" s="35">
        <v>-17</v>
      </c>
      <c r="L531" s="35">
        <v>-17</v>
      </c>
      <c r="M531" s="35">
        <v>-17</v>
      </c>
      <c r="N531" s="35">
        <v>-17</v>
      </c>
      <c r="O531" s="35">
        <v>-17</v>
      </c>
      <c r="P531" s="35">
        <v>-17</v>
      </c>
      <c r="Q531" s="35">
        <v>-17</v>
      </c>
      <c r="R531" s="35">
        <v>-17</v>
      </c>
      <c r="S531" s="35">
        <v>-17</v>
      </c>
      <c r="T531" s="35">
        <v>-17</v>
      </c>
      <c r="U531" s="35">
        <v>-17</v>
      </c>
      <c r="V531" s="35">
        <v>-17</v>
      </c>
      <c r="W531" s="35">
        <v>-17</v>
      </c>
      <c r="X531" s="35">
        <v>-17</v>
      </c>
      <c r="Y531" s="35">
        <v>-17</v>
      </c>
      <c r="Z531" s="35">
        <v>-17</v>
      </c>
      <c r="AA531" s="35"/>
      <c r="AB531" s="35"/>
      <c r="AC531" s="35"/>
    </row>
    <row r="532" spans="1:29">
      <c r="A532" s="241" t="s">
        <v>791</v>
      </c>
      <c r="B532" s="35" t="s">
        <v>83</v>
      </c>
      <c r="C532" s="35">
        <v>-20.305113682236186</v>
      </c>
      <c r="D532" s="35">
        <v>-20.159308765968856</v>
      </c>
      <c r="E532" s="35">
        <v>-19.982910250339639</v>
      </c>
      <c r="F532" s="35">
        <v>-19.769498815987589</v>
      </c>
      <c r="G532" s="35">
        <v>-19.51130820622117</v>
      </c>
      <c r="H532" s="35">
        <v>-19.198942605127897</v>
      </c>
      <c r="I532" s="35">
        <v>-18.821034714385341</v>
      </c>
      <c r="J532" s="35">
        <v>-21</v>
      </c>
      <c r="K532" s="35">
        <v>-17.870012525009201</v>
      </c>
      <c r="L532" s="35">
        <v>-14.924177049956825</v>
      </c>
      <c r="M532" s="35">
        <v>-12.33581103970654</v>
      </c>
      <c r="N532" s="35">
        <v>-10.257200336028891</v>
      </c>
      <c r="O532" s="35">
        <v>-8.810639459663701</v>
      </c>
      <c r="P532" s="35">
        <v>-8.081236443963757</v>
      </c>
      <c r="Q532" s="35">
        <v>-8.1119055258630777</v>
      </c>
      <c r="R532" s="35">
        <v>-8.9008422978957675</v>
      </c>
      <c r="S532" s="35">
        <v>-10.999254419075545</v>
      </c>
      <c r="T532" s="35">
        <v>-12.733729352334512</v>
      </c>
      <c r="U532" s="35">
        <v>-14.167386384591982</v>
      </c>
      <c r="V532" s="35">
        <v>-15.352397736862944</v>
      </c>
      <c r="W532" s="35">
        <v>-16.331887163842481</v>
      </c>
      <c r="X532" s="35">
        <v>-17.141499270702138</v>
      </c>
      <c r="Y532" s="35">
        <v>-17.810696656114473</v>
      </c>
      <c r="Z532" s="35">
        <v>-18.363832085844813</v>
      </c>
      <c r="AA532" s="35"/>
      <c r="AB532" s="35"/>
      <c r="AC532" s="35"/>
    </row>
    <row r="533" spans="1:29">
      <c r="A533" s="241" t="s">
        <v>791</v>
      </c>
      <c r="B533" s="35" t="s">
        <v>84</v>
      </c>
      <c r="C533" s="35">
        <v>-18.849302101203342</v>
      </c>
      <c r="D533" s="35">
        <v>-18.805730685286672</v>
      </c>
      <c r="E533" s="35">
        <v>-18.74956142759422</v>
      </c>
      <c r="F533" s="35">
        <v>-18.677151903062008</v>
      </c>
      <c r="G533" s="35">
        <v>-18.583806549066253</v>
      </c>
      <c r="H533" s="35">
        <v>-19</v>
      </c>
      <c r="I533" s="35">
        <v>-16.445334665808819</v>
      </c>
      <c r="J533" s="35">
        <v>-13.976453511100097</v>
      </c>
      <c r="K533" s="35">
        <v>-11.676260132388741</v>
      </c>
      <c r="L533" s="35">
        <v>-9.6219936885590212</v>
      </c>
      <c r="M533" s="35">
        <v>-7.8826352547301504</v>
      </c>
      <c r="N533" s="35">
        <v>-6.5165914777826064</v>
      </c>
      <c r="O533" s="35">
        <v>-5.5697333150485235</v>
      </c>
      <c r="P533" s="35">
        <v>-5.0738557141828107</v>
      </c>
      <c r="Q533" s="35">
        <v>-5.0456099572710951</v>
      </c>
      <c r="R533" s="35">
        <v>-5.4859445204398209</v>
      </c>
      <c r="S533" s="35">
        <v>-6.3800732245783074</v>
      </c>
      <c r="T533" s="35">
        <v>-7.6979717466530566</v>
      </c>
      <c r="U533" s="35">
        <v>-10.232831018974105</v>
      </c>
      <c r="V533" s="35">
        <v>-12.199162998101638</v>
      </c>
      <c r="W533" s="35">
        <v>-13.724479016374817</v>
      </c>
      <c r="X533" s="35">
        <v>-14.907691708990978</v>
      </c>
      <c r="Y533" s="35">
        <v>-15.825529231967312</v>
      </c>
      <c r="Z533" s="35">
        <v>-16.53751087638382</v>
      </c>
      <c r="AA533" s="35"/>
      <c r="AB533" s="35"/>
      <c r="AC533" s="35"/>
    </row>
    <row r="534" spans="1:29">
      <c r="A534" s="241" t="s">
        <v>791</v>
      </c>
      <c r="B534" s="35" t="s">
        <v>85</v>
      </c>
      <c r="C534" s="35">
        <v>-5.9952107942773392</v>
      </c>
      <c r="D534" s="35">
        <v>-5.9928553446208488</v>
      </c>
      <c r="E534" s="35">
        <v>-5.9893414266492471</v>
      </c>
      <c r="F534" s="35">
        <v>-6</v>
      </c>
      <c r="G534" s="35">
        <v>-4.1262224024170422</v>
      </c>
      <c r="H534" s="35">
        <v>-2.2915775992793943</v>
      </c>
      <c r="I534" s="35">
        <v>-0.53438111856324166</v>
      </c>
      <c r="J534" s="35">
        <v>1.1086689765415336</v>
      </c>
      <c r="K534" s="35">
        <v>2.6032585061034279</v>
      </c>
      <c r="L534" s="35">
        <v>3.9181738058562559</v>
      </c>
      <c r="M534" s="35">
        <v>5.0259536070749569</v>
      </c>
      <c r="N534" s="35">
        <v>5.9034625497746127</v>
      </c>
      <c r="O534" s="35">
        <v>6.5323743517310788</v>
      </c>
      <c r="P534" s="35">
        <v>6.8995545426091702</v>
      </c>
      <c r="Q534" s="35">
        <v>6.9973347700107364</v>
      </c>
      <c r="R534" s="35">
        <v>6.8236729487146395</v>
      </c>
      <c r="S534" s="35">
        <v>6.3821959084815472</v>
      </c>
      <c r="T534" s="35">
        <v>5.6821236497480321</v>
      </c>
      <c r="U534" s="35">
        <v>4.7380767890873905</v>
      </c>
      <c r="V534" s="35">
        <v>3.5697712158306807</v>
      </c>
      <c r="W534" s="35">
        <v>0.41480948194615763</v>
      </c>
      <c r="X534" s="35">
        <v>-1.7000246127519967</v>
      </c>
      <c r="Y534" s="35">
        <v>-3.1176403004678028</v>
      </c>
      <c r="Z534" s="35">
        <v>-4.0678965135183063</v>
      </c>
      <c r="AA534" s="35"/>
      <c r="AB534" s="35"/>
      <c r="AC534" s="35"/>
    </row>
    <row r="535" spans="1:29">
      <c r="A535" s="241" t="s">
        <v>791</v>
      </c>
      <c r="B535" s="35" t="s">
        <v>86</v>
      </c>
      <c r="C535" s="35">
        <v>16</v>
      </c>
      <c r="D535" s="35">
        <v>17.1188489383911</v>
      </c>
      <c r="E535" s="35">
        <v>18.223647759906292</v>
      </c>
      <c r="F535" s="35">
        <v>19.300522784163856</v>
      </c>
      <c r="G535" s="35">
        <v>20.335950988142184</v>
      </c>
      <c r="H535" s="35">
        <v>21.31692982361217</v>
      </c>
      <c r="I535" s="35">
        <v>22.231140498627727</v>
      </c>
      <c r="J535" s="35">
        <v>23.067102672642029</v>
      </c>
      <c r="K535" s="35">
        <v>23.81431862264197</v>
      </c>
      <c r="L535" s="35">
        <v>24.463405069912426</v>
      </c>
      <c r="M535" s="35">
        <v>25.006211011995607</v>
      </c>
      <c r="N535" s="35">
        <v>25.435920080152609</v>
      </c>
      <c r="O535" s="35">
        <v>25.74713613695765</v>
      </c>
      <c r="P535" s="35">
        <v>25.93595103912013</v>
      </c>
      <c r="Q535" s="35">
        <v>25.999993714592456</v>
      </c>
      <c r="R535" s="35">
        <v>25.938459937670377</v>
      </c>
      <c r="S535" s="35">
        <v>25.7521224281804</v>
      </c>
      <c r="T535" s="35">
        <v>25.443321147932274</v>
      </c>
      <c r="U535" s="35">
        <v>25.015933916290201</v>
      </c>
      <c r="V535" s="35">
        <v>24.475327713862377</v>
      </c>
      <c r="W535" s="35">
        <v>23.828291285820129</v>
      </c>
      <c r="X535" s="35">
        <v>23.082949891190868</v>
      </c>
      <c r="Y535" s="35">
        <v>22.248663268673599</v>
      </c>
      <c r="Z535" s="35">
        <v>16.951243334130329</v>
      </c>
      <c r="AA535" s="35"/>
      <c r="AB535" s="35"/>
      <c r="AC535" s="35"/>
    </row>
    <row r="536" spans="1:29">
      <c r="A536" s="241" t="s">
        <v>791</v>
      </c>
      <c r="B536" s="35" t="s">
        <v>87</v>
      </c>
      <c r="C536" s="35">
        <v>31.844076801259639</v>
      </c>
      <c r="D536" s="35">
        <v>32.678730809157727</v>
      </c>
      <c r="E536" s="35">
        <v>33.494644421038821</v>
      </c>
      <c r="F536" s="35">
        <v>34.282709241370476</v>
      </c>
      <c r="G536" s="35">
        <v>35.034127762690801</v>
      </c>
      <c r="H536" s="35">
        <v>35.740511575978388</v>
      </c>
      <c r="I536" s="35">
        <v>36.393975014079949</v>
      </c>
      <c r="J536" s="35">
        <v>36.987223182813601</v>
      </c>
      <c r="K536" s="35">
        <v>37.513633397018772</v>
      </c>
      <c r="L536" s="35">
        <v>37.967329112446798</v>
      </c>
      <c r="M536" s="35">
        <v>38.34324552815881</v>
      </c>
      <c r="N536" s="35">
        <v>38.637186127082927</v>
      </c>
      <c r="O536" s="35">
        <v>38.845869523544167</v>
      </c>
      <c r="P536" s="35">
        <v>38.966966094787935</v>
      </c>
      <c r="Q536" s="35">
        <v>38.999123987563536</v>
      </c>
      <c r="R536" s="35">
        <v>38.941984209445025</v>
      </c>
      <c r="S536" s="35">
        <v>38.796184636418481</v>
      </c>
      <c r="T536" s="35">
        <v>38.56335289199729</v>
      </c>
      <c r="U536" s="35">
        <v>38.246088177358907</v>
      </c>
      <c r="V536" s="35">
        <v>37.847932255341128</v>
      </c>
      <c r="W536" s="35">
        <v>37.373329912216064</v>
      </c>
      <c r="X536" s="35">
        <v>36.827579338624076</v>
      </c>
      <c r="Y536" s="35">
        <v>36.216772983586658</v>
      </c>
      <c r="Z536" s="35">
        <v>35.547729541870517</v>
      </c>
      <c r="AA536" s="35"/>
      <c r="AB536" s="35"/>
      <c r="AC536" s="35"/>
    </row>
    <row r="537" spans="1:29">
      <c r="A537" s="241" t="s">
        <v>791</v>
      </c>
      <c r="B537" s="35" t="s">
        <v>88</v>
      </c>
      <c r="C537" s="35">
        <v>37.844076801259639</v>
      </c>
      <c r="D537" s="35">
        <v>38.678730809157727</v>
      </c>
      <c r="E537" s="35">
        <v>39.494644421038821</v>
      </c>
      <c r="F537" s="35">
        <v>40.282709241370476</v>
      </c>
      <c r="G537" s="35">
        <v>41.034127762690801</v>
      </c>
      <c r="H537" s="35">
        <v>41.740511575978388</v>
      </c>
      <c r="I537" s="35">
        <v>42.393975014079949</v>
      </c>
      <c r="J537" s="35">
        <v>42.987223182813601</v>
      </c>
      <c r="K537" s="35">
        <v>43.513633397018772</v>
      </c>
      <c r="L537" s="35">
        <v>43.967329112446798</v>
      </c>
      <c r="M537" s="35">
        <v>44.34324552815881</v>
      </c>
      <c r="N537" s="35">
        <v>44.637186127082927</v>
      </c>
      <c r="O537" s="35">
        <v>44.845869523544167</v>
      </c>
      <c r="P537" s="35">
        <v>44.966966094787935</v>
      </c>
      <c r="Q537" s="35">
        <v>44.999123987563536</v>
      </c>
      <c r="R537" s="35">
        <v>44.941984209445025</v>
      </c>
      <c r="S537" s="35">
        <v>44.796184636418481</v>
      </c>
      <c r="T537" s="35">
        <v>44.56335289199729</v>
      </c>
      <c r="U537" s="35">
        <v>44.246088177358907</v>
      </c>
      <c r="V537" s="35">
        <v>43.847932255341128</v>
      </c>
      <c r="W537" s="35">
        <v>43.373329912216064</v>
      </c>
      <c r="X537" s="35">
        <v>42.827579338624076</v>
      </c>
      <c r="Y537" s="35">
        <v>42.216772983586658</v>
      </c>
      <c r="Z537" s="35">
        <v>41.547729541870517</v>
      </c>
      <c r="AA537" s="35"/>
      <c r="AB537" s="35"/>
      <c r="AC537" s="35"/>
    </row>
    <row r="538" spans="1:29">
      <c r="A538" s="241" t="s">
        <v>791</v>
      </c>
      <c r="B538" s="35" t="s">
        <v>89</v>
      </c>
      <c r="C538" s="35">
        <v>35.00005448152735</v>
      </c>
      <c r="D538" s="35">
        <v>35.000096475613631</v>
      </c>
      <c r="E538" s="35">
        <v>35</v>
      </c>
      <c r="F538" s="35">
        <v>35.909163456572905</v>
      </c>
      <c r="G538" s="35">
        <v>36.802925057406789</v>
      </c>
      <c r="H538" s="35">
        <v>37.666143864817002</v>
      </c>
      <c r="I538" s="35">
        <v>38.484196357095954</v>
      </c>
      <c r="J538" s="35">
        <v>39.243224161052396</v>
      </c>
      <c r="K538" s="35">
        <v>39.930368822407367</v>
      </c>
      <c r="L538" s="35">
        <v>40.533989636874395</v>
      </c>
      <c r="M538" s="35">
        <v>41.043860851715323</v>
      </c>
      <c r="N538" s="35">
        <v>41.451344897041359</v>
      </c>
      <c r="O538" s="35">
        <v>41.74953871220189</v>
      </c>
      <c r="P538" s="35">
        <v>41.933390688390844</v>
      </c>
      <c r="Q538" s="35">
        <v>41.999786246382527</v>
      </c>
      <c r="R538" s="35">
        <v>41.947600599650933</v>
      </c>
      <c r="S538" s="35">
        <v>41.7777178090289</v>
      </c>
      <c r="T538" s="35">
        <v>41.493015806108147</v>
      </c>
      <c r="U538" s="35">
        <v>41.098317639094013</v>
      </c>
      <c r="V538" s="35">
        <v>40.600309767043868</v>
      </c>
      <c r="W538" s="35">
        <v>40.007428786640894</v>
      </c>
      <c r="X538" s="35">
        <v>37.827785780479438</v>
      </c>
      <c r="Y538" s="35">
        <v>36.596901875392597</v>
      </c>
      <c r="Z538" s="35">
        <v>35.901799428102372</v>
      </c>
      <c r="AA538" s="35"/>
      <c r="AB538" s="35"/>
      <c r="AC538" s="35"/>
    </row>
    <row r="539" spans="1:29">
      <c r="A539" s="241" t="s">
        <v>791</v>
      </c>
      <c r="B539" s="35" t="s">
        <v>90</v>
      </c>
      <c r="C539" s="35">
        <v>23.02693930949701</v>
      </c>
      <c r="D539" s="35">
        <v>23.036645067933492</v>
      </c>
      <c r="E539" s="35">
        <v>23.04984764008147</v>
      </c>
      <c r="F539" s="35">
        <v>23.067806866293751</v>
      </c>
      <c r="G539" s="35">
        <v>23</v>
      </c>
      <c r="H539" s="35">
        <v>24.457033956910756</v>
      </c>
      <c r="I539" s="35">
        <v>25.875626618336316</v>
      </c>
      <c r="J539" s="35">
        <v>27.218350895215124</v>
      </c>
      <c r="K539" s="35">
        <v>28.4497813532683</v>
      </c>
      <c r="L539" s="35">
        <v>29.537428851194104</v>
      </c>
      <c r="M539" s="35">
        <v>30.452597709902019</v>
      </c>
      <c r="N539" s="35">
        <v>31.1711427978736</v>
      </c>
      <c r="O539" s="35">
        <v>31.674106558275568</v>
      </c>
      <c r="P539" s="35">
        <v>31.948219170977616</v>
      </c>
      <c r="Q539" s="35">
        <v>31.986248653573892</v>
      </c>
      <c r="R539" s="35">
        <v>31.787191664604375</v>
      </c>
      <c r="S539" s="35">
        <v>31.356299974966426</v>
      </c>
      <c r="T539" s="35">
        <v>30.704941909114613</v>
      </c>
      <c r="U539" s="35">
        <v>29.850302411680683</v>
      </c>
      <c r="V539" s="35">
        <v>28.035941457423725</v>
      </c>
      <c r="W539" s="35">
        <v>26.702129459183524</v>
      </c>
      <c r="X539" s="35">
        <v>25.721588931966267</v>
      </c>
      <c r="Y539" s="35">
        <v>25.000752917007624</v>
      </c>
      <c r="Z539" s="35">
        <v>24.470836461707115</v>
      </c>
      <c r="AA539" s="35"/>
      <c r="AB539" s="35"/>
      <c r="AC539" s="35"/>
    </row>
    <row r="540" spans="1:29">
      <c r="A540" s="241" t="s">
        <v>791</v>
      </c>
      <c r="B540" s="35" t="s">
        <v>91</v>
      </c>
      <c r="C540" s="35">
        <v>7.3246648264690029</v>
      </c>
      <c r="D540" s="35">
        <v>7.403029420584839</v>
      </c>
      <c r="E540" s="35">
        <v>7.5003089359064248</v>
      </c>
      <c r="F540" s="35">
        <v>7.6210688812359999</v>
      </c>
      <c r="G540" s="35">
        <v>7.7709767456799552</v>
      </c>
      <c r="H540" s="35">
        <v>7.9570679844662617</v>
      </c>
      <c r="I540" s="35">
        <v>7</v>
      </c>
      <c r="J540" s="35">
        <v>9.5081202315336704</v>
      </c>
      <c r="K540" s="35">
        <v>11.905449263853772</v>
      </c>
      <c r="L540" s="35">
        <v>14.086089877576271</v>
      </c>
      <c r="M540" s="35">
        <v>15.953716631196954</v>
      </c>
      <c r="N540" s="35">
        <v>17.425830844981299</v>
      </c>
      <c r="O540" s="35">
        <v>18.437404815283386</v>
      </c>
      <c r="P540" s="35">
        <v>18.943754283408612</v>
      </c>
      <c r="Q540" s="35">
        <v>18.922512273448319</v>
      </c>
      <c r="R540" s="35">
        <v>18.374617108744275</v>
      </c>
      <c r="S540" s="35">
        <v>17.324270963330122</v>
      </c>
      <c r="T540" s="35">
        <v>15.316831153081905</v>
      </c>
      <c r="U540" s="35">
        <v>13.699715715962071</v>
      </c>
      <c r="V540" s="35">
        <v>12.397030413209247</v>
      </c>
      <c r="W540" s="35">
        <v>11.347637797781221</v>
      </c>
      <c r="X540" s="35">
        <v>10.502287920118695</v>
      </c>
      <c r="Y540" s="35">
        <v>9.8213069363020953</v>
      </c>
      <c r="Z540" s="35">
        <v>9.272735140678142</v>
      </c>
      <c r="AA540" s="35"/>
      <c r="AB540" s="35"/>
      <c r="AC540" s="35"/>
    </row>
    <row r="541" spans="1:29">
      <c r="A541" s="241" t="s">
        <v>791</v>
      </c>
      <c r="B541" s="35" t="s">
        <v>92</v>
      </c>
      <c r="C541" s="35">
        <v>-4.5583794400465125</v>
      </c>
      <c r="D541" s="35">
        <v>-4.3082426010492831</v>
      </c>
      <c r="E541" s="35">
        <v>-4.0147043012505037</v>
      </c>
      <c r="F541" s="35">
        <v>-3.6702339153841841</v>
      </c>
      <c r="G541" s="35">
        <v>-3.2659941728353137</v>
      </c>
      <c r="H541" s="35">
        <v>-2.7916144404672845</v>
      </c>
      <c r="I541" s="35">
        <v>-2.2349246675552172</v>
      </c>
      <c r="J541" s="35">
        <v>-1.5816431672729436</v>
      </c>
      <c r="K541" s="35">
        <v>-0.81501022487385555</v>
      </c>
      <c r="L541" s="35">
        <v>-6</v>
      </c>
      <c r="M541" s="35">
        <v>-2.1886662398273602</v>
      </c>
      <c r="N541" s="35">
        <v>1.2279737993029762</v>
      </c>
      <c r="O541" s="35">
        <v>3.8961000493092808</v>
      </c>
      <c r="P541" s="35">
        <v>5.5394069583581906</v>
      </c>
      <c r="Q541" s="35">
        <v>3.833233967918412</v>
      </c>
      <c r="R541" s="35">
        <v>2.3793292512132496</v>
      </c>
      <c r="S541" s="35">
        <v>1.1403933771242638</v>
      </c>
      <c r="T541" s="35">
        <v>8.4641867091912459E-2</v>
      </c>
      <c r="U541" s="35">
        <v>-0.81501022487385555</v>
      </c>
      <c r="V541" s="35">
        <v>-1.5816431672729436</v>
      </c>
      <c r="W541" s="35">
        <v>-2.2349246675552172</v>
      </c>
      <c r="X541" s="35">
        <v>-2.7916144404672845</v>
      </c>
      <c r="Y541" s="35">
        <v>-3.2659941728353137</v>
      </c>
      <c r="Z541" s="35">
        <v>-3.6702339153841841</v>
      </c>
      <c r="AA541" s="35"/>
      <c r="AB541" s="35"/>
      <c r="AC541" s="35"/>
    </row>
    <row r="542" spans="1:29">
      <c r="A542" s="241" t="s">
        <v>791</v>
      </c>
      <c r="B542" s="35" t="s">
        <v>93</v>
      </c>
      <c r="C542" s="35">
        <v>-13</v>
      </c>
      <c r="D542" s="35">
        <v>-13</v>
      </c>
      <c r="E542" s="35">
        <v>-13</v>
      </c>
      <c r="F542" s="35">
        <v>-13</v>
      </c>
      <c r="G542" s="35">
        <v>-13</v>
      </c>
      <c r="H542" s="35">
        <v>-13</v>
      </c>
      <c r="I542" s="35">
        <v>-13</v>
      </c>
      <c r="J542" s="35">
        <v>-13</v>
      </c>
      <c r="K542" s="35">
        <v>-13</v>
      </c>
      <c r="L542" s="35">
        <v>-13</v>
      </c>
      <c r="M542" s="35">
        <v>-13</v>
      </c>
      <c r="N542" s="35">
        <v>-13</v>
      </c>
      <c r="O542" s="35">
        <v>-13</v>
      </c>
      <c r="P542" s="35">
        <v>-13</v>
      </c>
      <c r="Q542" s="35">
        <v>-13</v>
      </c>
      <c r="R542" s="35">
        <v>-13</v>
      </c>
      <c r="S542" s="35">
        <v>-13</v>
      </c>
      <c r="T542" s="35">
        <v>-13</v>
      </c>
      <c r="U542" s="35">
        <v>-13</v>
      </c>
      <c r="V542" s="35">
        <v>-13</v>
      </c>
      <c r="W542" s="35">
        <v>-13</v>
      </c>
      <c r="X542" s="35">
        <v>-13</v>
      </c>
      <c r="Y542" s="35">
        <v>-13</v>
      </c>
      <c r="Z542" s="35">
        <v>-13</v>
      </c>
      <c r="AA542" s="35"/>
      <c r="AB542" s="35"/>
      <c r="AC542" s="35"/>
    </row>
    <row r="543" spans="1:29">
      <c r="A543" s="240" t="s">
        <v>761</v>
      </c>
      <c r="B543" s="35" t="s">
        <v>82</v>
      </c>
      <c r="C543" s="35">
        <v>-4.8290269915695543</v>
      </c>
      <c r="D543" s="35">
        <v>-4.7858112123760606</v>
      </c>
      <c r="E543" s="35">
        <v>-4.7316720506647894</v>
      </c>
      <c r="F543" s="35">
        <v>-4.6638484712801462</v>
      </c>
      <c r="G543" s="35">
        <v>-4.5788815494597213</v>
      </c>
      <c r="H543" s="35">
        <v>-4.4724380696384092</v>
      </c>
      <c r="I543" s="35">
        <v>-5</v>
      </c>
      <c r="J543" s="35">
        <v>-3.5927013110207908</v>
      </c>
      <c r="K543" s="35">
        <v>-2.2428697062549898</v>
      </c>
      <c r="L543" s="35">
        <v>-1.0056255998069128</v>
      </c>
      <c r="M543" s="35">
        <v>6.8508108092951048E-2</v>
      </c>
      <c r="N543" s="35">
        <v>0.93566913523561546</v>
      </c>
      <c r="O543" s="35">
        <v>1.5604469350444052</v>
      </c>
      <c r="P543" s="35">
        <v>1.9173286873074851</v>
      </c>
      <c r="Q543" s="35">
        <v>1.9917411149571356</v>
      </c>
      <c r="R543" s="35">
        <v>1.780645584276324</v>
      </c>
      <c r="S543" s="35">
        <v>1.2926621875977675</v>
      </c>
      <c r="T543" s="35">
        <v>2.3023834184351166E-2</v>
      </c>
      <c r="U543" s="35">
        <v>-0.99044606454300332</v>
      </c>
      <c r="V543" s="35">
        <v>-1.7994333110805902</v>
      </c>
      <c r="W543" s="35">
        <v>-2.4451953271821951</v>
      </c>
      <c r="X543" s="35">
        <v>-2.9606652350508038</v>
      </c>
      <c r="Y543" s="35">
        <v>-3.3721314088002758</v>
      </c>
      <c r="Z543" s="35">
        <v>-3.7005781513852671</v>
      </c>
      <c r="AA543" s="35"/>
      <c r="AB543" s="35"/>
      <c r="AC543" s="35"/>
    </row>
    <row r="544" spans="1:29">
      <c r="A544" s="240" t="s">
        <v>761</v>
      </c>
      <c r="B544" s="35" t="s">
        <v>83</v>
      </c>
      <c r="C544" s="35">
        <v>-2.8435659869649137</v>
      </c>
      <c r="D544" s="35">
        <v>-2.8006507081471965</v>
      </c>
      <c r="E544" s="35">
        <v>-2.7459622789750915</v>
      </c>
      <c r="F544" s="35">
        <v>-2.6762709157192233</v>
      </c>
      <c r="G544" s="35">
        <v>-2.5874607928836109</v>
      </c>
      <c r="H544" s="35">
        <v>-2.4742869711990076</v>
      </c>
      <c r="I544" s="35">
        <v>-3</v>
      </c>
      <c r="J544" s="35">
        <v>-1.4878008241782104</v>
      </c>
      <c r="K544" s="35">
        <v>-3.0124609372853772E-2</v>
      </c>
      <c r="L544" s="35">
        <v>1.3204715311037818</v>
      </c>
      <c r="M544" s="35">
        <v>2.5152912999030805</v>
      </c>
      <c r="N544" s="35">
        <v>3.5112549805978004</v>
      </c>
      <c r="O544" s="35">
        <v>4.2724526945128734</v>
      </c>
      <c r="P544" s="35">
        <v>4.7714391461176797</v>
      </c>
      <c r="Q544" s="35">
        <v>4.9902231744040844</v>
      </c>
      <c r="R544" s="35">
        <v>4.9209164315697578</v>
      </c>
      <c r="S544" s="35">
        <v>4.5660178006310073</v>
      </c>
      <c r="T544" s="35">
        <v>2.9372296547787373</v>
      </c>
      <c r="U544" s="35">
        <v>1.6590818185286489</v>
      </c>
      <c r="V544" s="35">
        <v>0.65608956599358237</v>
      </c>
      <c r="W544" s="35">
        <v>-0.13098171802690572</v>
      </c>
      <c r="X544" s="35">
        <v>-0.74861480997145424</v>
      </c>
      <c r="Y544" s="35">
        <v>-1.2332858226354777</v>
      </c>
      <c r="Z544" s="35">
        <v>-1.6136184077584583</v>
      </c>
      <c r="AA544" s="35"/>
      <c r="AB544" s="35"/>
      <c r="AC544" s="35"/>
    </row>
    <row r="545" spans="1:29">
      <c r="A545" s="240" t="s">
        <v>761</v>
      </c>
      <c r="B545" s="35" t="s">
        <v>84</v>
      </c>
      <c r="C545" s="35">
        <v>0.1033869689601873</v>
      </c>
      <c r="D545" s="35">
        <v>0.1346854067329924</v>
      </c>
      <c r="E545" s="35">
        <v>0.17545885104550335</v>
      </c>
      <c r="F545" s="35">
        <v>0.22857567985252891</v>
      </c>
      <c r="G545" s="35">
        <v>0.297772617959844</v>
      </c>
      <c r="H545" s="35">
        <v>0</v>
      </c>
      <c r="I545" s="35">
        <v>1.9508918181214916</v>
      </c>
      <c r="J545" s="35">
        <v>3.8399292776150955</v>
      </c>
      <c r="K545" s="35">
        <v>5.6072191545738415</v>
      </c>
      <c r="L545" s="35">
        <v>7.1967283154157231</v>
      </c>
      <c r="M545" s="35">
        <v>8.5580602856854373</v>
      </c>
      <c r="N545" s="35">
        <v>9.6480531047255464</v>
      </c>
      <c r="O545" s="35">
        <v>10.43214780514254</v>
      </c>
      <c r="P545" s="35">
        <v>10.885484128490864</v>
      </c>
      <c r="Q545" s="35">
        <v>10.993688736760195</v>
      </c>
      <c r="R545" s="35">
        <v>10.753330928881967</v>
      </c>
      <c r="S545" s="35">
        <v>10.172031413451819</v>
      </c>
      <c r="T545" s="35">
        <v>9.2682206889544112</v>
      </c>
      <c r="U545" s="35">
        <v>7.1144548465054553</v>
      </c>
      <c r="V545" s="35">
        <v>5.4611849956580079</v>
      </c>
      <c r="W545" s="35">
        <v>4.1921049750494452</v>
      </c>
      <c r="X545" s="35">
        <v>3.2179360588968451</v>
      </c>
      <c r="Y545" s="35">
        <v>2.4701462727627472</v>
      </c>
      <c r="Z545" s="35">
        <v>1.8961292260528684</v>
      </c>
      <c r="AA545" s="35"/>
      <c r="AB545" s="35"/>
      <c r="AC545" s="35"/>
    </row>
    <row r="546" spans="1:29">
      <c r="A546" s="240" t="s">
        <v>761</v>
      </c>
      <c r="B546" s="35" t="s">
        <v>85</v>
      </c>
      <c r="C546" s="35">
        <v>5.0401854974385332</v>
      </c>
      <c r="D546" s="35">
        <v>5.0538975030883924</v>
      </c>
      <c r="E546" s="35">
        <v>5.0722882886694771</v>
      </c>
      <c r="F546" s="35">
        <v>5.0969543370161627</v>
      </c>
      <c r="G546" s="35">
        <v>5</v>
      </c>
      <c r="H546" s="35">
        <v>6.8276966646357291</v>
      </c>
      <c r="I546" s="35">
        <v>8.6045825423682327</v>
      </c>
      <c r="J546" s="35">
        <v>10.281259408956174</v>
      </c>
      <c r="K546" s="35">
        <v>11.81111489560654</v>
      </c>
      <c r="L546" s="35">
        <v>13.15161833373028</v>
      </c>
      <c r="M546" s="35">
        <v>14.265503126601885</v>
      </c>
      <c r="N546" s="35">
        <v>15.121802777460459</v>
      </c>
      <c r="O546" s="35">
        <v>15.69671177200653</v>
      </c>
      <c r="P546" s="35">
        <v>15.974247382375104</v>
      </c>
      <c r="Q546" s="35">
        <v>15.94669399413773</v>
      </c>
      <c r="R546" s="35">
        <v>15.614817603843665</v>
      </c>
      <c r="S546" s="35">
        <v>14.98784452397228</v>
      </c>
      <c r="T546" s="35">
        <v>14.08320488730863</v>
      </c>
      <c r="U546" s="35">
        <v>12.92604808143553</v>
      </c>
      <c r="V546" s="35">
        <v>10.909590734692461</v>
      </c>
      <c r="W546" s="35">
        <v>9.4061381274434375</v>
      </c>
      <c r="X546" s="35">
        <v>8.2851772770218872</v>
      </c>
      <c r="Y546" s="35">
        <v>7.4493988679658081</v>
      </c>
      <c r="Z546" s="35">
        <v>6.8262499428435603</v>
      </c>
      <c r="AA546" s="35"/>
      <c r="AB546" s="35"/>
      <c r="AC546" s="35"/>
    </row>
    <row r="547" spans="1:29">
      <c r="A547" s="240" t="s">
        <v>761</v>
      </c>
      <c r="B547" s="35" t="s">
        <v>86</v>
      </c>
      <c r="C547" s="35">
        <v>8.0270232887455055</v>
      </c>
      <c r="D547" s="35">
        <v>8.0374583501325105</v>
      </c>
      <c r="E547" s="35">
        <v>8.0519229175939255</v>
      </c>
      <c r="F547" s="35">
        <v>8.0719729876497048</v>
      </c>
      <c r="G547" s="35">
        <v>8</v>
      </c>
      <c r="H547" s="35">
        <v>9.8846901087101458</v>
      </c>
      <c r="I547" s="35">
        <v>11.722600168390123</v>
      </c>
      <c r="J547" s="35">
        <v>13.468111261474899</v>
      </c>
      <c r="K547" s="35">
        <v>15.077897912789624</v>
      </c>
      <c r="L547" s="35">
        <v>16.512003474751438</v>
      </c>
      <c r="M547" s="35">
        <v>17.734831894623106</v>
      </c>
      <c r="N547" s="35">
        <v>18.71603124708135</v>
      </c>
      <c r="O547" s="35">
        <v>19.431247101865065</v>
      </c>
      <c r="P547" s="35">
        <v>19.862727027102665</v>
      </c>
      <c r="Q547" s="35">
        <v>19.999761223891468</v>
      </c>
      <c r="R547" s="35">
        <v>19.838948355101856</v>
      </c>
      <c r="S547" s="35">
        <v>19.384279970247398</v>
      </c>
      <c r="T547" s="35">
        <v>18.647041430904338</v>
      </c>
      <c r="U547" s="35">
        <v>17.645531795818734</v>
      </c>
      <c r="V547" s="35">
        <v>14.958501639829175</v>
      </c>
      <c r="W547" s="35">
        <v>13.02001819044289</v>
      </c>
      <c r="X547" s="35">
        <v>11.621553020571849</v>
      </c>
      <c r="Y547" s="35">
        <v>10.612669074742129</v>
      </c>
      <c r="Z547" s="35">
        <v>9.8848377078395089</v>
      </c>
      <c r="AA547" s="35"/>
      <c r="AB547" s="35"/>
      <c r="AC547" s="35"/>
    </row>
    <row r="548" spans="1:29">
      <c r="A548" s="240" t="s">
        <v>761</v>
      </c>
      <c r="B548" s="35" t="s">
        <v>87</v>
      </c>
      <c r="C548" s="35">
        <v>12.020865081947727</v>
      </c>
      <c r="D548" s="35">
        <v>12.029544663298701</v>
      </c>
      <c r="E548" s="35">
        <v>12.041834828716246</v>
      </c>
      <c r="F548" s="35">
        <v>12.059237530515185</v>
      </c>
      <c r="G548" s="35">
        <v>12</v>
      </c>
      <c r="H548" s="35">
        <v>13.982521684994628</v>
      </c>
      <c r="I548" s="35">
        <v>15.91866510306269</v>
      </c>
      <c r="J548" s="35">
        <v>17.763136940677818</v>
      </c>
      <c r="K548" s="35">
        <v>19.472788410176843</v>
      </c>
      <c r="L548" s="35">
        <v>21.007624654099214</v>
      </c>
      <c r="M548" s="35">
        <v>22.331740367828097</v>
      </c>
      <c r="N548" s="35">
        <v>23.414159752976119</v>
      </c>
      <c r="O548" s="35">
        <v>24.229561152004379</v>
      </c>
      <c r="P548" s="35">
        <v>24.758869412281435</v>
      </c>
      <c r="Q548" s="35">
        <v>24.989702122070053</v>
      </c>
      <c r="R548" s="35">
        <v>24.916659279387421</v>
      </c>
      <c r="S548" s="35">
        <v>24.541449617348867</v>
      </c>
      <c r="T548" s="35">
        <v>23.872850630793994</v>
      </c>
      <c r="U548" s="35">
        <v>22.926503239315256</v>
      </c>
      <c r="V548" s="35">
        <v>19.716533547378262</v>
      </c>
      <c r="W548" s="35">
        <v>17.449583337289685</v>
      </c>
      <c r="X548" s="35">
        <v>15.848613936260982</v>
      </c>
      <c r="Y548" s="35">
        <v>14.717974625514914</v>
      </c>
      <c r="Z548" s="35">
        <v>13.919492624432982</v>
      </c>
      <c r="AA548" s="35"/>
      <c r="AB548" s="35"/>
      <c r="AC548" s="35"/>
    </row>
    <row r="549" spans="1:29">
      <c r="A549" s="240" t="s">
        <v>761</v>
      </c>
      <c r="B549" s="35" t="s">
        <v>88</v>
      </c>
      <c r="C549" s="35">
        <v>16.021700322130709</v>
      </c>
      <c r="D549" s="35">
        <v>16.030500791591134</v>
      </c>
      <c r="E549" s="35">
        <v>16.042870252435989</v>
      </c>
      <c r="F549" s="35">
        <v>16.060256093302829</v>
      </c>
      <c r="G549" s="35">
        <v>16</v>
      </c>
      <c r="H549" s="35">
        <v>17.847888990345446</v>
      </c>
      <c r="I549" s="35">
        <v>19.651695810648832</v>
      </c>
      <c r="J549" s="35">
        <v>21.368389889598216</v>
      </c>
      <c r="K549" s="35">
        <v>22.957018767011288</v>
      </c>
      <c r="L549" s="35">
        <v>24.379685032018827</v>
      </c>
      <c r="M549" s="35">
        <v>25.602450381760203</v>
      </c>
      <c r="N549" s="35">
        <v>26.596145233890134</v>
      </c>
      <c r="O549" s="35">
        <v>27.337064579249322</v>
      </c>
      <c r="P549" s="35">
        <v>27.807533474840525</v>
      </c>
      <c r="Q549" s="35">
        <v>27.996328687037</v>
      </c>
      <c r="R549" s="35">
        <v>27.898946426546932</v>
      </c>
      <c r="S549" s="35">
        <v>27.517709788203632</v>
      </c>
      <c r="T549" s="35">
        <v>26.86171333255999</v>
      </c>
      <c r="U549" s="35">
        <v>25.946606131316607</v>
      </c>
      <c r="V549" s="35">
        <v>23.076687059479276</v>
      </c>
      <c r="W549" s="35">
        <v>21.034832894420898</v>
      </c>
      <c r="X549" s="35">
        <v>19.582120003566754</v>
      </c>
      <c r="Y549" s="35">
        <v>18.548561985874798</v>
      </c>
      <c r="Z549" s="35">
        <v>17.813219040506404</v>
      </c>
      <c r="AA549" s="35"/>
      <c r="AB549" s="35"/>
      <c r="AC549" s="35"/>
    </row>
    <row r="550" spans="1:29">
      <c r="A550" s="240" t="s">
        <v>761</v>
      </c>
      <c r="B550" s="35" t="s">
        <v>89</v>
      </c>
      <c r="C550" s="35">
        <v>16.034376330499565</v>
      </c>
      <c r="D550" s="35">
        <v>16.046901416254954</v>
      </c>
      <c r="E550" s="35">
        <v>16.063990042414453</v>
      </c>
      <c r="F550" s="35">
        <v>16.087304944182172</v>
      </c>
      <c r="G550" s="35">
        <v>16</v>
      </c>
      <c r="H550" s="35">
        <v>17.932795922992153</v>
      </c>
      <c r="I550" s="35">
        <v>19.815121071413017</v>
      </c>
      <c r="J550" s="35">
        <v>21.597822605531459</v>
      </c>
      <c r="K550" s="35">
        <v>23.234349140286042</v>
      </c>
      <c r="L550" s="35">
        <v>24.681966333766702</v>
      </c>
      <c r="M550" s="35">
        <v>25.902872801891156</v>
      </c>
      <c r="N550" s="35">
        <v>26.865187219583998</v>
      </c>
      <c r="O550" s="35">
        <v>27.543780832451496</v>
      </c>
      <c r="P550" s="35">
        <v>27.920933639714917</v>
      </c>
      <c r="Q550" s="35">
        <v>27.986797113607885</v>
      </c>
      <c r="R550" s="35">
        <v>27.739651372324062</v>
      </c>
      <c r="S550" s="35">
        <v>27.185950091001203</v>
      </c>
      <c r="T550" s="35">
        <v>26.340151977988729</v>
      </c>
      <c r="U550" s="35">
        <v>25.224343217030544</v>
      </c>
      <c r="V550" s="35">
        <v>22.760970059972749</v>
      </c>
      <c r="W550" s="35">
        <v>20.955443989492284</v>
      </c>
      <c r="X550" s="35">
        <v>19.632086063859035</v>
      </c>
      <c r="Y550" s="35">
        <v>18.662132637005271</v>
      </c>
      <c r="Z550" s="35">
        <v>17.951206566255994</v>
      </c>
      <c r="AA550" s="35"/>
      <c r="AB550" s="35"/>
      <c r="AC550" s="35"/>
    </row>
    <row r="551" spans="1:29">
      <c r="A551" s="240" t="s">
        <v>761</v>
      </c>
      <c r="B551" s="35" t="s">
        <v>90</v>
      </c>
      <c r="C551" s="35">
        <v>11.108496199621547</v>
      </c>
      <c r="D551" s="35">
        <v>11.143305113116705</v>
      </c>
      <c r="E551" s="35">
        <v>11.189281795279705</v>
      </c>
      <c r="F551" s="35">
        <v>11.250009209337358</v>
      </c>
      <c r="G551" s="35">
        <v>11.33021984317682</v>
      </c>
      <c r="H551" s="35">
        <v>11</v>
      </c>
      <c r="I551" s="35">
        <v>13.402013421895466</v>
      </c>
      <c r="J551" s="35">
        <v>15.732790408567841</v>
      </c>
      <c r="K551" s="35">
        <v>17.923207181474901</v>
      </c>
      <c r="L551" s="35">
        <v>19.90830262044453</v>
      </c>
      <c r="M551" s="35">
        <v>21.629204813537875</v>
      </c>
      <c r="N551" s="35">
        <v>23.034877019458598</v>
      </c>
      <c r="O551" s="35">
        <v>24.083631262557116</v>
      </c>
      <c r="P551" s="35">
        <v>24.744364671790983</v>
      </c>
      <c r="Q551" s="35">
        <v>24.997481897576574</v>
      </c>
      <c r="R551" s="35">
        <v>24.835476250444884</v>
      </c>
      <c r="S551" s="35">
        <v>24.263152326691046</v>
      </c>
      <c r="T551" s="35">
        <v>23.297483518615643</v>
      </c>
      <c r="U551" s="35">
        <v>20.310416060254823</v>
      </c>
      <c r="V551" s="35">
        <v>18.0489094036053</v>
      </c>
      <c r="W551" s="35">
        <v>16.336724315935164</v>
      </c>
      <c r="X551" s="35">
        <v>15.040430198993153</v>
      </c>
      <c r="Y551" s="35">
        <v>14.059006841367104</v>
      </c>
      <c r="Z551" s="35">
        <v>13.315971912560839</v>
      </c>
      <c r="AA551" s="35"/>
      <c r="AB551" s="35"/>
      <c r="AC551" s="35"/>
    </row>
    <row r="552" spans="1:29">
      <c r="A552" s="240" t="s">
        <v>761</v>
      </c>
      <c r="B552" s="35" t="s">
        <v>91</v>
      </c>
      <c r="C552" s="35">
        <v>6.1323612338311682</v>
      </c>
      <c r="D552" s="35">
        <v>6.1702900753859069</v>
      </c>
      <c r="E552" s="35">
        <v>6.2190876356738016</v>
      </c>
      <c r="F552" s="35">
        <v>6.2818684059911387</v>
      </c>
      <c r="G552" s="35">
        <v>6.3626393522922386</v>
      </c>
      <c r="H552" s="35">
        <v>6</v>
      </c>
      <c r="I552" s="35">
        <v>8.2024326623595307</v>
      </c>
      <c r="J552" s="35">
        <v>10.330039783960981</v>
      </c>
      <c r="K552" s="35">
        <v>12.31053795014412</v>
      </c>
      <c r="L552" s="35">
        <v>14.076641632144453</v>
      </c>
      <c r="M552" s="35">
        <v>15.568349148503566</v>
      </c>
      <c r="N552" s="35">
        <v>16.734981164741882</v>
      </c>
      <c r="O552" s="35">
        <v>17.536902475219463</v>
      </c>
      <c r="P552" s="35">
        <v>17.94686857129485</v>
      </c>
      <c r="Q552" s="35">
        <v>17.950951247418054</v>
      </c>
      <c r="R552" s="35">
        <v>17.549011798577176</v>
      </c>
      <c r="S552" s="35">
        <v>16.754705732668334</v>
      </c>
      <c r="T552" s="35">
        <v>15.595018837690775</v>
      </c>
      <c r="U552" s="35">
        <v>13.457912794459642</v>
      </c>
      <c r="V552" s="35">
        <v>11.796806050164143</v>
      </c>
      <c r="W552" s="35">
        <v>10.505678909008255</v>
      </c>
      <c r="X552" s="35">
        <v>9.5021255248839935</v>
      </c>
      <c r="Y552" s="35">
        <v>8.7220943701786382</v>
      </c>
      <c r="Z552" s="35">
        <v>8.1158001640742654</v>
      </c>
      <c r="AA552" s="35"/>
      <c r="AB552" s="35"/>
      <c r="AC552" s="35"/>
    </row>
    <row r="553" spans="1:29">
      <c r="A553" s="240" t="s">
        <v>761</v>
      </c>
      <c r="B553" s="35" t="s">
        <v>92</v>
      </c>
      <c r="C553" s="35">
        <v>0.24769245602557727</v>
      </c>
      <c r="D553" s="35">
        <v>0.31233362828185363</v>
      </c>
      <c r="E553" s="35">
        <v>0.3938444348326603</v>
      </c>
      <c r="F553" s="35">
        <v>0.49662740352979684</v>
      </c>
      <c r="G553" s="35">
        <v>0.62623400541775176</v>
      </c>
      <c r="H553" s="35">
        <v>0.78966449848358278</v>
      </c>
      <c r="I553" s="35">
        <v>0</v>
      </c>
      <c r="J553" s="35">
        <v>2.1566374412437583</v>
      </c>
      <c r="K553" s="35">
        <v>4.2295641853521193</v>
      </c>
      <c r="L553" s="35">
        <v>6.1383187975278428</v>
      </c>
      <c r="M553" s="35">
        <v>7.8088122463046616</v>
      </c>
      <c r="N553" s="35">
        <v>9.176203697297094</v>
      </c>
      <c r="O553" s="35">
        <v>10.187417334686254</v>
      </c>
      <c r="P553" s="35">
        <v>10.803202519064785</v>
      </c>
      <c r="Q553" s="35">
        <v>10.999657315835719</v>
      </c>
      <c r="R553" s="35">
        <v>10.76915625783486</v>
      </c>
      <c r="S553" s="35">
        <v>10.120646330719918</v>
      </c>
      <c r="T553" s="35">
        <v>8.0260577767824941</v>
      </c>
      <c r="U553" s="35">
        <v>6.3649693242139502</v>
      </c>
      <c r="V553" s="35">
        <v>5.0476629529603851</v>
      </c>
      <c r="W553" s="35">
        <v>4.0029888580547563</v>
      </c>
      <c r="X553" s="35">
        <v>3.1745225358822173</v>
      </c>
      <c r="Y553" s="35">
        <v>2.5175172073102514</v>
      </c>
      <c r="Z553" s="35">
        <v>1.9964869732266282</v>
      </c>
      <c r="AA553" s="35"/>
      <c r="AB553" s="35"/>
      <c r="AC553" s="35"/>
    </row>
    <row r="554" spans="1:29">
      <c r="A554" s="240" t="s">
        <v>761</v>
      </c>
      <c r="B554" s="35" t="s">
        <v>93</v>
      </c>
      <c r="C554" s="35">
        <v>-1.8479635330098398</v>
      </c>
      <c r="D554" s="35">
        <v>-1.810129430152327</v>
      </c>
      <c r="E554" s="35">
        <v>-1.7628803535890287</v>
      </c>
      <c r="F554" s="35">
        <v>-1.7038733977615796</v>
      </c>
      <c r="G554" s="35">
        <v>-1.6301826277132379</v>
      </c>
      <c r="H554" s="35">
        <v>-1.5381539928825032</v>
      </c>
      <c r="I554" s="35">
        <v>-2</v>
      </c>
      <c r="J554" s="35">
        <v>-0.77821641582447132</v>
      </c>
      <c r="K554" s="35">
        <v>0.39236904177324394</v>
      </c>
      <c r="L554" s="35">
        <v>1.462703673768158</v>
      </c>
      <c r="M554" s="35">
        <v>2.3879357333540039</v>
      </c>
      <c r="N554" s="35">
        <v>3.1292939121631935</v>
      </c>
      <c r="O554" s="35">
        <v>3.6557120292699281</v>
      </c>
      <c r="P554" s="35">
        <v>3.9451308413339286</v>
      </c>
      <c r="Q554" s="35">
        <v>3.9854224222920447</v>
      </c>
      <c r="R554" s="35">
        <v>3.7748983770073368</v>
      </c>
      <c r="S554" s="35">
        <v>3.3223805924798935</v>
      </c>
      <c r="T554" s="35">
        <v>2.2618292129571724</v>
      </c>
      <c r="U554" s="35">
        <v>1.4126060556583102</v>
      </c>
      <c r="V554" s="35">
        <v>0.73260131018600694</v>
      </c>
      <c r="W554" s="35">
        <v>0.18809607632541026</v>
      </c>
      <c r="X554" s="35">
        <v>-0.24790963051073311</v>
      </c>
      <c r="Y554" s="35">
        <v>-0.59703570785961424</v>
      </c>
      <c r="Z554" s="35">
        <v>-0.87659401632648914</v>
      </c>
      <c r="AA554" s="35"/>
      <c r="AB554" s="35"/>
      <c r="AC554" s="35"/>
    </row>
    <row r="555" spans="1:29" ht="26.4">
      <c r="A555" s="240" t="s">
        <v>790</v>
      </c>
      <c r="B555" s="35" t="s">
        <v>82</v>
      </c>
      <c r="C555" s="35">
        <v>-17.505858674901482</v>
      </c>
      <c r="D555" s="35">
        <v>-17.389216787041615</v>
      </c>
      <c r="E555" s="35">
        <v>-17.245041622136359</v>
      </c>
      <c r="F555" s="35">
        <v>-17.06683395971897</v>
      </c>
      <c r="G555" s="35">
        <v>-16.846560440592846</v>
      </c>
      <c r="H555" s="35">
        <v>-16.574291433918127</v>
      </c>
      <c r="I555" s="35">
        <v>-16.237753422950071</v>
      </c>
      <c r="J555" s="35">
        <v>-18</v>
      </c>
      <c r="K555" s="35">
        <v>-15.441199991776402</v>
      </c>
      <c r="L555" s="35">
        <v>-13.000098117794543</v>
      </c>
      <c r="M555" s="35">
        <v>-10.788978704745958</v>
      </c>
      <c r="N555" s="35">
        <v>-8.9095474852651275</v>
      </c>
      <c r="O555" s="35">
        <v>-7.4482533991901221</v>
      </c>
      <c r="P555" s="35">
        <v>-6.4723121675451551</v>
      </c>
      <c r="Q555" s="35">
        <v>-6.0266145444825749</v>
      </c>
      <c r="R555" s="35">
        <v>-6.1316614595403927</v>
      </c>
      <c r="S555" s="35">
        <v>-8.3981700729877478</v>
      </c>
      <c r="T555" s="35">
        <v>-10.231841244419218</v>
      </c>
      <c r="U555" s="35">
        <v>-11.715334377862352</v>
      </c>
      <c r="V555" s="35">
        <v>-12.915523327364618</v>
      </c>
      <c r="W555" s="35">
        <v>-13.886510979436931</v>
      </c>
      <c r="X555" s="35">
        <v>-14.672068137639318</v>
      </c>
      <c r="Y555" s="35">
        <v>-15.307606650910806</v>
      </c>
      <c r="Z555" s="35">
        <v>-15.821775731586753</v>
      </c>
      <c r="AA555" s="35"/>
      <c r="AB555" s="35"/>
      <c r="AC555" s="35"/>
    </row>
    <row r="556" spans="1:29" ht="26.4">
      <c r="A556" s="240" t="s">
        <v>790</v>
      </c>
      <c r="B556" s="35" t="s">
        <v>83</v>
      </c>
      <c r="C556" s="35">
        <v>-17.713620855360666</v>
      </c>
      <c r="D556" s="35">
        <v>-17.638271744044022</v>
      </c>
      <c r="E556" s="35">
        <v>-17.543097555788346</v>
      </c>
      <c r="F556" s="35">
        <v>-17.422882121898748</v>
      </c>
      <c r="G556" s="35">
        <v>-17.271036849455314</v>
      </c>
      <c r="H556" s="35">
        <v>-17.079239623280561</v>
      </c>
      <c r="I556" s="35">
        <v>-18</v>
      </c>
      <c r="J556" s="35">
        <v>-15.466951355142129</v>
      </c>
      <c r="K556" s="35">
        <v>-13.031004224545025</v>
      </c>
      <c r="L556" s="35">
        <v>-10.785537847300809</v>
      </c>
      <c r="M556" s="35">
        <v>-8.8166296013132417</v>
      </c>
      <c r="N556" s="35">
        <v>-7.1997553257510738</v>
      </c>
      <c r="O556" s="35">
        <v>-5.9968960413282506</v>
      </c>
      <c r="P556" s="35">
        <v>-5.254161978970334</v>
      </c>
      <c r="Q556" s="35">
        <v>-5.0000249970028285</v>
      </c>
      <c r="R556" s="35">
        <v>-5.2442271451209912</v>
      </c>
      <c r="S556" s="35">
        <v>-5.9774072140894017</v>
      </c>
      <c r="T556" s="35">
        <v>-8.481750370103466</v>
      </c>
      <c r="U556" s="35">
        <v>-10.464431123110385</v>
      </c>
      <c r="V556" s="35">
        <v>-12.03411336050821</v>
      </c>
      <c r="W556" s="35">
        <v>-13.276825946821212</v>
      </c>
      <c r="X556" s="35">
        <v>-14.260677668772852</v>
      </c>
      <c r="Y556" s="35">
        <v>-15.039590042758743</v>
      </c>
      <c r="Z556" s="35">
        <v>-15.656252567010702</v>
      </c>
      <c r="AA556" s="35"/>
      <c r="AB556" s="35"/>
      <c r="AC556" s="35"/>
    </row>
    <row r="557" spans="1:29" ht="26.4">
      <c r="A557" s="240" t="s">
        <v>790</v>
      </c>
      <c r="B557" s="35" t="s">
        <v>84</v>
      </c>
      <c r="C557" s="35">
        <v>-9.8896989718073609</v>
      </c>
      <c r="D557" s="35">
        <v>-9.8580916038450788</v>
      </c>
      <c r="E557" s="35">
        <v>-9.817426970271832</v>
      </c>
      <c r="F557" s="35">
        <v>-9.7651096616740514</v>
      </c>
      <c r="G557" s="35">
        <v>-9.6978005397564679</v>
      </c>
      <c r="H557" s="35">
        <v>-10</v>
      </c>
      <c r="I557" s="35">
        <v>-8.1646394480337232</v>
      </c>
      <c r="J557" s="35">
        <v>-6.3916335133658482</v>
      </c>
      <c r="K557" s="35">
        <v>-4.7412183748799013</v>
      </c>
      <c r="L557" s="35">
        <v>-3.26946530654629</v>
      </c>
      <c r="M557" s="35">
        <v>-2.0263757095803614</v>
      </c>
      <c r="N557" s="35">
        <v>-1.0541823627150997</v>
      </c>
      <c r="O557" s="35">
        <v>-0.38591460398377819</v>
      </c>
      <c r="P557" s="35">
        <v>-4.427619058762744E-2</v>
      </c>
      <c r="Q557" s="35">
        <v>-4.0873960484955063E-2</v>
      </c>
      <c r="R557" s="35">
        <v>-0.37582350118568719</v>
      </c>
      <c r="S557" s="35">
        <v>-1.0377452227763868</v>
      </c>
      <c r="T557" s="35">
        <v>-2.0041509685910208</v>
      </c>
      <c r="U557" s="35">
        <v>-3.7850726712836327</v>
      </c>
      <c r="V557" s="35">
        <v>-5.1693282915298804</v>
      </c>
      <c r="W557" s="35">
        <v>-6.2452675758264551</v>
      </c>
      <c r="X557" s="35">
        <v>-7.0815620625966709</v>
      </c>
      <c r="Y557" s="35">
        <v>-7.7315880248511348</v>
      </c>
      <c r="Z557" s="35">
        <v>-8.2368331966047776</v>
      </c>
      <c r="AA557" s="35"/>
      <c r="AB557" s="35"/>
      <c r="AC557" s="35"/>
    </row>
    <row r="558" spans="1:29" ht="26.4">
      <c r="A558" s="240" t="s">
        <v>790</v>
      </c>
      <c r="B558" s="35" t="s">
        <v>85</v>
      </c>
      <c r="C558" s="35">
        <v>-1.9687668658130062</v>
      </c>
      <c r="D558" s="35">
        <v>-1.957638436527037</v>
      </c>
      <c r="E558" s="35">
        <v>-1.9425449252345237</v>
      </c>
      <c r="F558" s="35">
        <v>-1.9220735651455978</v>
      </c>
      <c r="G558" s="35">
        <v>-2</v>
      </c>
      <c r="H558" s="35">
        <v>-0.37272519743823018</v>
      </c>
      <c r="I558" s="35">
        <v>1.2111698864909459</v>
      </c>
      <c r="J558" s="35">
        <v>2.7094619450809843</v>
      </c>
      <c r="K558" s="35">
        <v>4.0822096679712958</v>
      </c>
      <c r="L558" s="35">
        <v>5.292818492351242</v>
      </c>
      <c r="M558" s="35">
        <v>6.3090161369238587</v>
      </c>
      <c r="N558" s="35">
        <v>7.1037129129486374</v>
      </c>
      <c r="O558" s="35">
        <v>7.655723878283105</v>
      </c>
      <c r="P558" s="35">
        <v>7.9503335833175068</v>
      </c>
      <c r="Q558" s="35">
        <v>7.9796883538655869</v>
      </c>
      <c r="R558" s="35">
        <v>7.7430056535758371</v>
      </c>
      <c r="S558" s="35">
        <v>7.2465949447023306</v>
      </c>
      <c r="T558" s="35">
        <v>6.5036894911309489</v>
      </c>
      <c r="U558" s="35">
        <v>5.5340935874380026</v>
      </c>
      <c r="V558" s="35">
        <v>3.554878920935173</v>
      </c>
      <c r="W558" s="35">
        <v>2.0956061227722085</v>
      </c>
      <c r="X558" s="35">
        <v>1.0196858926432322</v>
      </c>
      <c r="Y558" s="35">
        <v>0.22641108956455902</v>
      </c>
      <c r="Z558" s="35">
        <v>-0.35846955081904119</v>
      </c>
      <c r="AA558" s="35"/>
      <c r="AB558" s="35"/>
      <c r="AC558" s="35"/>
    </row>
    <row r="559" spans="1:29" ht="26.4">
      <c r="A559" s="240" t="s">
        <v>790</v>
      </c>
      <c r="B559" s="35" t="s">
        <v>86</v>
      </c>
      <c r="C559" s="35">
        <v>4.0115430737759858</v>
      </c>
      <c r="D559" s="35">
        <v>4.0164716568892977</v>
      </c>
      <c r="E559" s="35">
        <v>4.023504612891168</v>
      </c>
      <c r="F559" s="35">
        <v>4.0335404526014997</v>
      </c>
      <c r="G559" s="35">
        <v>4</v>
      </c>
      <c r="H559" s="35">
        <v>5.9635329656203293</v>
      </c>
      <c r="I559" s="35">
        <v>7.8820126650833382</v>
      </c>
      <c r="J559" s="35">
        <v>9.7114195794755673</v>
      </c>
      <c r="K559" s="35">
        <v>11.409777965039583</v>
      </c>
      <c r="L559" s="35">
        <v>12.938118986662824</v>
      </c>
      <c r="M559" s="35">
        <v>14.261374857844141</v>
      </c>
      <c r="N559" s="35">
        <v>15.349183471095445</v>
      </c>
      <c r="O559" s="35">
        <v>16.176585056532993</v>
      </c>
      <c r="P559" s="35">
        <v>16.724594883826096</v>
      </c>
      <c r="Q559" s="35">
        <v>16.980638866856438</v>
      </c>
      <c r="R559" s="35">
        <v>16.938842076138542</v>
      </c>
      <c r="S559" s="35">
        <v>16.60016353908355</v>
      </c>
      <c r="T559" s="35">
        <v>15.972374235114208</v>
      </c>
      <c r="U559" s="35">
        <v>15.069878790533048</v>
      </c>
      <c r="V559" s="35">
        <v>13.91338496435527</v>
      </c>
      <c r="W559" s="35">
        <v>10.9471416738686</v>
      </c>
      <c r="X559" s="35">
        <v>8.8684458043681573</v>
      </c>
      <c r="Y559" s="35">
        <v>7.4117289761375069</v>
      </c>
      <c r="Z559" s="35">
        <v>6.3908851149523977</v>
      </c>
      <c r="AA559" s="35"/>
      <c r="AB559" s="35"/>
      <c r="AC559" s="35"/>
    </row>
    <row r="560" spans="1:29" ht="26.4">
      <c r="A560" s="240" t="s">
        <v>790</v>
      </c>
      <c r="B560" s="35" t="s">
        <v>87</v>
      </c>
      <c r="C560" s="35">
        <v>10.005208247566719</v>
      </c>
      <c r="D560" s="35">
        <v>10.007731517589884</v>
      </c>
      <c r="E560" s="35">
        <v>10.011477250932664</v>
      </c>
      <c r="F560" s="35">
        <v>10</v>
      </c>
      <c r="G560" s="35">
        <v>11.8823835250023</v>
      </c>
      <c r="H560" s="35">
        <v>13.725090658019013</v>
      </c>
      <c r="I560" s="35">
        <v>15.48928129576985</v>
      </c>
      <c r="J560" s="35">
        <v>17.137770285308562</v>
      </c>
      <c r="K560" s="35">
        <v>18.635811203037562</v>
      </c>
      <c r="L560" s="35">
        <v>19.951828730817468</v>
      </c>
      <c r="M560" s="35">
        <v>21.058084192337873</v>
      </c>
      <c r="N560" s="35">
        <v>21.931260221746115</v>
      </c>
      <c r="O560" s="35">
        <v>22.552952241040401</v>
      </c>
      <c r="P560" s="35">
        <v>22.910056386994022</v>
      </c>
      <c r="Q560" s="35">
        <v>22.995045710987664</v>
      </c>
      <c r="R560" s="35">
        <v>22.806128830081256</v>
      </c>
      <c r="S560" s="35">
        <v>22.347287685319209</v>
      </c>
      <c r="T560" s="35">
        <v>21.628193611409305</v>
      </c>
      <c r="U560" s="35">
        <v>20.664003486836716</v>
      </c>
      <c r="V560" s="35">
        <v>19.475040261108305</v>
      </c>
      <c r="W560" s="35">
        <v>16.382751485822094</v>
      </c>
      <c r="X560" s="35">
        <v>14.299666851758456</v>
      </c>
      <c r="Y560" s="35">
        <v>12.89642093651549</v>
      </c>
      <c r="Z560" s="35">
        <v>11.951140525702421</v>
      </c>
      <c r="AA560" s="35"/>
      <c r="AB560" s="35"/>
      <c r="AC560" s="35"/>
    </row>
    <row r="561" spans="1:29" ht="26.4">
      <c r="A561" s="240" t="s">
        <v>790</v>
      </c>
      <c r="B561" s="35" t="s">
        <v>88</v>
      </c>
      <c r="C561" s="35">
        <v>12.006596637780836</v>
      </c>
      <c r="D561" s="35">
        <v>12.009655352965794</v>
      </c>
      <c r="E561" s="35">
        <v>12.014132326799102</v>
      </c>
      <c r="F561" s="35">
        <v>12</v>
      </c>
      <c r="G561" s="35">
        <v>13.9086804546673</v>
      </c>
      <c r="H561" s="35">
        <v>15.775992140225519</v>
      </c>
      <c r="I561" s="35">
        <v>17.561462914894371</v>
      </c>
      <c r="J561" s="35">
        <v>19.226394458036861</v>
      </c>
      <c r="K561" s="35">
        <v>20.734701018147405</v>
      </c>
      <c r="L561" s="35">
        <v>22.053691535977002</v>
      </c>
      <c r="M561" s="35">
        <v>23.154778191046994</v>
      </c>
      <c r="N561" s="35">
        <v>24.01409601450348</v>
      </c>
      <c r="O561" s="35">
        <v>24.613020138814047</v>
      </c>
      <c r="P561" s="35">
        <v>24.938569473428998</v>
      </c>
      <c r="Q561" s="35">
        <v>24.983688057134732</v>
      </c>
      <c r="R561" s="35">
        <v>24.747397989064034</v>
      </c>
      <c r="S561" s="35">
        <v>24.234820623734301</v>
      </c>
      <c r="T561" s="35">
        <v>23.457065570732105</v>
      </c>
      <c r="U561" s="35">
        <v>22.430989904866593</v>
      </c>
      <c r="V561" s="35">
        <v>21.178832805674503</v>
      </c>
      <c r="W561" s="35">
        <v>18.271074240827559</v>
      </c>
      <c r="X561" s="35">
        <v>16.284463282701775</v>
      </c>
      <c r="Y561" s="35">
        <v>14.927189970309975</v>
      </c>
      <c r="Z561" s="35">
        <v>13.999886696865348</v>
      </c>
      <c r="AA561" s="35"/>
      <c r="AB561" s="35"/>
      <c r="AC561" s="35"/>
    </row>
    <row r="562" spans="1:29" ht="26.4">
      <c r="A562" s="240" t="s">
        <v>790</v>
      </c>
      <c r="B562" s="35" t="s">
        <v>89</v>
      </c>
      <c r="C562" s="35">
        <v>11.025640540560262</v>
      </c>
      <c r="D562" s="35">
        <v>11.035661498083293</v>
      </c>
      <c r="E562" s="35">
        <v>11.049598893695542</v>
      </c>
      <c r="F562" s="35">
        <v>11.068983368283517</v>
      </c>
      <c r="G562" s="35">
        <v>11</v>
      </c>
      <c r="H562" s="35">
        <v>12.875353668605321</v>
      </c>
      <c r="I562" s="35">
        <v>14.70462193315017</v>
      </c>
      <c r="J562" s="35">
        <v>16.442851903671535</v>
      </c>
      <c r="K562" s="35">
        <v>18.047327887720286</v>
      </c>
      <c r="L562" s="35">
        <v>19.478621096333537</v>
      </c>
      <c r="M562" s="35">
        <v>20.701558576829246</v>
      </c>
      <c r="N562" s="35">
        <v>21.686087561629307</v>
      </c>
      <c r="O562" s="35">
        <v>22.408013992389787</v>
      </c>
      <c r="P562" s="35">
        <v>22.849597070763949</v>
      </c>
      <c r="Q562" s="35">
        <v>22.999985225160891</v>
      </c>
      <c r="R562" s="35">
        <v>22.855482779944957</v>
      </c>
      <c r="S562" s="35">
        <v>22.419640773881259</v>
      </c>
      <c r="T562" s="35">
        <v>21.703169696032326</v>
      </c>
      <c r="U562" s="35">
        <v>20.723676283555562</v>
      </c>
      <c r="V562" s="35">
        <v>17.991302372128178</v>
      </c>
      <c r="W562" s="35">
        <v>16.026731395941972</v>
      </c>
      <c r="X562" s="35">
        <v>14.614209081799025</v>
      </c>
      <c r="Y562" s="35">
        <v>13.59860857047261</v>
      </c>
      <c r="Z562" s="35">
        <v>12.868393983220365</v>
      </c>
      <c r="AA562" s="35"/>
      <c r="AB562" s="35"/>
      <c r="AC562" s="35"/>
    </row>
    <row r="563" spans="1:29" ht="26.4">
      <c r="A563" s="240" t="s">
        <v>790</v>
      </c>
      <c r="B563" s="35" t="s">
        <v>90</v>
      </c>
      <c r="C563" s="35">
        <v>7.08227942116911</v>
      </c>
      <c r="D563" s="35">
        <v>7.1089427793452789</v>
      </c>
      <c r="E563" s="35">
        <v>7.144246629385985</v>
      </c>
      <c r="F563" s="35">
        <v>7.1909909974232677</v>
      </c>
      <c r="G563" s="35">
        <v>7.252883282278475</v>
      </c>
      <c r="H563" s="35">
        <v>7</v>
      </c>
      <c r="I563" s="35">
        <v>8.8770958861894353</v>
      </c>
      <c r="J563" s="35">
        <v>10.699127394921376</v>
      </c>
      <c r="K563" s="35">
        <v>12.412645455493355</v>
      </c>
      <c r="L563" s="35">
        <v>13.967384225887507</v>
      </c>
      <c r="M563" s="35">
        <v>15.317735635077389</v>
      </c>
      <c r="N563" s="35">
        <v>16.424087290194336</v>
      </c>
      <c r="O563" s="35">
        <v>17.253984501210894</v>
      </c>
      <c r="P563" s="35">
        <v>17.783082335289834</v>
      </c>
      <c r="Q563" s="35">
        <v>17.995859772401204</v>
      </c>
      <c r="R563" s="35">
        <v>17.886075012540154</v>
      </c>
      <c r="S563" s="35">
        <v>17.456948578164031</v>
      </c>
      <c r="T563" s="35">
        <v>16.72106884056133</v>
      </c>
      <c r="U563" s="35">
        <v>14.341871780335904</v>
      </c>
      <c r="V563" s="35">
        <v>12.544974747425009</v>
      </c>
      <c r="W563" s="35">
        <v>11.187861879028119</v>
      </c>
      <c r="X563" s="35">
        <v>10.162897563412958</v>
      </c>
      <c r="Y563" s="35">
        <v>9.388789622394432</v>
      </c>
      <c r="Z563" s="35">
        <v>8.8041418495709589</v>
      </c>
      <c r="AA563" s="35"/>
      <c r="AB563" s="35"/>
      <c r="AC563" s="35"/>
    </row>
    <row r="564" spans="1:29" ht="26.4">
      <c r="A564" s="240" t="s">
        <v>790</v>
      </c>
      <c r="B564" s="35" t="s">
        <v>91</v>
      </c>
      <c r="C564" s="35">
        <v>2.1205341254172714</v>
      </c>
      <c r="D564" s="35">
        <v>2.1541747589626015</v>
      </c>
      <c r="E564" s="35">
        <v>2.1972043702884019</v>
      </c>
      <c r="F564" s="35">
        <v>2.2522433887526212</v>
      </c>
      <c r="G564" s="35">
        <v>2.3226435959626803</v>
      </c>
      <c r="H564" s="35">
        <v>2.4126922435133498</v>
      </c>
      <c r="I564" s="35">
        <v>2</v>
      </c>
      <c r="J564" s="35">
        <v>3.6811160209769858</v>
      </c>
      <c r="K564" s="35">
        <v>5.3030558783993786</v>
      </c>
      <c r="L564" s="35">
        <v>6.8087264406326584</v>
      </c>
      <c r="M564" s="35">
        <v>8.145127316068951</v>
      </c>
      <c r="N564" s="35">
        <v>9.2652164946431999</v>
      </c>
      <c r="O564" s="35">
        <v>10.129566251201428</v>
      </c>
      <c r="P564" s="35">
        <v>10.707751022056042</v>
      </c>
      <c r="Q564" s="35">
        <v>10.979418400747326</v>
      </c>
      <c r="R564" s="35">
        <v>10.935005553399874</v>
      </c>
      <c r="S564" s="35">
        <v>10.576075835478607</v>
      </c>
      <c r="T564" s="35">
        <v>9.9152637608584016</v>
      </c>
      <c r="U564" s="35">
        <v>8.1881685515948686</v>
      </c>
      <c r="V564" s="35">
        <v>6.8379221691021508</v>
      </c>
      <c r="W564" s="35">
        <v>5.7822969298820723</v>
      </c>
      <c r="X564" s="35">
        <v>4.9570070715813728</v>
      </c>
      <c r="Y564" s="35">
        <v>4.3117938605774313</v>
      </c>
      <c r="Z564" s="35">
        <v>3.8073649214999632</v>
      </c>
      <c r="AA564" s="35"/>
      <c r="AB564" s="35"/>
      <c r="AC564" s="35"/>
    </row>
    <row r="565" spans="1:29" ht="26.4">
      <c r="A565" s="240" t="s">
        <v>790</v>
      </c>
      <c r="B565" s="35" t="s">
        <v>92</v>
      </c>
      <c r="C565" s="35">
        <v>-4.816468032433237</v>
      </c>
      <c r="D565" s="35">
        <v>-4.771492977092552</v>
      </c>
      <c r="E565" s="35">
        <v>-4.7154966504729989</v>
      </c>
      <c r="F565" s="35">
        <v>-4.6457782572185247</v>
      </c>
      <c r="G565" s="35">
        <v>-4.5589751640261875</v>
      </c>
      <c r="H565" s="35">
        <v>-4.4509007142858543</v>
      </c>
      <c r="I565" s="35">
        <v>-5</v>
      </c>
      <c r="J565" s="35">
        <v>-3.5560014337577583</v>
      </c>
      <c r="K565" s="35">
        <v>-2.1741183606474648</v>
      </c>
      <c r="L565" s="35">
        <v>-0.91379429435647186</v>
      </c>
      <c r="M565" s="35">
        <v>0.17075627161509832</v>
      </c>
      <c r="N565" s="35">
        <v>1.0328799715321466</v>
      </c>
      <c r="O565" s="35">
        <v>1.6354914231699222</v>
      </c>
      <c r="P565" s="35">
        <v>1.9526685041936016</v>
      </c>
      <c r="Q565" s="35">
        <v>1.9707674262653549</v>
      </c>
      <c r="R565" s="35">
        <v>1.6890096405029853</v>
      </c>
      <c r="S565" s="35">
        <v>1.1195153277817003</v>
      </c>
      <c r="T565" s="35">
        <v>-8.4935795966147865E-2</v>
      </c>
      <c r="U565" s="35">
        <v>-1.052325251952257</v>
      </c>
      <c r="V565" s="35">
        <v>-1.8293118320644268</v>
      </c>
      <c r="W565" s="35">
        <v>-2.4533708828828118</v>
      </c>
      <c r="X565" s="35">
        <v>-2.9546018035663075</v>
      </c>
      <c r="Y565" s="35">
        <v>-3.3571797896074704</v>
      </c>
      <c r="Z565" s="35">
        <v>-3.6805218424559971</v>
      </c>
      <c r="AA565" s="35"/>
      <c r="AB565" s="35"/>
      <c r="AC565" s="35"/>
    </row>
    <row r="566" spans="1:29" ht="26.4">
      <c r="A566" s="240" t="s">
        <v>790</v>
      </c>
      <c r="B566" s="35" t="s">
        <v>93</v>
      </c>
      <c r="C566" s="35">
        <v>-12.601084757348872</v>
      </c>
      <c r="D566" s="35">
        <v>-12.509610201110076</v>
      </c>
      <c r="E566" s="35">
        <v>-12.397159774449596</v>
      </c>
      <c r="F566" s="35">
        <v>-12.258923537226277</v>
      </c>
      <c r="G566" s="35">
        <v>-12.088988590342012</v>
      </c>
      <c r="H566" s="35">
        <v>-11.880086158153366</v>
      </c>
      <c r="I566" s="35">
        <v>-11.623280674793589</v>
      </c>
      <c r="J566" s="35">
        <v>-13</v>
      </c>
      <c r="K566" s="35">
        <v>-11.027785708963695</v>
      </c>
      <c r="L566" s="35">
        <v>-9.1514424661384197</v>
      </c>
      <c r="M566" s="35">
        <v>-7.4621809448830057</v>
      </c>
      <c r="N566" s="35">
        <v>-6.0421176137178296</v>
      </c>
      <c r="O566" s="35">
        <v>-4.9602829835278452</v>
      </c>
      <c r="P566" s="35">
        <v>-4.2692659745225345</v>
      </c>
      <c r="Q566" s="35">
        <v>-4.0026575231868868</v>
      </c>
      <c r="R566" s="35">
        <v>-4.1734176977080324</v>
      </c>
      <c r="S566" s="35">
        <v>-5.8198787395875042</v>
      </c>
      <c r="T566" s="35">
        <v>-7.1592181946980036</v>
      </c>
      <c r="U566" s="35">
        <v>-8.2487247972763402</v>
      </c>
      <c r="V566" s="35">
        <v>-9.1350009631374078</v>
      </c>
      <c r="W566" s="35">
        <v>-9.8559561554368713</v>
      </c>
      <c r="X566" s="35">
        <v>-10.442428419190644</v>
      </c>
      <c r="Y566" s="35">
        <v>-10.919503443860981</v>
      </c>
      <c r="Z566" s="35">
        <v>-11.307587575423184</v>
      </c>
      <c r="AA566" s="35"/>
      <c r="AB566" s="35"/>
      <c r="AC566" s="35"/>
    </row>
  </sheetData>
  <customSheetViews>
    <customSheetView guid="{DEEDC23C-5E0A-459A-BE7F-FE8D0597CCC6}">
      <selection activeCell="B65" sqref="B65"/>
      <pageMargins left="0.7" right="0.7" top="0.75" bottom="0.75" header="0.3" footer="0.3"/>
    </customSheetView>
  </customSheetViews>
  <phoneticPr fontId="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15"/>
  <dimension ref="A1:AE810"/>
  <sheetViews>
    <sheetView workbookViewId="0">
      <selection activeCell="AC5" sqref="AC5"/>
    </sheetView>
  </sheetViews>
  <sheetFormatPr defaultColWidth="8.88671875" defaultRowHeight="13.2"/>
  <cols>
    <col min="1" max="1" width="31.5546875" style="43" customWidth="1"/>
    <col min="2" max="26" width="8.88671875" style="43"/>
    <col min="27" max="27" width="4.6640625" style="43" customWidth="1"/>
    <col min="28" max="28" width="23.5546875" style="43" customWidth="1"/>
    <col min="29" max="30" width="8.88671875" style="43"/>
    <col min="31" max="31" width="61.6640625" style="43" bestFit="1" customWidth="1"/>
    <col min="32" max="16384" width="8.88671875" style="43"/>
  </cols>
  <sheetData>
    <row r="1" spans="1:31" ht="22.8">
      <c r="A1" s="237" t="s">
        <v>225</v>
      </c>
    </row>
    <row r="2" spans="1:31">
      <c r="A2" s="65"/>
      <c r="B2" s="65"/>
      <c r="C2" s="63">
        <v>1</v>
      </c>
      <c r="D2" s="63">
        <v>2</v>
      </c>
      <c r="E2" s="63">
        <v>3</v>
      </c>
      <c r="F2" s="63">
        <v>4</v>
      </c>
      <c r="G2" s="63">
        <v>5</v>
      </c>
      <c r="H2" s="63">
        <v>6</v>
      </c>
      <c r="I2" s="63">
        <v>7</v>
      </c>
      <c r="J2" s="63">
        <v>8</v>
      </c>
      <c r="K2" s="63">
        <v>9</v>
      </c>
      <c r="L2" s="63">
        <v>10</v>
      </c>
      <c r="M2" s="63">
        <v>11</v>
      </c>
      <c r="N2" s="63">
        <v>12</v>
      </c>
      <c r="O2" s="63">
        <v>13</v>
      </c>
      <c r="P2" s="63">
        <v>14</v>
      </c>
      <c r="Q2" s="63">
        <v>15</v>
      </c>
      <c r="R2" s="63">
        <v>16</v>
      </c>
      <c r="S2" s="63">
        <v>17</v>
      </c>
      <c r="T2" s="63">
        <v>18</v>
      </c>
      <c r="U2" s="63">
        <v>19</v>
      </c>
      <c r="V2" s="63">
        <v>20</v>
      </c>
      <c r="W2" s="63">
        <v>21</v>
      </c>
      <c r="X2" s="63">
        <v>22</v>
      </c>
      <c r="Y2" s="63">
        <v>23</v>
      </c>
      <c r="Z2" s="63">
        <v>24</v>
      </c>
    </row>
    <row r="3" spans="1:31">
      <c r="A3" s="239" t="s">
        <v>804</v>
      </c>
      <c r="B3" s="63" t="s">
        <v>82</v>
      </c>
      <c r="C3" s="66">
        <v>0</v>
      </c>
      <c r="D3" s="66">
        <v>0</v>
      </c>
      <c r="E3" s="66">
        <v>0</v>
      </c>
      <c r="F3" s="66">
        <v>0</v>
      </c>
      <c r="G3" s="66">
        <v>0</v>
      </c>
      <c r="H3" s="66">
        <v>0</v>
      </c>
      <c r="I3" s="66">
        <v>0</v>
      </c>
      <c r="J3" s="66">
        <v>4.8266654242014448</v>
      </c>
      <c r="K3" s="66">
        <v>12.942335799368431</v>
      </c>
      <c r="L3" s="66">
        <v>19.345589427531355</v>
      </c>
      <c r="M3" s="66">
        <v>23.497816628151853</v>
      </c>
      <c r="N3" s="66">
        <v>24.943211716706173</v>
      </c>
      <c r="O3" s="66">
        <v>23.497816628151853</v>
      </c>
      <c r="P3" s="66">
        <v>19.345589427531355</v>
      </c>
      <c r="Q3" s="66">
        <v>12.942335799368431</v>
      </c>
      <c r="R3" s="66">
        <v>4.8266654242014448</v>
      </c>
      <c r="S3" s="66">
        <v>0</v>
      </c>
      <c r="T3" s="66">
        <v>0</v>
      </c>
      <c r="U3" s="66">
        <v>0</v>
      </c>
      <c r="V3" s="66">
        <v>0</v>
      </c>
      <c r="W3" s="66">
        <v>0</v>
      </c>
      <c r="X3" s="66">
        <v>0</v>
      </c>
      <c r="Y3" s="66">
        <v>0</v>
      </c>
      <c r="Z3" s="66">
        <v>0</v>
      </c>
    </row>
    <row r="4" spans="1:31" ht="13.8" thickBot="1">
      <c r="A4" s="239" t="s">
        <v>804</v>
      </c>
      <c r="B4" s="63" t="s">
        <v>83</v>
      </c>
      <c r="C4" s="66">
        <v>0</v>
      </c>
      <c r="D4" s="66">
        <v>0</v>
      </c>
      <c r="E4" s="66">
        <v>0</v>
      </c>
      <c r="F4" s="66">
        <v>0</v>
      </c>
      <c r="G4" s="66">
        <v>0</v>
      </c>
      <c r="H4" s="66">
        <v>0</v>
      </c>
      <c r="I4" s="66">
        <v>1.2843918390358362</v>
      </c>
      <c r="J4" s="66">
        <v>11.096497844463574</v>
      </c>
      <c r="K4" s="66">
        <v>19.784633517642597</v>
      </c>
      <c r="L4" s="66">
        <v>26.777984069557764</v>
      </c>
      <c r="M4" s="66">
        <v>31.397488257874652</v>
      </c>
      <c r="N4" s="66">
        <v>33.024483750937776</v>
      </c>
      <c r="O4" s="66">
        <v>31.397488257874652</v>
      </c>
      <c r="P4" s="66">
        <v>26.777984069557764</v>
      </c>
      <c r="Q4" s="66">
        <v>19.784633517642597</v>
      </c>
      <c r="R4" s="66">
        <v>11.096497844463574</v>
      </c>
      <c r="S4" s="66">
        <v>1.2843918390358362</v>
      </c>
      <c r="T4" s="66">
        <v>0</v>
      </c>
      <c r="U4" s="66">
        <v>0</v>
      </c>
      <c r="V4" s="66">
        <v>0</v>
      </c>
      <c r="W4" s="66">
        <v>0</v>
      </c>
      <c r="X4" s="66">
        <v>0</v>
      </c>
      <c r="Y4" s="66">
        <v>0</v>
      </c>
      <c r="Z4" s="66">
        <v>0</v>
      </c>
    </row>
    <row r="5" spans="1:31">
      <c r="A5" s="239" t="s">
        <v>804</v>
      </c>
      <c r="B5" s="63" t="s">
        <v>84</v>
      </c>
      <c r="C5" s="66">
        <v>0</v>
      </c>
      <c r="D5" s="66">
        <v>0</v>
      </c>
      <c r="E5" s="66">
        <v>0</v>
      </c>
      <c r="F5" s="66">
        <v>0</v>
      </c>
      <c r="G5" s="66">
        <v>0</v>
      </c>
      <c r="H5" s="66">
        <v>0</v>
      </c>
      <c r="I5" s="66">
        <v>9.0450523471347584</v>
      </c>
      <c r="J5" s="66">
        <v>19.379790746226664</v>
      </c>
      <c r="K5" s="66">
        <v>28.80156717881195</v>
      </c>
      <c r="L5" s="66">
        <v>36.643898591324103</v>
      </c>
      <c r="M5" s="66">
        <v>42.003215554087454</v>
      </c>
      <c r="N5" s="66">
        <v>43.935164281725413</v>
      </c>
      <c r="O5" s="66">
        <v>42.003215554087454</v>
      </c>
      <c r="P5" s="66">
        <v>36.643898591324103</v>
      </c>
      <c r="Q5" s="66">
        <v>28.80156717881195</v>
      </c>
      <c r="R5" s="66">
        <v>19.379790746226664</v>
      </c>
      <c r="S5" s="66">
        <v>9.0450523471347584</v>
      </c>
      <c r="T5" s="66">
        <v>0</v>
      </c>
      <c r="U5" s="66">
        <v>0</v>
      </c>
      <c r="V5" s="66">
        <v>0</v>
      </c>
      <c r="W5" s="66">
        <v>0</v>
      </c>
      <c r="X5" s="66">
        <v>0</v>
      </c>
      <c r="Y5" s="66">
        <v>0</v>
      </c>
      <c r="Z5" s="66">
        <v>0</v>
      </c>
      <c r="AB5" s="151" t="s">
        <v>501</v>
      </c>
      <c r="AC5" s="152">
        <f>INDEX(C3:Z566,MATCH(1,INDEX((A3:A566=CC)*(B3:B566=CM),),0),MATCH(CT,C2:Z2,0))</f>
        <v>38.520381219816002</v>
      </c>
      <c r="AE5" s="67" t="s">
        <v>333</v>
      </c>
    </row>
    <row r="6" spans="1:31">
      <c r="A6" s="239" t="s">
        <v>804</v>
      </c>
      <c r="B6" s="63" t="s">
        <v>85</v>
      </c>
      <c r="C6" s="66">
        <v>0</v>
      </c>
      <c r="D6" s="66">
        <v>0</v>
      </c>
      <c r="E6" s="66">
        <v>0</v>
      </c>
      <c r="F6" s="66">
        <v>0</v>
      </c>
      <c r="G6" s="66">
        <v>0</v>
      </c>
      <c r="H6" s="66">
        <v>5.1255486020382746</v>
      </c>
      <c r="I6" s="66">
        <v>15.981457229887186</v>
      </c>
      <c r="J6" s="66">
        <v>26.656540497004137</v>
      </c>
      <c r="K6" s="66">
        <v>36.689137420586945</v>
      </c>
      <c r="L6" s="66">
        <v>45.371696278455744</v>
      </c>
      <c r="M6" s="66">
        <v>51.579795974566579</v>
      </c>
      <c r="N6" s="66">
        <v>53.897389016676442</v>
      </c>
      <c r="O6" s="66">
        <v>51.579795974566579</v>
      </c>
      <c r="P6" s="66">
        <v>45.371696278455744</v>
      </c>
      <c r="Q6" s="66">
        <v>36.689137420586945</v>
      </c>
      <c r="R6" s="66">
        <v>26.656540497004137</v>
      </c>
      <c r="S6" s="66">
        <v>15.981457229887186</v>
      </c>
      <c r="T6" s="66">
        <v>5.1255486020382746</v>
      </c>
      <c r="U6" s="66">
        <v>0</v>
      </c>
      <c r="V6" s="66">
        <v>0</v>
      </c>
      <c r="W6" s="66">
        <v>0</v>
      </c>
      <c r="X6" s="66">
        <v>0</v>
      </c>
      <c r="Y6" s="66">
        <v>0</v>
      </c>
      <c r="Z6" s="66">
        <v>0</v>
      </c>
      <c r="AB6" s="149"/>
      <c r="AC6" s="150"/>
      <c r="AE6" s="43" t="s">
        <v>334</v>
      </c>
    </row>
    <row r="7" spans="1:31" ht="13.8" thickBot="1">
      <c r="A7" s="239" t="s">
        <v>804</v>
      </c>
      <c r="B7" s="63" t="s">
        <v>86</v>
      </c>
      <c r="C7" s="66">
        <v>0</v>
      </c>
      <c r="D7" s="66">
        <v>0</v>
      </c>
      <c r="E7" s="66">
        <v>0</v>
      </c>
      <c r="F7" s="66">
        <v>0</v>
      </c>
      <c r="G7" s="66">
        <v>0</v>
      </c>
      <c r="H7" s="66">
        <v>12.903430822066786</v>
      </c>
      <c r="I7" s="66">
        <v>23.637179280746089</v>
      </c>
      <c r="J7" s="66">
        <v>34.504856249020797</v>
      </c>
      <c r="K7" s="66">
        <v>45.123259694174962</v>
      </c>
      <c r="L7" s="66">
        <v>54.855921417864039</v>
      </c>
      <c r="M7" s="66">
        <v>62.40977112409481</v>
      </c>
      <c r="N7" s="66">
        <v>65.460313135611329</v>
      </c>
      <c r="O7" s="66">
        <v>62.40977112409481</v>
      </c>
      <c r="P7" s="66">
        <v>54.855921417864039</v>
      </c>
      <c r="Q7" s="66">
        <v>45.123259694174962</v>
      </c>
      <c r="R7" s="66">
        <v>34.504856249020797</v>
      </c>
      <c r="S7" s="66">
        <v>23.637179280746089</v>
      </c>
      <c r="T7" s="66">
        <v>12.903430822066786</v>
      </c>
      <c r="U7" s="66">
        <v>2.6178926604206385</v>
      </c>
      <c r="V7" s="66">
        <v>0</v>
      </c>
      <c r="W7" s="66">
        <v>0</v>
      </c>
      <c r="X7" s="66">
        <v>0</v>
      </c>
      <c r="Y7" s="66">
        <v>0</v>
      </c>
      <c r="Z7" s="66">
        <v>0</v>
      </c>
      <c r="AB7" s="153" t="s">
        <v>502</v>
      </c>
      <c r="AC7" s="154" t="e">
        <f>INDEX(C3:Z566,MATCH(1,INDEX((A3:A566=ACC)*(B3:B566=ACM),),0),MATCH(ACT,C2:Z2,0))</f>
        <v>#N/A</v>
      </c>
      <c r="AE7" s="43" t="s">
        <v>335</v>
      </c>
    </row>
    <row r="8" spans="1:31">
      <c r="A8" s="239" t="s">
        <v>804</v>
      </c>
      <c r="B8" s="63" t="s">
        <v>87</v>
      </c>
      <c r="C8" s="66">
        <v>0</v>
      </c>
      <c r="D8" s="66">
        <v>0</v>
      </c>
      <c r="E8" s="66">
        <v>0</v>
      </c>
      <c r="F8" s="66">
        <v>0</v>
      </c>
      <c r="G8" s="66">
        <v>0</v>
      </c>
      <c r="H8" s="66">
        <v>16.017339381369606</v>
      </c>
      <c r="I8" s="66">
        <v>26.632424668508826</v>
      </c>
      <c r="J8" s="66">
        <v>37.507168291569208</v>
      </c>
      <c r="K8" s="66">
        <v>48.311535177347864</v>
      </c>
      <c r="L8" s="66">
        <v>58.495728851591899</v>
      </c>
      <c r="M8" s="66">
        <v>66.799795440698816</v>
      </c>
      <c r="N8" s="66">
        <v>70.361042366280373</v>
      </c>
      <c r="O8" s="66">
        <v>66.799795440698816</v>
      </c>
      <c r="P8" s="66">
        <v>58.495728851591899</v>
      </c>
      <c r="Q8" s="66">
        <v>48.311535177347864</v>
      </c>
      <c r="R8" s="66">
        <v>37.507168291569208</v>
      </c>
      <c r="S8" s="66">
        <v>26.632424668508826</v>
      </c>
      <c r="T8" s="66">
        <v>16.017339381369606</v>
      </c>
      <c r="U8" s="66">
        <v>5.9461294531245263</v>
      </c>
      <c r="V8" s="66">
        <v>0</v>
      </c>
      <c r="W8" s="66">
        <v>0</v>
      </c>
      <c r="X8" s="66">
        <v>0</v>
      </c>
      <c r="Y8" s="66">
        <v>0</v>
      </c>
      <c r="Z8" s="66">
        <v>0</v>
      </c>
      <c r="AE8" s="43" t="s">
        <v>336</v>
      </c>
    </row>
    <row r="9" spans="1:31">
      <c r="A9" s="239" t="s">
        <v>804</v>
      </c>
      <c r="B9" s="63" t="s">
        <v>88</v>
      </c>
      <c r="C9" s="66">
        <v>0</v>
      </c>
      <c r="D9" s="66">
        <v>0</v>
      </c>
      <c r="E9" s="66">
        <v>0</v>
      </c>
      <c r="F9" s="66">
        <v>0</v>
      </c>
      <c r="G9" s="66">
        <v>0</v>
      </c>
      <c r="H9" s="66">
        <v>14.983962647087694</v>
      </c>
      <c r="I9" s="66">
        <v>25.643120226611394</v>
      </c>
      <c r="J9" s="66">
        <v>36.520524301899336</v>
      </c>
      <c r="K9" s="66">
        <v>47.267121006305686</v>
      </c>
      <c r="L9" s="66">
        <v>57.299658316772451</v>
      </c>
      <c r="M9" s="66">
        <v>65.335192756448691</v>
      </c>
      <c r="N9" s="66">
        <v>68.702436551001966</v>
      </c>
      <c r="O9" s="66">
        <v>65.335192756448691</v>
      </c>
      <c r="P9" s="66">
        <v>57.299658316772451</v>
      </c>
      <c r="Q9" s="66">
        <v>47.267121006305686</v>
      </c>
      <c r="R9" s="66">
        <v>36.520524301899336</v>
      </c>
      <c r="S9" s="66">
        <v>25.643120226611394</v>
      </c>
      <c r="T9" s="66">
        <v>14.983962647087694</v>
      </c>
      <c r="U9" s="66">
        <v>4.8377731958051609</v>
      </c>
      <c r="V9" s="66">
        <v>0</v>
      </c>
      <c r="W9" s="66">
        <v>0</v>
      </c>
      <c r="X9" s="66">
        <v>0</v>
      </c>
      <c r="Y9" s="66">
        <v>0</v>
      </c>
      <c r="Z9" s="66">
        <v>0</v>
      </c>
      <c r="AE9" s="43" t="s">
        <v>337</v>
      </c>
    </row>
    <row r="10" spans="1:31">
      <c r="A10" s="239" t="s">
        <v>804</v>
      </c>
      <c r="B10" s="63" t="s">
        <v>89</v>
      </c>
      <c r="C10" s="66">
        <v>0</v>
      </c>
      <c r="D10" s="66">
        <v>0</v>
      </c>
      <c r="E10" s="66">
        <v>0</v>
      </c>
      <c r="F10" s="66">
        <v>0</v>
      </c>
      <c r="G10" s="66">
        <v>0</v>
      </c>
      <c r="H10" s="66">
        <v>9.996197609620344</v>
      </c>
      <c r="I10" s="66">
        <v>20.803731295298768</v>
      </c>
      <c r="J10" s="66">
        <v>31.62656320378893</v>
      </c>
      <c r="K10" s="66">
        <v>42.043210755301963</v>
      </c>
      <c r="L10" s="66">
        <v>51.370172638209873</v>
      </c>
      <c r="M10" s="66">
        <v>58.352677949281322</v>
      </c>
      <c r="N10" s="66">
        <v>61.069141213271507</v>
      </c>
      <c r="O10" s="66">
        <v>58.352677949281322</v>
      </c>
      <c r="P10" s="66">
        <v>51.370172638209873</v>
      </c>
      <c r="Q10" s="66">
        <v>42.043210755301963</v>
      </c>
      <c r="R10" s="66">
        <v>31.62656320378893</v>
      </c>
      <c r="S10" s="66">
        <v>20.803731295298768</v>
      </c>
      <c r="T10" s="66">
        <v>9.996197609620344</v>
      </c>
      <c r="U10" s="66">
        <v>0</v>
      </c>
      <c r="V10" s="66">
        <v>0</v>
      </c>
      <c r="W10" s="66">
        <v>0</v>
      </c>
      <c r="X10" s="66">
        <v>0</v>
      </c>
      <c r="Y10" s="66">
        <v>0</v>
      </c>
      <c r="Z10" s="66">
        <v>0</v>
      </c>
    </row>
    <row r="11" spans="1:31">
      <c r="A11" s="239" t="s">
        <v>804</v>
      </c>
      <c r="B11" s="63" t="s">
        <v>90</v>
      </c>
      <c r="C11" s="66">
        <v>0</v>
      </c>
      <c r="D11" s="66">
        <v>0</v>
      </c>
      <c r="E11" s="66">
        <v>0</v>
      </c>
      <c r="F11" s="66">
        <v>0</v>
      </c>
      <c r="G11" s="66">
        <v>0</v>
      </c>
      <c r="H11" s="66">
        <v>2.4249907364482173</v>
      </c>
      <c r="I11" s="66">
        <v>13.26906272877088</v>
      </c>
      <c r="J11" s="66">
        <v>23.827246652537891</v>
      </c>
      <c r="K11" s="66">
        <v>33.627532491023338</v>
      </c>
      <c r="L11" s="66">
        <v>41.970568623791564</v>
      </c>
      <c r="M11" s="66">
        <v>47.818014953771602</v>
      </c>
      <c r="N11" s="66">
        <v>49.966204966859195</v>
      </c>
      <c r="O11" s="66">
        <v>47.818014953771602</v>
      </c>
      <c r="P11" s="66">
        <v>41.970568623791564</v>
      </c>
      <c r="Q11" s="66">
        <v>33.627532491023338</v>
      </c>
      <c r="R11" s="66">
        <v>23.827246652537891</v>
      </c>
      <c r="S11" s="66">
        <v>13.26906272877088</v>
      </c>
      <c r="T11" s="66">
        <v>2.4249907364482173</v>
      </c>
      <c r="U11" s="66">
        <v>0</v>
      </c>
      <c r="V11" s="66">
        <v>0</v>
      </c>
      <c r="W11" s="66">
        <v>0</v>
      </c>
      <c r="X11" s="66">
        <v>0</v>
      </c>
      <c r="Y11" s="66">
        <v>0</v>
      </c>
      <c r="Z11" s="66">
        <v>0</v>
      </c>
    </row>
    <row r="12" spans="1:31">
      <c r="A12" s="239" t="s">
        <v>804</v>
      </c>
      <c r="B12" s="63" t="s">
        <v>91</v>
      </c>
      <c r="C12" s="66">
        <v>0</v>
      </c>
      <c r="D12" s="66">
        <v>0</v>
      </c>
      <c r="E12" s="66">
        <v>0</v>
      </c>
      <c r="F12" s="66">
        <v>0</v>
      </c>
      <c r="G12" s="66">
        <v>0</v>
      </c>
      <c r="H12" s="66">
        <v>0</v>
      </c>
      <c r="I12" s="66">
        <v>4.867373635494519</v>
      </c>
      <c r="J12" s="66">
        <v>14.937395098141902</v>
      </c>
      <c r="K12" s="66">
        <v>23.96944070919583</v>
      </c>
      <c r="L12" s="66">
        <v>31.344868217365885</v>
      </c>
      <c r="M12" s="66">
        <v>36.285840221760623</v>
      </c>
      <c r="N12" s="66">
        <v>38.042402768942374</v>
      </c>
      <c r="O12" s="66">
        <v>36.285840221760623</v>
      </c>
      <c r="P12" s="66">
        <v>31.344868217365885</v>
      </c>
      <c r="Q12" s="66">
        <v>23.96944070919583</v>
      </c>
      <c r="R12" s="66">
        <v>14.937395098141902</v>
      </c>
      <c r="S12" s="66">
        <v>4.867373635494519</v>
      </c>
      <c r="T12" s="66">
        <v>0</v>
      </c>
      <c r="U12" s="66">
        <v>0</v>
      </c>
      <c r="V12" s="66">
        <v>0</v>
      </c>
      <c r="W12" s="66">
        <v>0</v>
      </c>
      <c r="X12" s="66">
        <v>0</v>
      </c>
      <c r="Y12" s="66">
        <v>0</v>
      </c>
      <c r="Z12" s="66">
        <v>0</v>
      </c>
    </row>
    <row r="13" spans="1:31">
      <c r="A13" s="239" t="s">
        <v>804</v>
      </c>
      <c r="B13" s="63" t="s">
        <v>92</v>
      </c>
      <c r="C13" s="66">
        <v>0</v>
      </c>
      <c r="D13" s="66">
        <v>0</v>
      </c>
      <c r="E13" s="66">
        <v>0</v>
      </c>
      <c r="F13" s="66">
        <v>0</v>
      </c>
      <c r="G13" s="66">
        <v>0</v>
      </c>
      <c r="H13" s="66">
        <v>0</v>
      </c>
      <c r="I13" s="66">
        <v>0</v>
      </c>
      <c r="J13" s="66">
        <v>7.375092456662288</v>
      </c>
      <c r="K13" s="66">
        <v>15.72498349715624</v>
      </c>
      <c r="L13" s="66">
        <v>22.363701740952386</v>
      </c>
      <c r="M13" s="66">
        <v>26.698609661992581</v>
      </c>
      <c r="N13" s="66">
        <v>28.214136347097934</v>
      </c>
      <c r="O13" s="66">
        <v>26.698609661992581</v>
      </c>
      <c r="P13" s="66">
        <v>22.363701740952386</v>
      </c>
      <c r="Q13" s="66">
        <v>15.72498349715624</v>
      </c>
      <c r="R13" s="66">
        <v>7.375092456662288</v>
      </c>
      <c r="S13" s="66">
        <v>0</v>
      </c>
      <c r="T13" s="66">
        <v>0</v>
      </c>
      <c r="U13" s="66">
        <v>0</v>
      </c>
      <c r="V13" s="66">
        <v>0</v>
      </c>
      <c r="W13" s="66">
        <v>0</v>
      </c>
      <c r="X13" s="66">
        <v>0</v>
      </c>
      <c r="Y13" s="66">
        <v>0</v>
      </c>
      <c r="Z13" s="66">
        <v>0</v>
      </c>
    </row>
    <row r="14" spans="1:31">
      <c r="A14" s="239" t="s">
        <v>804</v>
      </c>
      <c r="B14" s="63" t="s">
        <v>93</v>
      </c>
      <c r="C14" s="66">
        <v>0</v>
      </c>
      <c r="D14" s="66">
        <v>0</v>
      </c>
      <c r="E14" s="66">
        <v>0</v>
      </c>
      <c r="F14" s="66">
        <v>0</v>
      </c>
      <c r="G14" s="66">
        <v>0</v>
      </c>
      <c r="H14" s="66">
        <v>0</v>
      </c>
      <c r="I14" s="66">
        <v>0</v>
      </c>
      <c r="J14" s="66">
        <v>3.3883807348635773</v>
      </c>
      <c r="K14" s="66">
        <v>11.370962509697067</v>
      </c>
      <c r="L14" s="66">
        <v>17.64362533808643</v>
      </c>
      <c r="M14" s="66">
        <v>21.696469674107771</v>
      </c>
      <c r="N14" s="66">
        <v>23.104138026651764</v>
      </c>
      <c r="O14" s="66">
        <v>21.696469674107771</v>
      </c>
      <c r="P14" s="66">
        <v>17.64362533808643</v>
      </c>
      <c r="Q14" s="66">
        <v>11.370962509697067</v>
      </c>
      <c r="R14" s="66">
        <v>3.3883807348635773</v>
      </c>
      <c r="S14" s="66">
        <v>0</v>
      </c>
      <c r="T14" s="66">
        <v>0</v>
      </c>
      <c r="U14" s="66">
        <v>0</v>
      </c>
      <c r="V14" s="66">
        <v>0</v>
      </c>
      <c r="W14" s="66">
        <v>0</v>
      </c>
      <c r="X14" s="66">
        <v>0</v>
      </c>
      <c r="Y14" s="66">
        <v>0</v>
      </c>
      <c r="Z14" s="66">
        <v>0</v>
      </c>
    </row>
    <row r="15" spans="1:31">
      <c r="A15" s="239" t="s">
        <v>784</v>
      </c>
      <c r="B15" s="63" t="s">
        <v>82</v>
      </c>
      <c r="C15" s="66">
        <v>0</v>
      </c>
      <c r="D15" s="66">
        <v>0</v>
      </c>
      <c r="E15" s="66">
        <v>0</v>
      </c>
      <c r="F15" s="66">
        <v>0</v>
      </c>
      <c r="G15" s="66">
        <v>0</v>
      </c>
      <c r="H15" s="66">
        <v>0</v>
      </c>
      <c r="I15" s="66">
        <v>0</v>
      </c>
      <c r="J15" s="66">
        <v>4.8266654242014448</v>
      </c>
      <c r="K15" s="66">
        <v>12.942335799368431</v>
      </c>
      <c r="L15" s="66">
        <v>19.345589427531355</v>
      </c>
      <c r="M15" s="66">
        <v>23.497816628151853</v>
      </c>
      <c r="N15" s="66">
        <v>24.943211716706173</v>
      </c>
      <c r="O15" s="66">
        <v>23.497816628151853</v>
      </c>
      <c r="P15" s="66">
        <v>19.345589427531355</v>
      </c>
      <c r="Q15" s="66">
        <v>12.942335799368431</v>
      </c>
      <c r="R15" s="66">
        <v>4.8266654242014448</v>
      </c>
      <c r="S15" s="66">
        <v>0</v>
      </c>
      <c r="T15" s="66">
        <v>0</v>
      </c>
      <c r="U15" s="66">
        <v>0</v>
      </c>
      <c r="V15" s="66">
        <v>0</v>
      </c>
      <c r="W15" s="66">
        <v>0</v>
      </c>
      <c r="X15" s="66">
        <v>0</v>
      </c>
      <c r="Y15" s="66">
        <v>0</v>
      </c>
      <c r="Z15" s="66">
        <v>0</v>
      </c>
    </row>
    <row r="16" spans="1:31">
      <c r="A16" s="239" t="s">
        <v>784</v>
      </c>
      <c r="B16" s="63" t="s">
        <v>83</v>
      </c>
      <c r="C16" s="66">
        <v>0</v>
      </c>
      <c r="D16" s="66">
        <v>0</v>
      </c>
      <c r="E16" s="66">
        <v>0</v>
      </c>
      <c r="F16" s="66">
        <v>0</v>
      </c>
      <c r="G16" s="66">
        <v>0</v>
      </c>
      <c r="H16" s="66">
        <v>0</v>
      </c>
      <c r="I16" s="66">
        <v>1.2843918390358362</v>
      </c>
      <c r="J16" s="66">
        <v>11.096497844463574</v>
      </c>
      <c r="K16" s="66">
        <v>19.784633517642597</v>
      </c>
      <c r="L16" s="66">
        <v>26.777984069557764</v>
      </c>
      <c r="M16" s="66">
        <v>31.397488257874652</v>
      </c>
      <c r="N16" s="66">
        <v>33.024483750937776</v>
      </c>
      <c r="O16" s="66">
        <v>31.397488257874652</v>
      </c>
      <c r="P16" s="66">
        <v>26.777984069557764</v>
      </c>
      <c r="Q16" s="66">
        <v>19.784633517642597</v>
      </c>
      <c r="R16" s="66">
        <v>11.096497844463574</v>
      </c>
      <c r="S16" s="66">
        <v>1.2843918390358362</v>
      </c>
      <c r="T16" s="66">
        <v>0</v>
      </c>
      <c r="U16" s="66">
        <v>0</v>
      </c>
      <c r="V16" s="66">
        <v>0</v>
      </c>
      <c r="W16" s="66">
        <v>0</v>
      </c>
      <c r="X16" s="66">
        <v>0</v>
      </c>
      <c r="Y16" s="66">
        <v>0</v>
      </c>
      <c r="Z16" s="66">
        <v>0</v>
      </c>
    </row>
    <row r="17" spans="1:26">
      <c r="A17" s="239" t="s">
        <v>784</v>
      </c>
      <c r="B17" s="63" t="s">
        <v>84</v>
      </c>
      <c r="C17" s="66">
        <v>0</v>
      </c>
      <c r="D17" s="66">
        <v>0</v>
      </c>
      <c r="E17" s="66">
        <v>0</v>
      </c>
      <c r="F17" s="66">
        <v>0</v>
      </c>
      <c r="G17" s="66">
        <v>0</v>
      </c>
      <c r="H17" s="66">
        <v>0</v>
      </c>
      <c r="I17" s="66">
        <v>9.0450523471347584</v>
      </c>
      <c r="J17" s="66">
        <v>19.379790746226664</v>
      </c>
      <c r="K17" s="66">
        <v>28.80156717881195</v>
      </c>
      <c r="L17" s="66">
        <v>36.643898591324103</v>
      </c>
      <c r="M17" s="66">
        <v>42.003215554087454</v>
      </c>
      <c r="N17" s="66">
        <v>43.935164281725413</v>
      </c>
      <c r="O17" s="66">
        <v>42.003215554087454</v>
      </c>
      <c r="P17" s="66">
        <v>36.643898591324103</v>
      </c>
      <c r="Q17" s="66">
        <v>28.80156717881195</v>
      </c>
      <c r="R17" s="66">
        <v>19.379790746226664</v>
      </c>
      <c r="S17" s="66">
        <v>9.0450523471347584</v>
      </c>
      <c r="T17" s="66">
        <v>0</v>
      </c>
      <c r="U17" s="66">
        <v>0</v>
      </c>
      <c r="V17" s="66">
        <v>0</v>
      </c>
      <c r="W17" s="66">
        <v>0</v>
      </c>
      <c r="X17" s="66">
        <v>0</v>
      </c>
      <c r="Y17" s="66">
        <v>0</v>
      </c>
      <c r="Z17" s="66">
        <v>0</v>
      </c>
    </row>
    <row r="18" spans="1:26">
      <c r="A18" s="239" t="s">
        <v>784</v>
      </c>
      <c r="B18" s="63" t="s">
        <v>85</v>
      </c>
      <c r="C18" s="66">
        <v>0</v>
      </c>
      <c r="D18" s="66">
        <v>0</v>
      </c>
      <c r="E18" s="66">
        <v>0</v>
      </c>
      <c r="F18" s="66">
        <v>0</v>
      </c>
      <c r="G18" s="66">
        <v>0</v>
      </c>
      <c r="H18" s="66">
        <v>5.1255486020382746</v>
      </c>
      <c r="I18" s="66">
        <v>15.981457229887186</v>
      </c>
      <c r="J18" s="66">
        <v>26.656540497004137</v>
      </c>
      <c r="K18" s="66">
        <v>36.689137420586945</v>
      </c>
      <c r="L18" s="66">
        <v>45.371696278455744</v>
      </c>
      <c r="M18" s="66">
        <v>51.579795974566579</v>
      </c>
      <c r="N18" s="66">
        <v>53.897389016676442</v>
      </c>
      <c r="O18" s="66">
        <v>51.579795974566579</v>
      </c>
      <c r="P18" s="66">
        <v>45.371696278455744</v>
      </c>
      <c r="Q18" s="66">
        <v>36.689137420586945</v>
      </c>
      <c r="R18" s="66">
        <v>26.656540497004137</v>
      </c>
      <c r="S18" s="66">
        <v>15.981457229887186</v>
      </c>
      <c r="T18" s="66">
        <v>5.1255486020382746</v>
      </c>
      <c r="U18" s="66">
        <v>0</v>
      </c>
      <c r="V18" s="66">
        <v>0</v>
      </c>
      <c r="W18" s="66">
        <v>0</v>
      </c>
      <c r="X18" s="66">
        <v>0</v>
      </c>
      <c r="Y18" s="66">
        <v>0</v>
      </c>
      <c r="Z18" s="66">
        <v>0</v>
      </c>
    </row>
    <row r="19" spans="1:26">
      <c r="A19" s="239" t="s">
        <v>784</v>
      </c>
      <c r="B19" s="63" t="s">
        <v>86</v>
      </c>
      <c r="C19" s="66">
        <v>0</v>
      </c>
      <c r="D19" s="66">
        <v>0</v>
      </c>
      <c r="E19" s="66">
        <v>0</v>
      </c>
      <c r="F19" s="66">
        <v>0</v>
      </c>
      <c r="G19" s="66">
        <v>0</v>
      </c>
      <c r="H19" s="66">
        <v>12.903430822066786</v>
      </c>
      <c r="I19" s="66">
        <v>23.637179280746089</v>
      </c>
      <c r="J19" s="66">
        <v>34.504856249020797</v>
      </c>
      <c r="K19" s="66">
        <v>45.123259694174962</v>
      </c>
      <c r="L19" s="66">
        <v>54.855921417864039</v>
      </c>
      <c r="M19" s="66">
        <v>62.40977112409481</v>
      </c>
      <c r="N19" s="66">
        <v>65.460313135611329</v>
      </c>
      <c r="O19" s="66">
        <v>62.40977112409481</v>
      </c>
      <c r="P19" s="66">
        <v>54.855921417864039</v>
      </c>
      <c r="Q19" s="66">
        <v>45.123259694174962</v>
      </c>
      <c r="R19" s="66">
        <v>34.504856249020797</v>
      </c>
      <c r="S19" s="66">
        <v>23.637179280746089</v>
      </c>
      <c r="T19" s="66">
        <v>12.903430822066786</v>
      </c>
      <c r="U19" s="66">
        <v>2.6178926604206385</v>
      </c>
      <c r="V19" s="66">
        <v>0</v>
      </c>
      <c r="W19" s="66">
        <v>0</v>
      </c>
      <c r="X19" s="66">
        <v>0</v>
      </c>
      <c r="Y19" s="66">
        <v>0</v>
      </c>
      <c r="Z19" s="66">
        <v>0</v>
      </c>
    </row>
    <row r="20" spans="1:26">
      <c r="A20" s="239" t="s">
        <v>784</v>
      </c>
      <c r="B20" s="63" t="s">
        <v>87</v>
      </c>
      <c r="C20" s="66">
        <v>0</v>
      </c>
      <c r="D20" s="66">
        <v>0</v>
      </c>
      <c r="E20" s="66">
        <v>0</v>
      </c>
      <c r="F20" s="66">
        <v>0</v>
      </c>
      <c r="G20" s="66">
        <v>0</v>
      </c>
      <c r="H20" s="66">
        <v>16.017339381369606</v>
      </c>
      <c r="I20" s="66">
        <v>26.632424668508826</v>
      </c>
      <c r="J20" s="66">
        <v>37.507168291569208</v>
      </c>
      <c r="K20" s="66">
        <v>48.311535177347864</v>
      </c>
      <c r="L20" s="66">
        <v>58.495728851591899</v>
      </c>
      <c r="M20" s="66">
        <v>66.799795440698816</v>
      </c>
      <c r="N20" s="66">
        <v>70.361042366280373</v>
      </c>
      <c r="O20" s="66">
        <v>66.799795440698816</v>
      </c>
      <c r="P20" s="66">
        <v>58.495728851591899</v>
      </c>
      <c r="Q20" s="66">
        <v>48.311535177347864</v>
      </c>
      <c r="R20" s="66">
        <v>37.507168291569208</v>
      </c>
      <c r="S20" s="66">
        <v>26.632424668508826</v>
      </c>
      <c r="T20" s="66">
        <v>16.017339381369606</v>
      </c>
      <c r="U20" s="66">
        <v>5.9461294531245263</v>
      </c>
      <c r="V20" s="66">
        <v>0</v>
      </c>
      <c r="W20" s="66">
        <v>0</v>
      </c>
      <c r="X20" s="66">
        <v>0</v>
      </c>
      <c r="Y20" s="66">
        <v>0</v>
      </c>
      <c r="Z20" s="66">
        <v>0</v>
      </c>
    </row>
    <row r="21" spans="1:26">
      <c r="A21" s="239" t="s">
        <v>784</v>
      </c>
      <c r="B21" s="63" t="s">
        <v>88</v>
      </c>
      <c r="C21" s="66">
        <v>0</v>
      </c>
      <c r="D21" s="66">
        <v>0</v>
      </c>
      <c r="E21" s="66">
        <v>0</v>
      </c>
      <c r="F21" s="66">
        <v>0</v>
      </c>
      <c r="G21" s="66">
        <v>0</v>
      </c>
      <c r="H21" s="66">
        <v>14.983962647087694</v>
      </c>
      <c r="I21" s="66">
        <v>25.643120226611394</v>
      </c>
      <c r="J21" s="66">
        <v>36.520524301899336</v>
      </c>
      <c r="K21" s="66">
        <v>47.267121006305686</v>
      </c>
      <c r="L21" s="66">
        <v>57.299658316772451</v>
      </c>
      <c r="M21" s="66">
        <v>65.335192756448691</v>
      </c>
      <c r="N21" s="66">
        <v>68.702436551001966</v>
      </c>
      <c r="O21" s="66">
        <v>65.335192756448691</v>
      </c>
      <c r="P21" s="66">
        <v>57.299658316772451</v>
      </c>
      <c r="Q21" s="66">
        <v>47.267121006305686</v>
      </c>
      <c r="R21" s="66">
        <v>36.520524301899336</v>
      </c>
      <c r="S21" s="66">
        <v>25.643120226611394</v>
      </c>
      <c r="T21" s="66">
        <v>14.983962647087694</v>
      </c>
      <c r="U21" s="66">
        <v>4.8377731958051609</v>
      </c>
      <c r="V21" s="66">
        <v>0</v>
      </c>
      <c r="W21" s="66">
        <v>0</v>
      </c>
      <c r="X21" s="66">
        <v>0</v>
      </c>
      <c r="Y21" s="66">
        <v>0</v>
      </c>
      <c r="Z21" s="66">
        <v>0</v>
      </c>
    </row>
    <row r="22" spans="1:26">
      <c r="A22" s="239" t="s">
        <v>784</v>
      </c>
      <c r="B22" s="63" t="s">
        <v>89</v>
      </c>
      <c r="C22" s="66">
        <v>0</v>
      </c>
      <c r="D22" s="66">
        <v>0</v>
      </c>
      <c r="E22" s="66">
        <v>0</v>
      </c>
      <c r="F22" s="66">
        <v>0</v>
      </c>
      <c r="G22" s="66">
        <v>0</v>
      </c>
      <c r="H22" s="66">
        <v>9.996197609620344</v>
      </c>
      <c r="I22" s="66">
        <v>20.803731295298768</v>
      </c>
      <c r="J22" s="66">
        <v>31.62656320378893</v>
      </c>
      <c r="K22" s="66">
        <v>42.043210755301963</v>
      </c>
      <c r="L22" s="66">
        <v>51.370172638209873</v>
      </c>
      <c r="M22" s="66">
        <v>58.352677949281322</v>
      </c>
      <c r="N22" s="66">
        <v>61.069141213271507</v>
      </c>
      <c r="O22" s="66">
        <v>58.352677949281322</v>
      </c>
      <c r="P22" s="66">
        <v>51.370172638209873</v>
      </c>
      <c r="Q22" s="66">
        <v>42.043210755301963</v>
      </c>
      <c r="R22" s="66">
        <v>31.62656320378893</v>
      </c>
      <c r="S22" s="66">
        <v>20.803731295298768</v>
      </c>
      <c r="T22" s="66">
        <v>9.996197609620344</v>
      </c>
      <c r="U22" s="66">
        <v>0</v>
      </c>
      <c r="V22" s="66">
        <v>0</v>
      </c>
      <c r="W22" s="66">
        <v>0</v>
      </c>
      <c r="X22" s="66">
        <v>0</v>
      </c>
      <c r="Y22" s="66">
        <v>0</v>
      </c>
      <c r="Z22" s="66">
        <v>0</v>
      </c>
    </row>
    <row r="23" spans="1:26">
      <c r="A23" s="239" t="s">
        <v>784</v>
      </c>
      <c r="B23" s="63" t="s">
        <v>90</v>
      </c>
      <c r="C23" s="66">
        <v>0</v>
      </c>
      <c r="D23" s="66">
        <v>0</v>
      </c>
      <c r="E23" s="66">
        <v>0</v>
      </c>
      <c r="F23" s="66">
        <v>0</v>
      </c>
      <c r="G23" s="66">
        <v>0</v>
      </c>
      <c r="H23" s="66">
        <v>2.4249907364482173</v>
      </c>
      <c r="I23" s="66">
        <v>13.26906272877088</v>
      </c>
      <c r="J23" s="66">
        <v>23.827246652537891</v>
      </c>
      <c r="K23" s="66">
        <v>33.627532491023338</v>
      </c>
      <c r="L23" s="66">
        <v>41.970568623791564</v>
      </c>
      <c r="M23" s="66">
        <v>47.818014953771602</v>
      </c>
      <c r="N23" s="66">
        <v>49.966204966859195</v>
      </c>
      <c r="O23" s="66">
        <v>47.818014953771602</v>
      </c>
      <c r="P23" s="66">
        <v>41.970568623791564</v>
      </c>
      <c r="Q23" s="66">
        <v>33.627532491023338</v>
      </c>
      <c r="R23" s="66">
        <v>23.827246652537891</v>
      </c>
      <c r="S23" s="66">
        <v>13.26906272877088</v>
      </c>
      <c r="T23" s="66">
        <v>2.4249907364482173</v>
      </c>
      <c r="U23" s="66">
        <v>0</v>
      </c>
      <c r="V23" s="66">
        <v>0</v>
      </c>
      <c r="W23" s="66">
        <v>0</v>
      </c>
      <c r="X23" s="66">
        <v>0</v>
      </c>
      <c r="Y23" s="66">
        <v>0</v>
      </c>
      <c r="Z23" s="66">
        <v>0</v>
      </c>
    </row>
    <row r="24" spans="1:26">
      <c r="A24" s="239" t="s">
        <v>784</v>
      </c>
      <c r="B24" s="63" t="s">
        <v>91</v>
      </c>
      <c r="C24" s="66">
        <v>0</v>
      </c>
      <c r="D24" s="66">
        <v>0</v>
      </c>
      <c r="E24" s="66">
        <v>0</v>
      </c>
      <c r="F24" s="66">
        <v>0</v>
      </c>
      <c r="G24" s="66">
        <v>0</v>
      </c>
      <c r="H24" s="66">
        <v>0</v>
      </c>
      <c r="I24" s="66">
        <v>4.867373635494519</v>
      </c>
      <c r="J24" s="66">
        <v>14.937395098141902</v>
      </c>
      <c r="K24" s="66">
        <v>23.96944070919583</v>
      </c>
      <c r="L24" s="66">
        <v>31.344868217365885</v>
      </c>
      <c r="M24" s="66">
        <v>36.285840221760623</v>
      </c>
      <c r="N24" s="66">
        <v>38.042402768942374</v>
      </c>
      <c r="O24" s="66">
        <v>36.285840221760623</v>
      </c>
      <c r="P24" s="66">
        <v>31.344868217365885</v>
      </c>
      <c r="Q24" s="66">
        <v>23.96944070919583</v>
      </c>
      <c r="R24" s="66">
        <v>14.937395098141902</v>
      </c>
      <c r="S24" s="66">
        <v>4.867373635494519</v>
      </c>
      <c r="T24" s="66">
        <v>0</v>
      </c>
      <c r="U24" s="66">
        <v>0</v>
      </c>
      <c r="V24" s="66">
        <v>0</v>
      </c>
      <c r="W24" s="66">
        <v>0</v>
      </c>
      <c r="X24" s="66">
        <v>0</v>
      </c>
      <c r="Y24" s="66">
        <v>0</v>
      </c>
      <c r="Z24" s="66">
        <v>0</v>
      </c>
    </row>
    <row r="25" spans="1:26">
      <c r="A25" s="239" t="s">
        <v>784</v>
      </c>
      <c r="B25" s="63" t="s">
        <v>92</v>
      </c>
      <c r="C25" s="66">
        <v>0</v>
      </c>
      <c r="D25" s="66">
        <v>0</v>
      </c>
      <c r="E25" s="66">
        <v>0</v>
      </c>
      <c r="F25" s="66">
        <v>0</v>
      </c>
      <c r="G25" s="66">
        <v>0</v>
      </c>
      <c r="H25" s="66">
        <v>0</v>
      </c>
      <c r="I25" s="66">
        <v>0</v>
      </c>
      <c r="J25" s="66">
        <v>7.375092456662288</v>
      </c>
      <c r="K25" s="66">
        <v>15.72498349715624</v>
      </c>
      <c r="L25" s="66">
        <v>22.363701740952386</v>
      </c>
      <c r="M25" s="66">
        <v>26.698609661992581</v>
      </c>
      <c r="N25" s="66">
        <v>28.214136347097934</v>
      </c>
      <c r="O25" s="66">
        <v>26.698609661992581</v>
      </c>
      <c r="P25" s="66">
        <v>22.363701740952386</v>
      </c>
      <c r="Q25" s="66">
        <v>15.72498349715624</v>
      </c>
      <c r="R25" s="66">
        <v>7.375092456662288</v>
      </c>
      <c r="S25" s="66">
        <v>0</v>
      </c>
      <c r="T25" s="66">
        <v>0</v>
      </c>
      <c r="U25" s="66">
        <v>0</v>
      </c>
      <c r="V25" s="66">
        <v>0</v>
      </c>
      <c r="W25" s="66">
        <v>0</v>
      </c>
      <c r="X25" s="66">
        <v>0</v>
      </c>
      <c r="Y25" s="66">
        <v>0</v>
      </c>
      <c r="Z25" s="66">
        <v>0</v>
      </c>
    </row>
    <row r="26" spans="1:26">
      <c r="A26" s="239" t="s">
        <v>784</v>
      </c>
      <c r="B26" s="63" t="s">
        <v>93</v>
      </c>
      <c r="C26" s="66">
        <v>0</v>
      </c>
      <c r="D26" s="66">
        <v>0</v>
      </c>
      <c r="E26" s="66">
        <v>0</v>
      </c>
      <c r="F26" s="66">
        <v>0</v>
      </c>
      <c r="G26" s="66">
        <v>0</v>
      </c>
      <c r="H26" s="66">
        <v>0</v>
      </c>
      <c r="I26" s="66">
        <v>0</v>
      </c>
      <c r="J26" s="66">
        <v>3.3883807348635773</v>
      </c>
      <c r="K26" s="66">
        <v>11.370962509697067</v>
      </c>
      <c r="L26" s="66">
        <v>17.64362533808643</v>
      </c>
      <c r="M26" s="66">
        <v>21.696469674107771</v>
      </c>
      <c r="N26" s="66">
        <v>23.104138026651764</v>
      </c>
      <c r="O26" s="66">
        <v>21.696469674107771</v>
      </c>
      <c r="P26" s="66">
        <v>17.64362533808643</v>
      </c>
      <c r="Q26" s="66">
        <v>11.370962509697067</v>
      </c>
      <c r="R26" s="66">
        <v>3.3883807348635773</v>
      </c>
      <c r="S26" s="66">
        <v>0</v>
      </c>
      <c r="T26" s="66">
        <v>0</v>
      </c>
      <c r="U26" s="66">
        <v>0</v>
      </c>
      <c r="V26" s="66">
        <v>0</v>
      </c>
      <c r="W26" s="66">
        <v>0</v>
      </c>
      <c r="X26" s="66">
        <v>0</v>
      </c>
      <c r="Y26" s="66">
        <v>0</v>
      </c>
      <c r="Z26" s="66">
        <v>0</v>
      </c>
    </row>
    <row r="27" spans="1:26">
      <c r="A27" s="239" t="s">
        <v>803</v>
      </c>
      <c r="B27" s="63" t="s">
        <v>82</v>
      </c>
      <c r="C27" s="66">
        <v>0</v>
      </c>
      <c r="D27" s="66">
        <v>0</v>
      </c>
      <c r="E27" s="66">
        <v>0</v>
      </c>
      <c r="F27" s="66">
        <v>0</v>
      </c>
      <c r="G27" s="66">
        <v>0</v>
      </c>
      <c r="H27" s="66">
        <v>0</v>
      </c>
      <c r="I27" s="66">
        <v>0</v>
      </c>
      <c r="J27" s="66">
        <v>4.8266654242014448</v>
      </c>
      <c r="K27" s="66">
        <v>12.942335799368431</v>
      </c>
      <c r="L27" s="66">
        <v>19.345589427531355</v>
      </c>
      <c r="M27" s="66">
        <v>23.497816628151853</v>
      </c>
      <c r="N27" s="66">
        <v>24.943211716706173</v>
      </c>
      <c r="O27" s="66">
        <v>23.497816628151853</v>
      </c>
      <c r="P27" s="66">
        <v>19.345589427531355</v>
      </c>
      <c r="Q27" s="66">
        <v>12.942335799368431</v>
      </c>
      <c r="R27" s="66">
        <v>4.8266654242014448</v>
      </c>
      <c r="S27" s="66">
        <v>0</v>
      </c>
      <c r="T27" s="66">
        <v>0</v>
      </c>
      <c r="U27" s="66">
        <v>0</v>
      </c>
      <c r="V27" s="66">
        <v>0</v>
      </c>
      <c r="W27" s="66">
        <v>0</v>
      </c>
      <c r="X27" s="66">
        <v>0</v>
      </c>
      <c r="Y27" s="66">
        <v>0</v>
      </c>
      <c r="Z27" s="66">
        <v>0</v>
      </c>
    </row>
    <row r="28" spans="1:26">
      <c r="A28" s="239" t="s">
        <v>803</v>
      </c>
      <c r="B28" s="63" t="s">
        <v>83</v>
      </c>
      <c r="C28" s="66">
        <v>0</v>
      </c>
      <c r="D28" s="66">
        <v>0</v>
      </c>
      <c r="E28" s="66">
        <v>0</v>
      </c>
      <c r="F28" s="66">
        <v>0</v>
      </c>
      <c r="G28" s="66">
        <v>0</v>
      </c>
      <c r="H28" s="66">
        <v>0</v>
      </c>
      <c r="I28" s="66">
        <v>1.2843918390358362</v>
      </c>
      <c r="J28" s="66">
        <v>11.096497844463574</v>
      </c>
      <c r="K28" s="66">
        <v>19.784633517642597</v>
      </c>
      <c r="L28" s="66">
        <v>26.777984069557764</v>
      </c>
      <c r="M28" s="66">
        <v>31.397488257874652</v>
      </c>
      <c r="N28" s="66">
        <v>33.024483750937776</v>
      </c>
      <c r="O28" s="66">
        <v>31.397488257874652</v>
      </c>
      <c r="P28" s="66">
        <v>26.777984069557764</v>
      </c>
      <c r="Q28" s="66">
        <v>19.784633517642597</v>
      </c>
      <c r="R28" s="66">
        <v>11.096497844463574</v>
      </c>
      <c r="S28" s="66">
        <v>1.2843918390358362</v>
      </c>
      <c r="T28" s="66">
        <v>0</v>
      </c>
      <c r="U28" s="66">
        <v>0</v>
      </c>
      <c r="V28" s="66">
        <v>0</v>
      </c>
      <c r="W28" s="66">
        <v>0</v>
      </c>
      <c r="X28" s="66">
        <v>0</v>
      </c>
      <c r="Y28" s="66">
        <v>0</v>
      </c>
      <c r="Z28" s="66">
        <v>0</v>
      </c>
    </row>
    <row r="29" spans="1:26">
      <c r="A29" s="239" t="s">
        <v>803</v>
      </c>
      <c r="B29" s="63" t="s">
        <v>84</v>
      </c>
      <c r="C29" s="66">
        <v>0</v>
      </c>
      <c r="D29" s="66">
        <v>0</v>
      </c>
      <c r="E29" s="66">
        <v>0</v>
      </c>
      <c r="F29" s="66">
        <v>0</v>
      </c>
      <c r="G29" s="66">
        <v>0</v>
      </c>
      <c r="H29" s="66">
        <v>0</v>
      </c>
      <c r="I29" s="66">
        <v>9.0450523471347584</v>
      </c>
      <c r="J29" s="66">
        <v>19.379790746226664</v>
      </c>
      <c r="K29" s="66">
        <v>28.80156717881195</v>
      </c>
      <c r="L29" s="66">
        <v>36.643898591324103</v>
      </c>
      <c r="M29" s="66">
        <v>42.003215554087454</v>
      </c>
      <c r="N29" s="66">
        <v>43.935164281725413</v>
      </c>
      <c r="O29" s="66">
        <v>42.003215554087454</v>
      </c>
      <c r="P29" s="66">
        <v>36.643898591324103</v>
      </c>
      <c r="Q29" s="66">
        <v>28.80156717881195</v>
      </c>
      <c r="R29" s="66">
        <v>19.379790746226664</v>
      </c>
      <c r="S29" s="66">
        <v>9.0450523471347584</v>
      </c>
      <c r="T29" s="66">
        <v>0</v>
      </c>
      <c r="U29" s="66">
        <v>0</v>
      </c>
      <c r="V29" s="66">
        <v>0</v>
      </c>
      <c r="W29" s="66">
        <v>0</v>
      </c>
      <c r="X29" s="66">
        <v>0</v>
      </c>
      <c r="Y29" s="66">
        <v>0</v>
      </c>
      <c r="Z29" s="66">
        <v>0</v>
      </c>
    </row>
    <row r="30" spans="1:26">
      <c r="A30" s="239" t="s">
        <v>803</v>
      </c>
      <c r="B30" s="63" t="s">
        <v>85</v>
      </c>
      <c r="C30" s="66">
        <v>0</v>
      </c>
      <c r="D30" s="66">
        <v>0</v>
      </c>
      <c r="E30" s="66">
        <v>0</v>
      </c>
      <c r="F30" s="66">
        <v>0</v>
      </c>
      <c r="G30" s="66">
        <v>0</v>
      </c>
      <c r="H30" s="66">
        <v>5.1255486020382746</v>
      </c>
      <c r="I30" s="66">
        <v>15.981457229887186</v>
      </c>
      <c r="J30" s="66">
        <v>26.656540497004137</v>
      </c>
      <c r="K30" s="66">
        <v>36.689137420586945</v>
      </c>
      <c r="L30" s="66">
        <v>45.371696278455744</v>
      </c>
      <c r="M30" s="66">
        <v>51.579795974566579</v>
      </c>
      <c r="N30" s="66">
        <v>53.897389016676442</v>
      </c>
      <c r="O30" s="66">
        <v>51.579795974566579</v>
      </c>
      <c r="P30" s="66">
        <v>45.371696278455744</v>
      </c>
      <c r="Q30" s="66">
        <v>36.689137420586945</v>
      </c>
      <c r="R30" s="66">
        <v>26.656540497004137</v>
      </c>
      <c r="S30" s="66">
        <v>15.981457229887186</v>
      </c>
      <c r="T30" s="66">
        <v>5.1255486020382746</v>
      </c>
      <c r="U30" s="66">
        <v>0</v>
      </c>
      <c r="V30" s="66">
        <v>0</v>
      </c>
      <c r="W30" s="66">
        <v>0</v>
      </c>
      <c r="X30" s="66">
        <v>0</v>
      </c>
      <c r="Y30" s="66">
        <v>0</v>
      </c>
      <c r="Z30" s="66">
        <v>0</v>
      </c>
    </row>
    <row r="31" spans="1:26">
      <c r="A31" s="239" t="s">
        <v>803</v>
      </c>
      <c r="B31" s="63" t="s">
        <v>86</v>
      </c>
      <c r="C31" s="66">
        <v>0</v>
      </c>
      <c r="D31" s="66">
        <v>0</v>
      </c>
      <c r="E31" s="66">
        <v>0</v>
      </c>
      <c r="F31" s="66">
        <v>0</v>
      </c>
      <c r="G31" s="66">
        <v>0</v>
      </c>
      <c r="H31" s="66">
        <v>12.903430822066786</v>
      </c>
      <c r="I31" s="66">
        <v>23.637179280746089</v>
      </c>
      <c r="J31" s="66">
        <v>34.504856249020797</v>
      </c>
      <c r="K31" s="66">
        <v>45.123259694174962</v>
      </c>
      <c r="L31" s="66">
        <v>54.855921417864039</v>
      </c>
      <c r="M31" s="66">
        <v>62.40977112409481</v>
      </c>
      <c r="N31" s="66">
        <v>65.460313135611329</v>
      </c>
      <c r="O31" s="66">
        <v>62.40977112409481</v>
      </c>
      <c r="P31" s="66">
        <v>54.855921417864039</v>
      </c>
      <c r="Q31" s="66">
        <v>45.123259694174962</v>
      </c>
      <c r="R31" s="66">
        <v>34.504856249020797</v>
      </c>
      <c r="S31" s="66">
        <v>23.637179280746089</v>
      </c>
      <c r="T31" s="66">
        <v>12.903430822066786</v>
      </c>
      <c r="U31" s="66">
        <v>2.6178926604206385</v>
      </c>
      <c r="V31" s="66">
        <v>0</v>
      </c>
      <c r="W31" s="66">
        <v>0</v>
      </c>
      <c r="X31" s="66">
        <v>0</v>
      </c>
      <c r="Y31" s="66">
        <v>0</v>
      </c>
      <c r="Z31" s="66">
        <v>0</v>
      </c>
    </row>
    <row r="32" spans="1:26">
      <c r="A32" s="239" t="s">
        <v>803</v>
      </c>
      <c r="B32" s="63" t="s">
        <v>87</v>
      </c>
      <c r="C32" s="66">
        <v>0</v>
      </c>
      <c r="D32" s="66">
        <v>0</v>
      </c>
      <c r="E32" s="66">
        <v>0</v>
      </c>
      <c r="F32" s="66">
        <v>0</v>
      </c>
      <c r="G32" s="66">
        <v>0</v>
      </c>
      <c r="H32" s="66">
        <v>16.017339381369606</v>
      </c>
      <c r="I32" s="66">
        <v>26.632424668508826</v>
      </c>
      <c r="J32" s="66">
        <v>37.507168291569208</v>
      </c>
      <c r="K32" s="66">
        <v>48.311535177347864</v>
      </c>
      <c r="L32" s="66">
        <v>58.495728851591899</v>
      </c>
      <c r="M32" s="66">
        <v>66.799795440698816</v>
      </c>
      <c r="N32" s="66">
        <v>70.361042366280373</v>
      </c>
      <c r="O32" s="66">
        <v>66.799795440698816</v>
      </c>
      <c r="P32" s="66">
        <v>58.495728851591899</v>
      </c>
      <c r="Q32" s="66">
        <v>48.311535177347864</v>
      </c>
      <c r="R32" s="66">
        <v>37.507168291569208</v>
      </c>
      <c r="S32" s="66">
        <v>26.632424668508826</v>
      </c>
      <c r="T32" s="66">
        <v>16.017339381369606</v>
      </c>
      <c r="U32" s="66">
        <v>5.9461294531245263</v>
      </c>
      <c r="V32" s="66">
        <v>0</v>
      </c>
      <c r="W32" s="66">
        <v>0</v>
      </c>
      <c r="X32" s="66">
        <v>0</v>
      </c>
      <c r="Y32" s="66">
        <v>0</v>
      </c>
      <c r="Z32" s="66">
        <v>0</v>
      </c>
    </row>
    <row r="33" spans="1:26">
      <c r="A33" s="239" t="s">
        <v>803</v>
      </c>
      <c r="B33" s="63" t="s">
        <v>88</v>
      </c>
      <c r="C33" s="66">
        <v>0</v>
      </c>
      <c r="D33" s="66">
        <v>0</v>
      </c>
      <c r="E33" s="66">
        <v>0</v>
      </c>
      <c r="F33" s="66">
        <v>0</v>
      </c>
      <c r="G33" s="66">
        <v>0</v>
      </c>
      <c r="H33" s="66">
        <v>14.983962647087694</v>
      </c>
      <c r="I33" s="66">
        <v>25.643120226611394</v>
      </c>
      <c r="J33" s="66">
        <v>36.520524301899336</v>
      </c>
      <c r="K33" s="66">
        <v>47.267121006305686</v>
      </c>
      <c r="L33" s="66">
        <v>57.299658316772451</v>
      </c>
      <c r="M33" s="66">
        <v>65.335192756448691</v>
      </c>
      <c r="N33" s="66">
        <v>68.702436551001966</v>
      </c>
      <c r="O33" s="66">
        <v>65.335192756448691</v>
      </c>
      <c r="P33" s="66">
        <v>57.299658316772451</v>
      </c>
      <c r="Q33" s="66">
        <v>47.267121006305686</v>
      </c>
      <c r="R33" s="66">
        <v>36.520524301899336</v>
      </c>
      <c r="S33" s="66">
        <v>25.643120226611394</v>
      </c>
      <c r="T33" s="66">
        <v>14.983962647087694</v>
      </c>
      <c r="U33" s="66">
        <v>4.8377731958051609</v>
      </c>
      <c r="V33" s="66">
        <v>0</v>
      </c>
      <c r="W33" s="66">
        <v>0</v>
      </c>
      <c r="X33" s="66">
        <v>0</v>
      </c>
      <c r="Y33" s="66">
        <v>0</v>
      </c>
      <c r="Z33" s="66">
        <v>0</v>
      </c>
    </row>
    <row r="34" spans="1:26">
      <c r="A34" s="239" t="s">
        <v>803</v>
      </c>
      <c r="B34" s="63" t="s">
        <v>89</v>
      </c>
      <c r="C34" s="66">
        <v>0</v>
      </c>
      <c r="D34" s="66">
        <v>0</v>
      </c>
      <c r="E34" s="66">
        <v>0</v>
      </c>
      <c r="F34" s="66">
        <v>0</v>
      </c>
      <c r="G34" s="66">
        <v>0</v>
      </c>
      <c r="H34" s="66">
        <v>9.996197609620344</v>
      </c>
      <c r="I34" s="66">
        <v>20.803731295298768</v>
      </c>
      <c r="J34" s="66">
        <v>31.62656320378893</v>
      </c>
      <c r="K34" s="66">
        <v>42.043210755301963</v>
      </c>
      <c r="L34" s="66">
        <v>51.370172638209873</v>
      </c>
      <c r="M34" s="66">
        <v>58.352677949281322</v>
      </c>
      <c r="N34" s="66">
        <v>61.069141213271507</v>
      </c>
      <c r="O34" s="66">
        <v>58.352677949281322</v>
      </c>
      <c r="P34" s="66">
        <v>51.370172638209873</v>
      </c>
      <c r="Q34" s="66">
        <v>42.043210755301963</v>
      </c>
      <c r="R34" s="66">
        <v>31.62656320378893</v>
      </c>
      <c r="S34" s="66">
        <v>20.803731295298768</v>
      </c>
      <c r="T34" s="66">
        <v>9.996197609620344</v>
      </c>
      <c r="U34" s="66">
        <v>0</v>
      </c>
      <c r="V34" s="66">
        <v>0</v>
      </c>
      <c r="W34" s="66">
        <v>0</v>
      </c>
      <c r="X34" s="66">
        <v>0</v>
      </c>
      <c r="Y34" s="66">
        <v>0</v>
      </c>
      <c r="Z34" s="66">
        <v>0</v>
      </c>
    </row>
    <row r="35" spans="1:26">
      <c r="A35" s="239" t="s">
        <v>803</v>
      </c>
      <c r="B35" s="63" t="s">
        <v>90</v>
      </c>
      <c r="C35" s="66">
        <v>0</v>
      </c>
      <c r="D35" s="66">
        <v>0</v>
      </c>
      <c r="E35" s="66">
        <v>0</v>
      </c>
      <c r="F35" s="66">
        <v>0</v>
      </c>
      <c r="G35" s="66">
        <v>0</v>
      </c>
      <c r="H35" s="66">
        <v>2.4249907364482173</v>
      </c>
      <c r="I35" s="66">
        <v>13.26906272877088</v>
      </c>
      <c r="J35" s="66">
        <v>23.827246652537891</v>
      </c>
      <c r="K35" s="66">
        <v>33.627532491023338</v>
      </c>
      <c r="L35" s="66">
        <v>41.970568623791564</v>
      </c>
      <c r="M35" s="66">
        <v>47.818014953771602</v>
      </c>
      <c r="N35" s="66">
        <v>49.966204966859195</v>
      </c>
      <c r="O35" s="66">
        <v>47.818014953771602</v>
      </c>
      <c r="P35" s="66">
        <v>41.970568623791564</v>
      </c>
      <c r="Q35" s="66">
        <v>33.627532491023338</v>
      </c>
      <c r="R35" s="66">
        <v>23.827246652537891</v>
      </c>
      <c r="S35" s="66">
        <v>13.26906272877088</v>
      </c>
      <c r="T35" s="66">
        <v>2.4249907364482173</v>
      </c>
      <c r="U35" s="66">
        <v>0</v>
      </c>
      <c r="V35" s="66">
        <v>0</v>
      </c>
      <c r="W35" s="66">
        <v>0</v>
      </c>
      <c r="X35" s="66">
        <v>0</v>
      </c>
      <c r="Y35" s="66">
        <v>0</v>
      </c>
      <c r="Z35" s="66">
        <v>0</v>
      </c>
    </row>
    <row r="36" spans="1:26">
      <c r="A36" s="239" t="s">
        <v>803</v>
      </c>
      <c r="B36" s="63" t="s">
        <v>91</v>
      </c>
      <c r="C36" s="66">
        <v>0</v>
      </c>
      <c r="D36" s="66">
        <v>0</v>
      </c>
      <c r="E36" s="66">
        <v>0</v>
      </c>
      <c r="F36" s="66">
        <v>0</v>
      </c>
      <c r="G36" s="66">
        <v>0</v>
      </c>
      <c r="H36" s="66">
        <v>0</v>
      </c>
      <c r="I36" s="66">
        <v>4.867373635494519</v>
      </c>
      <c r="J36" s="66">
        <v>14.937395098141902</v>
      </c>
      <c r="K36" s="66">
        <v>23.96944070919583</v>
      </c>
      <c r="L36" s="66">
        <v>31.344868217365885</v>
      </c>
      <c r="M36" s="66">
        <v>36.285840221760623</v>
      </c>
      <c r="N36" s="66">
        <v>38.042402768942374</v>
      </c>
      <c r="O36" s="66">
        <v>36.285840221760623</v>
      </c>
      <c r="P36" s="66">
        <v>31.344868217365885</v>
      </c>
      <c r="Q36" s="66">
        <v>23.96944070919583</v>
      </c>
      <c r="R36" s="66">
        <v>14.937395098141902</v>
      </c>
      <c r="S36" s="66">
        <v>4.867373635494519</v>
      </c>
      <c r="T36" s="66">
        <v>0</v>
      </c>
      <c r="U36" s="66">
        <v>0</v>
      </c>
      <c r="V36" s="66">
        <v>0</v>
      </c>
      <c r="W36" s="66">
        <v>0</v>
      </c>
      <c r="X36" s="66">
        <v>0</v>
      </c>
      <c r="Y36" s="66">
        <v>0</v>
      </c>
      <c r="Z36" s="66">
        <v>0</v>
      </c>
    </row>
    <row r="37" spans="1:26">
      <c r="A37" s="239" t="s">
        <v>803</v>
      </c>
      <c r="B37" s="63" t="s">
        <v>92</v>
      </c>
      <c r="C37" s="66">
        <v>0</v>
      </c>
      <c r="D37" s="66">
        <v>0</v>
      </c>
      <c r="E37" s="66">
        <v>0</v>
      </c>
      <c r="F37" s="66">
        <v>0</v>
      </c>
      <c r="G37" s="66">
        <v>0</v>
      </c>
      <c r="H37" s="66">
        <v>0</v>
      </c>
      <c r="I37" s="66">
        <v>0</v>
      </c>
      <c r="J37" s="66">
        <v>7.375092456662288</v>
      </c>
      <c r="K37" s="66">
        <v>15.72498349715624</v>
      </c>
      <c r="L37" s="66">
        <v>22.363701740952386</v>
      </c>
      <c r="M37" s="66">
        <v>26.698609661992581</v>
      </c>
      <c r="N37" s="66">
        <v>28.214136347097934</v>
      </c>
      <c r="O37" s="66">
        <v>26.698609661992581</v>
      </c>
      <c r="P37" s="66">
        <v>22.363701740952386</v>
      </c>
      <c r="Q37" s="66">
        <v>15.72498349715624</v>
      </c>
      <c r="R37" s="66">
        <v>7.375092456662288</v>
      </c>
      <c r="S37" s="66">
        <v>0</v>
      </c>
      <c r="T37" s="66">
        <v>0</v>
      </c>
      <c r="U37" s="66">
        <v>0</v>
      </c>
      <c r="V37" s="66">
        <v>0</v>
      </c>
      <c r="W37" s="66">
        <v>0</v>
      </c>
      <c r="X37" s="66">
        <v>0</v>
      </c>
      <c r="Y37" s="66">
        <v>0</v>
      </c>
      <c r="Z37" s="66">
        <v>0</v>
      </c>
    </row>
    <row r="38" spans="1:26">
      <c r="A38" s="239" t="s">
        <v>803</v>
      </c>
      <c r="B38" s="63" t="s">
        <v>93</v>
      </c>
      <c r="C38" s="66">
        <v>0</v>
      </c>
      <c r="D38" s="66">
        <v>0</v>
      </c>
      <c r="E38" s="66">
        <v>0</v>
      </c>
      <c r="F38" s="66">
        <v>0</v>
      </c>
      <c r="G38" s="66">
        <v>0</v>
      </c>
      <c r="H38" s="66">
        <v>0</v>
      </c>
      <c r="I38" s="66">
        <v>0</v>
      </c>
      <c r="J38" s="66">
        <v>3.3883807348635773</v>
      </c>
      <c r="K38" s="66">
        <v>11.370962509697067</v>
      </c>
      <c r="L38" s="66">
        <v>17.64362533808643</v>
      </c>
      <c r="M38" s="66">
        <v>21.696469674107771</v>
      </c>
      <c r="N38" s="66">
        <v>23.104138026651764</v>
      </c>
      <c r="O38" s="66">
        <v>21.696469674107771</v>
      </c>
      <c r="P38" s="66">
        <v>17.64362533808643</v>
      </c>
      <c r="Q38" s="66">
        <v>11.370962509697067</v>
      </c>
      <c r="R38" s="66">
        <v>3.3883807348635773</v>
      </c>
      <c r="S38" s="66">
        <v>0</v>
      </c>
      <c r="T38" s="66">
        <v>0</v>
      </c>
      <c r="U38" s="66">
        <v>0</v>
      </c>
      <c r="V38" s="66">
        <v>0</v>
      </c>
      <c r="W38" s="66">
        <v>0</v>
      </c>
      <c r="X38" s="66">
        <v>0</v>
      </c>
      <c r="Y38" s="66">
        <v>0</v>
      </c>
      <c r="Z38" s="66">
        <v>0</v>
      </c>
    </row>
    <row r="39" spans="1:26">
      <c r="A39" s="239" t="s">
        <v>788</v>
      </c>
      <c r="B39" s="63" t="s">
        <v>82</v>
      </c>
      <c r="C39" s="64">
        <v>0</v>
      </c>
      <c r="D39" s="64">
        <v>0</v>
      </c>
      <c r="E39" s="64">
        <v>0</v>
      </c>
      <c r="F39" s="64">
        <v>0</v>
      </c>
      <c r="G39" s="64">
        <v>0</v>
      </c>
      <c r="H39" s="64">
        <v>0</v>
      </c>
      <c r="I39" s="64">
        <v>0</v>
      </c>
      <c r="J39" s="64">
        <v>3.7573295437303713</v>
      </c>
      <c r="K39" s="64">
        <v>11.597972362923491</v>
      </c>
      <c r="L39" s="64">
        <v>17.759736722638593</v>
      </c>
      <c r="M39" s="64">
        <v>21.739849773078223</v>
      </c>
      <c r="N39" s="64">
        <v>23.121880309867613</v>
      </c>
      <c r="O39" s="64">
        <v>21.739849773078223</v>
      </c>
      <c r="P39" s="64">
        <v>17.759736722638593</v>
      </c>
      <c r="Q39" s="64">
        <v>11.597972362923491</v>
      </c>
      <c r="R39" s="64">
        <v>3.7573295437303713</v>
      </c>
      <c r="S39" s="64">
        <v>0</v>
      </c>
      <c r="T39" s="64">
        <v>0</v>
      </c>
      <c r="U39" s="64">
        <v>0</v>
      </c>
      <c r="V39" s="64">
        <v>0</v>
      </c>
      <c r="W39" s="64">
        <v>0</v>
      </c>
      <c r="X39" s="64">
        <v>0</v>
      </c>
      <c r="Y39" s="64">
        <v>0</v>
      </c>
      <c r="Z39" s="64">
        <v>0</v>
      </c>
    </row>
    <row r="40" spans="1:26">
      <c r="A40" s="239" t="s">
        <v>788</v>
      </c>
      <c r="B40" s="63" t="s">
        <v>83</v>
      </c>
      <c r="C40" s="64">
        <v>0</v>
      </c>
      <c r="D40" s="64">
        <v>0</v>
      </c>
      <c r="E40" s="64">
        <v>0</v>
      </c>
      <c r="F40" s="64">
        <v>0</v>
      </c>
      <c r="G40" s="64">
        <v>0</v>
      </c>
      <c r="H40" s="64">
        <v>0</v>
      </c>
      <c r="I40" s="64">
        <v>0.66090724577653248</v>
      </c>
      <c r="J40" s="64">
        <v>10.156228057500064</v>
      </c>
      <c r="K40" s="64">
        <v>18.532883322810328</v>
      </c>
      <c r="L40" s="64">
        <v>25.241777712255413</v>
      </c>
      <c r="M40" s="64">
        <v>29.650112754482823</v>
      </c>
      <c r="N40" s="64">
        <v>31.197228156631663</v>
      </c>
      <c r="O40" s="64">
        <v>29.650112754482823</v>
      </c>
      <c r="P40" s="64">
        <v>25.241777712255413</v>
      </c>
      <c r="Q40" s="64">
        <v>18.532883322810328</v>
      </c>
      <c r="R40" s="64">
        <v>10.156228057500064</v>
      </c>
      <c r="S40" s="64">
        <v>0.66090724577653248</v>
      </c>
      <c r="T40" s="64">
        <v>0</v>
      </c>
      <c r="U40" s="64">
        <v>0</v>
      </c>
      <c r="V40" s="64">
        <v>0</v>
      </c>
      <c r="W40" s="64">
        <v>0</v>
      </c>
      <c r="X40" s="64">
        <v>0</v>
      </c>
      <c r="Y40" s="64">
        <v>0</v>
      </c>
      <c r="Z40" s="64">
        <v>0</v>
      </c>
    </row>
    <row r="41" spans="1:26">
      <c r="A41" s="239" t="s">
        <v>788</v>
      </c>
      <c r="B41" s="63" t="s">
        <v>84</v>
      </c>
      <c r="C41" s="64">
        <v>0</v>
      </c>
      <c r="D41" s="64">
        <v>0</v>
      </c>
      <c r="E41" s="64">
        <v>0</v>
      </c>
      <c r="F41" s="64">
        <v>0</v>
      </c>
      <c r="G41" s="64">
        <v>0</v>
      </c>
      <c r="H41" s="64">
        <v>0</v>
      </c>
      <c r="I41" s="64">
        <v>8.6517854690184528</v>
      </c>
      <c r="J41" s="64">
        <v>18.642137868614178</v>
      </c>
      <c r="K41" s="64">
        <v>27.708715514538397</v>
      </c>
      <c r="L41" s="64">
        <v>35.203824612123455</v>
      </c>
      <c r="M41" s="64">
        <v>40.284714568641057</v>
      </c>
      <c r="N41" s="64">
        <v>42.1053723617553</v>
      </c>
      <c r="O41" s="64">
        <v>40.284714568641057</v>
      </c>
      <c r="P41" s="64">
        <v>35.203824612123455</v>
      </c>
      <c r="Q41" s="64">
        <v>27.708715514538397</v>
      </c>
      <c r="R41" s="64">
        <v>18.642137868614178</v>
      </c>
      <c r="S41" s="64">
        <v>8.6517854690184528</v>
      </c>
      <c r="T41" s="64">
        <v>0</v>
      </c>
      <c r="U41" s="64">
        <v>0</v>
      </c>
      <c r="V41" s="64">
        <v>0</v>
      </c>
      <c r="W41" s="64">
        <v>0</v>
      </c>
      <c r="X41" s="64">
        <v>0</v>
      </c>
      <c r="Y41" s="64">
        <v>0</v>
      </c>
      <c r="Z41" s="64">
        <v>0</v>
      </c>
    </row>
    <row r="42" spans="1:26">
      <c r="A42" s="239" t="s">
        <v>788</v>
      </c>
      <c r="B42" s="63" t="s">
        <v>85</v>
      </c>
      <c r="C42" s="64">
        <v>0</v>
      </c>
      <c r="D42" s="64">
        <v>0</v>
      </c>
      <c r="E42" s="64">
        <v>0</v>
      </c>
      <c r="F42" s="64">
        <v>0</v>
      </c>
      <c r="G42" s="64">
        <v>0</v>
      </c>
      <c r="H42" s="64">
        <v>5.2951157526104442</v>
      </c>
      <c r="I42" s="64">
        <v>15.815025037199094</v>
      </c>
      <c r="J42" s="64">
        <v>26.135640420091278</v>
      </c>
      <c r="K42" s="64">
        <v>35.784291880234711</v>
      </c>
      <c r="L42" s="64">
        <v>44.060342638050138</v>
      </c>
      <c r="M42" s="64">
        <v>49.906474565282622</v>
      </c>
      <c r="N42" s="64">
        <v>52.066675944862872</v>
      </c>
      <c r="O42" s="64">
        <v>49.906474565282622</v>
      </c>
      <c r="P42" s="64">
        <v>44.060342638050138</v>
      </c>
      <c r="Q42" s="64">
        <v>35.784291880234711</v>
      </c>
      <c r="R42" s="64">
        <v>26.135640420091278</v>
      </c>
      <c r="S42" s="64">
        <v>15.815025037199094</v>
      </c>
      <c r="T42" s="64">
        <v>5.2951157526104442</v>
      </c>
      <c r="U42" s="64">
        <v>0</v>
      </c>
      <c r="V42" s="64">
        <v>0</v>
      </c>
      <c r="W42" s="64">
        <v>0</v>
      </c>
      <c r="X42" s="64">
        <v>0</v>
      </c>
      <c r="Y42" s="64">
        <v>0</v>
      </c>
      <c r="Z42" s="64">
        <v>0</v>
      </c>
    </row>
    <row r="43" spans="1:26">
      <c r="A43" s="239" t="s">
        <v>788</v>
      </c>
      <c r="B43" s="63" t="s">
        <v>86</v>
      </c>
      <c r="C43" s="64">
        <v>0</v>
      </c>
      <c r="D43" s="64">
        <v>0</v>
      </c>
      <c r="E43" s="64">
        <v>0</v>
      </c>
      <c r="F43" s="64">
        <v>0</v>
      </c>
      <c r="G43" s="64">
        <v>3.3487847831364235</v>
      </c>
      <c r="H43" s="64">
        <v>13.330311565375485</v>
      </c>
      <c r="I43" s="64">
        <v>23.748114801412296</v>
      </c>
      <c r="J43" s="64">
        <v>34.273194892340783</v>
      </c>
      <c r="K43" s="64">
        <v>44.49939587483852</v>
      </c>
      <c r="L43" s="64">
        <v>53.766511241688583</v>
      </c>
      <c r="M43" s="64">
        <v>60.817714922381946</v>
      </c>
      <c r="N43" s="64">
        <v>63.603842213992493</v>
      </c>
      <c r="O43" s="64">
        <v>60.817714922381946</v>
      </c>
      <c r="P43" s="64">
        <v>53.766511241688583</v>
      </c>
      <c r="Q43" s="64">
        <v>44.49939587483852</v>
      </c>
      <c r="R43" s="64">
        <v>34.273194892340783</v>
      </c>
      <c r="S43" s="64">
        <v>23.748114801412296</v>
      </c>
      <c r="T43" s="64">
        <v>13.330311565375485</v>
      </c>
      <c r="U43" s="43">
        <v>3.3487847831364235</v>
      </c>
      <c r="V43" s="64">
        <v>0</v>
      </c>
      <c r="W43" s="64">
        <v>0</v>
      </c>
      <c r="X43" s="64">
        <v>0</v>
      </c>
      <c r="Y43" s="64">
        <v>0</v>
      </c>
      <c r="Z43" s="64">
        <v>0</v>
      </c>
    </row>
    <row r="44" spans="1:26">
      <c r="A44" s="239" t="s">
        <v>788</v>
      </c>
      <c r="B44" s="63" t="s">
        <v>87</v>
      </c>
      <c r="C44" s="64">
        <v>0</v>
      </c>
      <c r="D44" s="64">
        <v>0</v>
      </c>
      <c r="E44" s="64">
        <v>0</v>
      </c>
      <c r="F44" s="64">
        <v>0</v>
      </c>
      <c r="G44" s="64">
        <v>6.7645903928161539</v>
      </c>
      <c r="H44" s="64">
        <v>16.547236726907634</v>
      </c>
      <c r="I44" s="64">
        <v>26.86070776483534</v>
      </c>
      <c r="J44" s="64">
        <v>37.40618076099836</v>
      </c>
      <c r="K44" s="64">
        <v>47.826553727034629</v>
      </c>
      <c r="L44" s="64">
        <v>57.530544854315799</v>
      </c>
      <c r="M44" s="64">
        <v>65.251731318615043</v>
      </c>
      <c r="N44" s="64">
        <v>68.458175725031268</v>
      </c>
      <c r="O44" s="64">
        <v>65.251731318615043</v>
      </c>
      <c r="P44" s="64">
        <v>57.530544854315799</v>
      </c>
      <c r="Q44" s="64">
        <v>47.826553727034629</v>
      </c>
      <c r="R44" s="64">
        <v>37.40618076099836</v>
      </c>
      <c r="S44" s="64">
        <v>26.86070776483534</v>
      </c>
      <c r="T44" s="64">
        <v>16.547236726907634</v>
      </c>
      <c r="U44" s="43">
        <v>6.7645903928161539</v>
      </c>
      <c r="V44" s="64">
        <v>0</v>
      </c>
      <c r="W44" s="64">
        <v>0</v>
      </c>
      <c r="X44" s="64">
        <v>0</v>
      </c>
      <c r="Y44" s="64">
        <v>0</v>
      </c>
      <c r="Z44" s="64">
        <v>0</v>
      </c>
    </row>
    <row r="45" spans="1:26">
      <c r="A45" s="239" t="s">
        <v>788</v>
      </c>
      <c r="B45" s="63" t="s">
        <v>88</v>
      </c>
      <c r="C45" s="64">
        <v>0</v>
      </c>
      <c r="D45" s="64">
        <v>0</v>
      </c>
      <c r="E45" s="64">
        <v>0</v>
      </c>
      <c r="F45" s="64">
        <v>0</v>
      </c>
      <c r="G45" s="64">
        <v>5.6274708374171265</v>
      </c>
      <c r="H45" s="64">
        <v>15.479673067107141</v>
      </c>
      <c r="I45" s="64">
        <v>25.832050556698288</v>
      </c>
      <c r="J45" s="64">
        <v>36.37515646978769</v>
      </c>
      <c r="K45" s="64">
        <v>46.734108322837976</v>
      </c>
      <c r="L45" s="64">
        <v>56.290319720917203</v>
      </c>
      <c r="M45" s="64">
        <v>63.771742280131676</v>
      </c>
      <c r="N45" s="64">
        <v>66.820135651208943</v>
      </c>
      <c r="O45" s="64">
        <v>63.771742280131676</v>
      </c>
      <c r="P45" s="64">
        <v>56.290319720917203</v>
      </c>
      <c r="Q45" s="64">
        <v>46.734108322837976</v>
      </c>
      <c r="R45" s="64">
        <v>36.37515646978769</v>
      </c>
      <c r="S45" s="64">
        <v>25.832050556698288</v>
      </c>
      <c r="T45" s="64">
        <v>15.479673067107141</v>
      </c>
      <c r="U45" s="43">
        <v>5.6274708374171265</v>
      </c>
      <c r="V45" s="64">
        <v>0</v>
      </c>
      <c r="W45" s="64">
        <v>0</v>
      </c>
      <c r="X45" s="64">
        <v>0</v>
      </c>
      <c r="Y45" s="64">
        <v>0</v>
      </c>
      <c r="Z45" s="64">
        <v>0</v>
      </c>
    </row>
    <row r="46" spans="1:26">
      <c r="A46" s="239" t="s">
        <v>788</v>
      </c>
      <c r="B46" s="63" t="s">
        <v>89</v>
      </c>
      <c r="C46" s="64">
        <v>0</v>
      </c>
      <c r="D46" s="64">
        <v>0</v>
      </c>
      <c r="E46" s="64">
        <v>0</v>
      </c>
      <c r="F46" s="64">
        <v>0</v>
      </c>
      <c r="G46" s="64">
        <v>0.18823468045859484</v>
      </c>
      <c r="H46" s="64">
        <v>10.326899135803433</v>
      </c>
      <c r="I46" s="64">
        <v>20.808405729494648</v>
      </c>
      <c r="J46" s="64">
        <v>31.280868862206564</v>
      </c>
      <c r="K46" s="64">
        <v>41.304323229251622</v>
      </c>
      <c r="L46" s="64">
        <v>50.185428466061801</v>
      </c>
      <c r="M46" s="64">
        <v>56.725804852795839</v>
      </c>
      <c r="N46" s="64">
        <v>59.229828248324026</v>
      </c>
      <c r="O46" s="64">
        <v>56.725804852795839</v>
      </c>
      <c r="P46" s="64">
        <v>50.185428466061801</v>
      </c>
      <c r="Q46" s="64">
        <v>41.304323229251622</v>
      </c>
      <c r="R46" s="64">
        <v>31.280868862206564</v>
      </c>
      <c r="S46" s="64">
        <v>20.808405729494648</v>
      </c>
      <c r="T46" s="64">
        <v>10.326899135803433</v>
      </c>
      <c r="U46" s="43">
        <v>0.18823468045859484</v>
      </c>
      <c r="V46" s="64">
        <v>0</v>
      </c>
      <c r="W46" s="64">
        <v>0</v>
      </c>
      <c r="X46" s="64">
        <v>0</v>
      </c>
      <c r="Y46" s="64">
        <v>0</v>
      </c>
      <c r="Z46" s="64">
        <v>0</v>
      </c>
    </row>
    <row r="47" spans="1:26">
      <c r="A47" s="239" t="s">
        <v>788</v>
      </c>
      <c r="B47" s="63" t="s">
        <v>90</v>
      </c>
      <c r="C47" s="64">
        <v>0</v>
      </c>
      <c r="D47" s="64">
        <v>0</v>
      </c>
      <c r="E47" s="64">
        <v>0</v>
      </c>
      <c r="F47" s="64">
        <v>0</v>
      </c>
      <c r="G47" s="64">
        <v>0</v>
      </c>
      <c r="H47" s="64">
        <v>2.5052160549984914</v>
      </c>
      <c r="I47" s="64">
        <v>13.011366829938709</v>
      </c>
      <c r="J47" s="64">
        <v>23.217048812666498</v>
      </c>
      <c r="K47" s="64">
        <v>32.642956101218516</v>
      </c>
      <c r="L47" s="64">
        <v>40.602735019476839</v>
      </c>
      <c r="M47" s="64">
        <v>46.124395345923197</v>
      </c>
      <c r="N47" s="64">
        <v>48.136308859374175</v>
      </c>
      <c r="O47" s="64">
        <v>46.124395345923197</v>
      </c>
      <c r="P47" s="64">
        <v>40.602735019476839</v>
      </c>
      <c r="Q47" s="64">
        <v>32.642956101218516</v>
      </c>
      <c r="R47" s="64">
        <v>23.217048812666498</v>
      </c>
      <c r="S47" s="64">
        <v>13.011366829938709</v>
      </c>
      <c r="T47" s="64">
        <v>2.5052160549984914</v>
      </c>
      <c r="U47" s="64">
        <v>0</v>
      </c>
      <c r="V47" s="64">
        <v>0</v>
      </c>
      <c r="W47" s="64">
        <v>0</v>
      </c>
      <c r="X47" s="64">
        <v>0</v>
      </c>
      <c r="Y47" s="64">
        <v>0</v>
      </c>
      <c r="Z47" s="64">
        <v>0</v>
      </c>
    </row>
    <row r="48" spans="1:26">
      <c r="A48" s="239" t="s">
        <v>788</v>
      </c>
      <c r="B48" s="63" t="s">
        <v>91</v>
      </c>
      <c r="C48" s="64">
        <v>0</v>
      </c>
      <c r="D48" s="64">
        <v>0</v>
      </c>
      <c r="E48" s="64">
        <v>0</v>
      </c>
      <c r="F48" s="64">
        <v>0</v>
      </c>
      <c r="G48" s="64">
        <v>0</v>
      </c>
      <c r="H48" s="64">
        <v>0</v>
      </c>
      <c r="I48" s="64">
        <v>4.3473032632175546</v>
      </c>
      <c r="J48" s="64">
        <v>14.086023385784447</v>
      </c>
      <c r="K48" s="64">
        <v>22.785404528973864</v>
      </c>
      <c r="L48" s="64">
        <v>29.848095142313255</v>
      </c>
      <c r="M48" s="64">
        <v>34.549423619687367</v>
      </c>
      <c r="N48" s="64">
        <v>36.213315577442856</v>
      </c>
      <c r="O48" s="64">
        <v>34.549423619687367</v>
      </c>
      <c r="P48" s="64">
        <v>29.848095142313255</v>
      </c>
      <c r="Q48" s="64">
        <v>22.785404528973864</v>
      </c>
      <c r="R48" s="64">
        <v>14.086023385784447</v>
      </c>
      <c r="S48" s="64">
        <v>4.3473032632175546</v>
      </c>
      <c r="T48" s="64">
        <v>0</v>
      </c>
      <c r="U48" s="64">
        <v>0</v>
      </c>
      <c r="V48" s="64">
        <v>0</v>
      </c>
      <c r="W48" s="64">
        <v>0</v>
      </c>
      <c r="X48" s="64">
        <v>0</v>
      </c>
      <c r="Y48" s="64">
        <v>0</v>
      </c>
      <c r="Z48" s="64">
        <v>0</v>
      </c>
    </row>
    <row r="49" spans="1:26">
      <c r="A49" s="239" t="s">
        <v>788</v>
      </c>
      <c r="B49" s="63" t="s">
        <v>92</v>
      </c>
      <c r="C49" s="64">
        <v>0</v>
      </c>
      <c r="D49" s="64">
        <v>0</v>
      </c>
      <c r="E49" s="64">
        <v>0</v>
      </c>
      <c r="F49" s="64">
        <v>0</v>
      </c>
      <c r="G49" s="64">
        <v>0</v>
      </c>
      <c r="H49" s="64">
        <v>0</v>
      </c>
      <c r="I49" s="64">
        <v>0</v>
      </c>
      <c r="J49" s="64">
        <v>6.3559986077123058</v>
      </c>
      <c r="K49" s="64">
        <v>14.415855176583616</v>
      </c>
      <c r="L49" s="64">
        <v>20.79609379670466</v>
      </c>
      <c r="M49" s="64">
        <v>24.943966671594357</v>
      </c>
      <c r="N49" s="64">
        <v>26.389948192781961</v>
      </c>
      <c r="O49" s="64">
        <v>24.943966671594357</v>
      </c>
      <c r="P49" s="64">
        <v>20.79609379670466</v>
      </c>
      <c r="Q49" s="64">
        <v>14.415855176583616</v>
      </c>
      <c r="R49" s="64">
        <v>6.3559986077123058</v>
      </c>
      <c r="S49" s="64">
        <v>0</v>
      </c>
      <c r="T49" s="64">
        <v>0</v>
      </c>
      <c r="U49" s="64">
        <v>0</v>
      </c>
      <c r="V49" s="64">
        <v>0</v>
      </c>
      <c r="W49" s="64">
        <v>0</v>
      </c>
      <c r="X49" s="64">
        <v>0</v>
      </c>
      <c r="Y49" s="64">
        <v>0</v>
      </c>
      <c r="Z49" s="64">
        <v>0</v>
      </c>
    </row>
    <row r="50" spans="1:26">
      <c r="A50" s="239" t="s">
        <v>788</v>
      </c>
      <c r="B50" s="63" t="s">
        <v>93</v>
      </c>
      <c r="C50" s="64">
        <v>0</v>
      </c>
      <c r="D50" s="64">
        <v>0</v>
      </c>
      <c r="E50" s="64">
        <v>0</v>
      </c>
      <c r="F50" s="64">
        <v>0</v>
      </c>
      <c r="G50" s="64">
        <v>0</v>
      </c>
      <c r="H50" s="64">
        <v>0</v>
      </c>
      <c r="I50" s="64">
        <v>0</v>
      </c>
      <c r="J50" s="64">
        <v>2.2919308545437653</v>
      </c>
      <c r="K50" s="64">
        <v>10.008026661515631</v>
      </c>
      <c r="L50" s="64">
        <v>16.048510364032506</v>
      </c>
      <c r="M50" s="64">
        <v>19.937162047050847</v>
      </c>
      <c r="N50" s="64">
        <v>21.284686874300359</v>
      </c>
      <c r="O50" s="64">
        <v>19.937162047050847</v>
      </c>
      <c r="P50" s="64">
        <v>16.048510364032506</v>
      </c>
      <c r="Q50" s="64">
        <v>10.008026661515631</v>
      </c>
      <c r="R50" s="64">
        <v>2.2919308545437653</v>
      </c>
      <c r="S50" s="64">
        <v>0</v>
      </c>
      <c r="T50" s="64">
        <v>0</v>
      </c>
      <c r="U50" s="64">
        <v>0</v>
      </c>
      <c r="V50" s="64">
        <v>0</v>
      </c>
      <c r="W50" s="64">
        <v>0</v>
      </c>
      <c r="X50" s="64">
        <v>0</v>
      </c>
      <c r="Y50" s="64">
        <v>0</v>
      </c>
      <c r="Z50" s="64">
        <v>0</v>
      </c>
    </row>
    <row r="51" spans="1:26">
      <c r="A51" s="239" t="s">
        <v>763</v>
      </c>
      <c r="B51" s="63" t="s">
        <v>82</v>
      </c>
      <c r="C51" s="68">
        <v>0</v>
      </c>
      <c r="D51" s="68">
        <v>0</v>
      </c>
      <c r="E51" s="68">
        <v>0</v>
      </c>
      <c r="F51" s="68">
        <v>0</v>
      </c>
      <c r="G51" s="68">
        <v>0</v>
      </c>
      <c r="H51" s="68">
        <v>0</v>
      </c>
      <c r="I51" s="68">
        <v>0</v>
      </c>
      <c r="J51" s="68">
        <v>9.6351465723758558</v>
      </c>
      <c r="K51" s="68">
        <v>18.961138996780992</v>
      </c>
      <c r="L51" s="68">
        <v>26.47599746798976</v>
      </c>
      <c r="M51" s="68">
        <v>31.454559844510918</v>
      </c>
      <c r="N51" s="68">
        <v>33.212402684760455</v>
      </c>
      <c r="O51" s="68">
        <v>31.454559844510918</v>
      </c>
      <c r="P51" s="68">
        <v>26.47599746798976</v>
      </c>
      <c r="Q51" s="68">
        <v>18.961138996780992</v>
      </c>
      <c r="R51" s="68">
        <v>9.6351465723758558</v>
      </c>
      <c r="S51" s="68">
        <v>0</v>
      </c>
      <c r="T51" s="68">
        <v>0</v>
      </c>
      <c r="U51" s="43">
        <v>0</v>
      </c>
      <c r="V51" s="64">
        <v>0</v>
      </c>
      <c r="W51" s="64">
        <v>0</v>
      </c>
      <c r="X51" s="64">
        <v>0</v>
      </c>
      <c r="Y51" s="64">
        <v>0</v>
      </c>
      <c r="Z51" s="64">
        <v>0</v>
      </c>
    </row>
    <row r="52" spans="1:26">
      <c r="A52" s="239" t="s">
        <v>763</v>
      </c>
      <c r="B52" s="63" t="s">
        <v>83</v>
      </c>
      <c r="C52" s="68">
        <v>0</v>
      </c>
      <c r="D52" s="68">
        <v>0</v>
      </c>
      <c r="E52" s="68">
        <v>0</v>
      </c>
      <c r="F52" s="68">
        <v>0</v>
      </c>
      <c r="G52" s="68">
        <v>0</v>
      </c>
      <c r="H52" s="68">
        <v>0</v>
      </c>
      <c r="I52" s="68">
        <v>4.0918918863524674</v>
      </c>
      <c r="J52" s="68">
        <v>15.24564163517609</v>
      </c>
      <c r="K52" s="68">
        <v>25.308467756823372</v>
      </c>
      <c r="L52" s="68">
        <v>33.624289948557418</v>
      </c>
      <c r="M52" s="68">
        <v>39.280100811464635</v>
      </c>
      <c r="N52" s="68">
        <v>41.313844878118474</v>
      </c>
      <c r="O52" s="68">
        <v>39.280100811464635</v>
      </c>
      <c r="P52" s="68">
        <v>33.624289948557418</v>
      </c>
      <c r="Q52" s="68">
        <v>25.308467756823372</v>
      </c>
      <c r="R52" s="68">
        <v>15.24564163517609</v>
      </c>
      <c r="S52" s="68">
        <v>4.0918918863524674</v>
      </c>
      <c r="T52" s="68">
        <v>0</v>
      </c>
      <c r="U52" s="43">
        <v>0</v>
      </c>
      <c r="V52" s="64">
        <v>0</v>
      </c>
      <c r="W52" s="64">
        <v>0</v>
      </c>
      <c r="X52" s="64">
        <v>0</v>
      </c>
      <c r="Y52" s="64">
        <v>0</v>
      </c>
      <c r="Z52" s="64">
        <v>0</v>
      </c>
    </row>
    <row r="53" spans="1:26">
      <c r="A53" s="239" t="s">
        <v>763</v>
      </c>
      <c r="B53" s="63" t="s">
        <v>84</v>
      </c>
      <c r="C53" s="68">
        <v>0</v>
      </c>
      <c r="D53" s="68">
        <v>0</v>
      </c>
      <c r="E53" s="68">
        <v>0</v>
      </c>
      <c r="F53" s="68">
        <v>0</v>
      </c>
      <c r="G53" s="68">
        <v>0</v>
      </c>
      <c r="H53" s="68">
        <v>0</v>
      </c>
      <c r="I53" s="68">
        <v>10.711295481081985</v>
      </c>
      <c r="J53" s="68">
        <v>22.495550921050935</v>
      </c>
      <c r="K53" s="68">
        <v>33.474710060867295</v>
      </c>
      <c r="L53" s="68">
        <v>42.938873157231583</v>
      </c>
      <c r="M53" s="68">
        <v>49.704668819593735</v>
      </c>
      <c r="N53" s="68">
        <v>52.234225963925503</v>
      </c>
      <c r="O53" s="68">
        <v>49.704668819593735</v>
      </c>
      <c r="P53" s="68">
        <v>42.938873157231583</v>
      </c>
      <c r="Q53" s="68">
        <v>33.474710060867295</v>
      </c>
      <c r="R53" s="68">
        <v>22.495550921050935</v>
      </c>
      <c r="S53" s="68">
        <v>10.711295481081985</v>
      </c>
      <c r="T53" s="68">
        <v>0</v>
      </c>
      <c r="U53" s="43">
        <v>0</v>
      </c>
      <c r="V53" s="64">
        <v>0</v>
      </c>
      <c r="W53" s="64">
        <v>0</v>
      </c>
      <c r="X53" s="64">
        <v>0</v>
      </c>
      <c r="Y53" s="64">
        <v>0</v>
      </c>
      <c r="Z53" s="64">
        <v>0</v>
      </c>
    </row>
    <row r="54" spans="1:26">
      <c r="A54" s="239" t="s">
        <v>763</v>
      </c>
      <c r="B54" s="63" t="s">
        <v>85</v>
      </c>
      <c r="C54" s="68">
        <v>0</v>
      </c>
      <c r="D54" s="68">
        <v>0</v>
      </c>
      <c r="E54" s="68">
        <v>0</v>
      </c>
      <c r="F54" s="68">
        <v>0</v>
      </c>
      <c r="G54" s="68">
        <v>0</v>
      </c>
      <c r="H54" s="68">
        <v>4.2935270755299744</v>
      </c>
      <c r="I54" s="68">
        <v>16.524698925355366</v>
      </c>
      <c r="J54" s="68">
        <v>28.66662331168979</v>
      </c>
      <c r="K54" s="68">
        <v>40.346661366965222</v>
      </c>
      <c r="L54" s="68">
        <v>50.904436391198253</v>
      </c>
      <c r="M54" s="68">
        <v>58.980752598999445</v>
      </c>
      <c r="N54" s="68">
        <v>62.200960254954033</v>
      </c>
      <c r="O54" s="68">
        <v>58.980752598999445</v>
      </c>
      <c r="P54" s="68">
        <v>50.904436391198253</v>
      </c>
      <c r="Q54" s="68">
        <v>40.346661366965222</v>
      </c>
      <c r="R54" s="68">
        <v>28.66662331168979</v>
      </c>
      <c r="S54" s="68">
        <v>16.524698925355366</v>
      </c>
      <c r="T54" s="68">
        <v>4.2935270755299744</v>
      </c>
      <c r="U54" s="43">
        <v>0</v>
      </c>
      <c r="V54" s="64">
        <v>0</v>
      </c>
      <c r="W54" s="64">
        <v>0</v>
      </c>
      <c r="X54" s="64">
        <v>0</v>
      </c>
      <c r="Y54" s="64">
        <v>0</v>
      </c>
      <c r="Z54" s="64">
        <v>0</v>
      </c>
    </row>
    <row r="55" spans="1:26">
      <c r="A55" s="239" t="s">
        <v>763</v>
      </c>
      <c r="B55" s="63" t="s">
        <v>86</v>
      </c>
      <c r="C55" s="68">
        <v>0</v>
      </c>
      <c r="D55" s="68">
        <v>0</v>
      </c>
      <c r="E55" s="68">
        <v>0</v>
      </c>
      <c r="F55" s="68">
        <v>0</v>
      </c>
      <c r="G55" s="68">
        <v>0</v>
      </c>
      <c r="H55" s="68">
        <v>10.808838995252202</v>
      </c>
      <c r="I55" s="68">
        <v>22.81044516466017</v>
      </c>
      <c r="J55" s="68">
        <v>35.04349160506748</v>
      </c>
      <c r="K55" s="68">
        <v>47.253778174073538</v>
      </c>
      <c r="L55" s="68">
        <v>59.012202358037513</v>
      </c>
      <c r="M55" s="68">
        <v>69.155490654173533</v>
      </c>
      <c r="N55" s="68">
        <v>73.926971258098035</v>
      </c>
      <c r="O55" s="68">
        <v>69.155490654173533</v>
      </c>
      <c r="P55" s="68">
        <v>59.012202358037513</v>
      </c>
      <c r="Q55" s="68">
        <v>47.253778174073538</v>
      </c>
      <c r="R55" s="68">
        <v>35.04349160506748</v>
      </c>
      <c r="S55" s="68">
        <v>22.81044516466017</v>
      </c>
      <c r="T55" s="68">
        <v>10.808838995252202</v>
      </c>
      <c r="U55" s="43">
        <v>0</v>
      </c>
      <c r="V55" s="64">
        <v>0</v>
      </c>
      <c r="W55" s="64">
        <v>0</v>
      </c>
      <c r="X55" s="64">
        <v>0</v>
      </c>
      <c r="Y55" s="64">
        <v>0</v>
      </c>
      <c r="Z55" s="64">
        <v>0</v>
      </c>
    </row>
    <row r="56" spans="1:26">
      <c r="A56" s="239" t="s">
        <v>763</v>
      </c>
      <c r="B56" s="63" t="s">
        <v>87</v>
      </c>
      <c r="C56" s="68">
        <v>0</v>
      </c>
      <c r="D56" s="68">
        <v>0</v>
      </c>
      <c r="E56" s="68">
        <v>0</v>
      </c>
      <c r="F56" s="68">
        <v>0</v>
      </c>
      <c r="G56" s="68">
        <v>2.1698743111665366</v>
      </c>
      <c r="H56" s="68">
        <v>13.417272111031162</v>
      </c>
      <c r="I56" s="68">
        <v>25.228026564821931</v>
      </c>
      <c r="J56" s="68">
        <v>37.385397960384516</v>
      </c>
      <c r="K56" s="68">
        <v>49.690941649831139</v>
      </c>
      <c r="L56" s="68">
        <v>61.861674880566859</v>
      </c>
      <c r="M56" s="68">
        <v>73.094001943773165</v>
      </c>
      <c r="N56" s="68">
        <v>79.222613313594763</v>
      </c>
      <c r="O56" s="68">
        <v>73.094001943773165</v>
      </c>
      <c r="P56" s="68">
        <v>61.861674880566859</v>
      </c>
      <c r="Q56" s="68">
        <v>49.690941649831139</v>
      </c>
      <c r="R56" s="68">
        <v>37.385397960384516</v>
      </c>
      <c r="S56" s="68">
        <v>25.228026564821931</v>
      </c>
      <c r="T56" s="68">
        <v>13.417272111031162</v>
      </c>
      <c r="U56" s="43">
        <v>2.1698743111665366</v>
      </c>
      <c r="V56" s="64">
        <v>0</v>
      </c>
      <c r="W56" s="64">
        <v>0</v>
      </c>
      <c r="X56" s="64">
        <v>0</v>
      </c>
      <c r="Y56" s="64">
        <v>0</v>
      </c>
      <c r="Z56" s="64">
        <v>0</v>
      </c>
    </row>
    <row r="57" spans="1:26">
      <c r="A57" s="239" t="s">
        <v>763</v>
      </c>
      <c r="B57" s="63" t="s">
        <v>88</v>
      </c>
      <c r="C57" s="68">
        <v>0</v>
      </c>
      <c r="D57" s="68">
        <v>0</v>
      </c>
      <c r="E57" s="68">
        <v>0</v>
      </c>
      <c r="F57" s="68">
        <v>0</v>
      </c>
      <c r="G57" s="68">
        <v>1.2046479714548342</v>
      </c>
      <c r="H57" s="68">
        <v>12.551641652254958</v>
      </c>
      <c r="I57" s="68">
        <v>24.432270697219352</v>
      </c>
      <c r="J57" s="68">
        <v>36.622603006692685</v>
      </c>
      <c r="K57" s="68">
        <v>48.90564123720678</v>
      </c>
      <c r="L57" s="68">
        <v>60.947261605585339</v>
      </c>
      <c r="M57" s="68">
        <v>71.7979054846991</v>
      </c>
      <c r="N57" s="68">
        <v>77.373498158289735</v>
      </c>
      <c r="O57" s="68">
        <v>71.7979054846991</v>
      </c>
      <c r="P57" s="68">
        <v>60.947261605585339</v>
      </c>
      <c r="Q57" s="68">
        <v>48.90564123720678</v>
      </c>
      <c r="R57" s="68">
        <v>36.622603006692685</v>
      </c>
      <c r="S57" s="68">
        <v>24.432270697219352</v>
      </c>
      <c r="T57" s="68">
        <v>12.551641652254958</v>
      </c>
      <c r="U57" s="43">
        <v>1.2046479714548342</v>
      </c>
      <c r="V57" s="64">
        <v>0</v>
      </c>
      <c r="W57" s="64">
        <v>0</v>
      </c>
      <c r="X57" s="64">
        <v>0</v>
      </c>
      <c r="Y57" s="64">
        <v>0</v>
      </c>
      <c r="Z57" s="64">
        <v>0</v>
      </c>
    </row>
    <row r="58" spans="1:26">
      <c r="A58" s="239" t="s">
        <v>763</v>
      </c>
      <c r="B58" s="63" t="s">
        <v>89</v>
      </c>
      <c r="C58" s="68">
        <v>0</v>
      </c>
      <c r="D58" s="68">
        <v>0</v>
      </c>
      <c r="E58" s="68">
        <v>0</v>
      </c>
      <c r="F58" s="68">
        <v>0</v>
      </c>
      <c r="G58" s="68">
        <v>0</v>
      </c>
      <c r="H58" s="68">
        <v>8.3735319712284824</v>
      </c>
      <c r="I58" s="68">
        <v>20.501233557091783</v>
      </c>
      <c r="J58" s="68">
        <v>32.744181379901889</v>
      </c>
      <c r="K58" s="68">
        <v>44.798766766222606</v>
      </c>
      <c r="L58" s="68">
        <v>56.125447537862343</v>
      </c>
      <c r="M58" s="68">
        <v>65.401600260601342</v>
      </c>
      <c r="N58" s="68">
        <v>69.421507048807513</v>
      </c>
      <c r="O58" s="68">
        <v>65.401600260601342</v>
      </c>
      <c r="P58" s="68">
        <v>56.125447537862343</v>
      </c>
      <c r="Q58" s="68">
        <v>44.798766766222606</v>
      </c>
      <c r="R58" s="68">
        <v>32.744181379901889</v>
      </c>
      <c r="S58" s="68">
        <v>20.501233557091783</v>
      </c>
      <c r="T58" s="68">
        <v>8.3735319712284824</v>
      </c>
      <c r="U58" s="43">
        <v>0</v>
      </c>
      <c r="V58" s="64">
        <v>0</v>
      </c>
      <c r="W58" s="64">
        <v>0</v>
      </c>
      <c r="X58" s="64">
        <v>0</v>
      </c>
      <c r="Y58" s="64">
        <v>0</v>
      </c>
      <c r="Z58" s="64">
        <v>0</v>
      </c>
    </row>
    <row r="59" spans="1:26">
      <c r="A59" s="239" t="s">
        <v>763</v>
      </c>
      <c r="B59" s="63" t="s">
        <v>90</v>
      </c>
      <c r="C59" s="68">
        <v>0</v>
      </c>
      <c r="D59" s="68">
        <v>0</v>
      </c>
      <c r="E59" s="68">
        <v>0</v>
      </c>
      <c r="F59" s="68">
        <v>0</v>
      </c>
      <c r="G59" s="68">
        <v>0</v>
      </c>
      <c r="H59" s="68">
        <v>2.0313461432614952</v>
      </c>
      <c r="I59" s="68">
        <v>14.263941421089642</v>
      </c>
      <c r="J59" s="68">
        <v>26.292815407528355</v>
      </c>
      <c r="K59" s="68">
        <v>37.716920040000524</v>
      </c>
      <c r="L59" s="68">
        <v>47.841537713675365</v>
      </c>
      <c r="M59" s="68">
        <v>55.358155157972377</v>
      </c>
      <c r="N59" s="68">
        <v>58.265742231059392</v>
      </c>
      <c r="O59" s="68">
        <v>55.358155157972377</v>
      </c>
      <c r="P59" s="68">
        <v>47.841537713675365</v>
      </c>
      <c r="Q59" s="68">
        <v>37.716920040000524</v>
      </c>
      <c r="R59" s="68">
        <v>26.292815407528355</v>
      </c>
      <c r="S59" s="68">
        <v>14.263941421089642</v>
      </c>
      <c r="T59" s="68">
        <v>2.0313461432614952</v>
      </c>
      <c r="U59" s="43">
        <v>0</v>
      </c>
      <c r="V59" s="64">
        <v>0</v>
      </c>
      <c r="W59" s="64">
        <v>0</v>
      </c>
      <c r="X59" s="64">
        <v>0</v>
      </c>
      <c r="Y59" s="64">
        <v>0</v>
      </c>
      <c r="Z59" s="64">
        <v>0</v>
      </c>
    </row>
    <row r="60" spans="1:26">
      <c r="A60" s="239" t="s">
        <v>763</v>
      </c>
      <c r="B60" s="63" t="s">
        <v>91</v>
      </c>
      <c r="C60" s="68">
        <v>0</v>
      </c>
      <c r="D60" s="68">
        <v>0</v>
      </c>
      <c r="E60" s="68">
        <v>0</v>
      </c>
      <c r="F60" s="68">
        <v>0</v>
      </c>
      <c r="G60" s="68">
        <v>0</v>
      </c>
      <c r="H60" s="68">
        <v>0</v>
      </c>
      <c r="I60" s="68">
        <v>7.162001255863089</v>
      </c>
      <c r="J60" s="68">
        <v>18.633122710106001</v>
      </c>
      <c r="K60" s="68">
        <v>29.131478950497499</v>
      </c>
      <c r="L60" s="68">
        <v>37.966315801913154</v>
      </c>
      <c r="M60" s="68">
        <v>44.099358822255653</v>
      </c>
      <c r="N60" s="68">
        <v>46.338628892616761</v>
      </c>
      <c r="O60" s="68">
        <v>44.099358822255653</v>
      </c>
      <c r="P60" s="68">
        <v>37.966315801913154</v>
      </c>
      <c r="Q60" s="68">
        <v>29.131478950497499</v>
      </c>
      <c r="R60" s="68">
        <v>18.633122710106001</v>
      </c>
      <c r="S60" s="68">
        <v>7.162001255863089</v>
      </c>
      <c r="T60" s="68">
        <v>0</v>
      </c>
      <c r="U60" s="43">
        <v>0</v>
      </c>
      <c r="V60" s="64">
        <v>0</v>
      </c>
      <c r="W60" s="64">
        <v>0</v>
      </c>
      <c r="X60" s="64">
        <v>0</v>
      </c>
      <c r="Y60" s="64">
        <v>0</v>
      </c>
      <c r="Z60" s="64">
        <v>0</v>
      </c>
    </row>
    <row r="61" spans="1:26">
      <c r="A61" s="239" t="s">
        <v>763</v>
      </c>
      <c r="B61" s="63" t="s">
        <v>92</v>
      </c>
      <c r="C61" s="68">
        <v>0</v>
      </c>
      <c r="D61" s="68">
        <v>0</v>
      </c>
      <c r="E61" s="68">
        <v>0</v>
      </c>
      <c r="F61" s="68">
        <v>0</v>
      </c>
      <c r="G61" s="68">
        <v>0</v>
      </c>
      <c r="H61" s="68">
        <v>0</v>
      </c>
      <c r="I61" s="68">
        <v>1.1159865491483472</v>
      </c>
      <c r="J61" s="68">
        <v>11.926643856465942</v>
      </c>
      <c r="K61" s="68">
        <v>21.55522810902438</v>
      </c>
      <c r="L61" s="68">
        <v>29.389137564435114</v>
      </c>
      <c r="M61" s="68">
        <v>34.630012197663966</v>
      </c>
      <c r="N61" s="68">
        <v>36.492763938891635</v>
      </c>
      <c r="O61" s="68">
        <v>34.630012197663966</v>
      </c>
      <c r="P61" s="68">
        <v>29.389137564435114</v>
      </c>
      <c r="Q61" s="68">
        <v>21.55522810902438</v>
      </c>
      <c r="R61" s="68">
        <v>11.926643856465942</v>
      </c>
      <c r="S61" s="68">
        <v>1.1159865491483472</v>
      </c>
      <c r="T61" s="68">
        <v>0</v>
      </c>
      <c r="U61" s="43">
        <v>0</v>
      </c>
      <c r="V61" s="64">
        <v>0</v>
      </c>
      <c r="W61" s="64">
        <v>0</v>
      </c>
      <c r="X61" s="64">
        <v>0</v>
      </c>
      <c r="Y61" s="64">
        <v>0</v>
      </c>
      <c r="Z61" s="64">
        <v>0</v>
      </c>
    </row>
    <row r="62" spans="1:26">
      <c r="A62" s="239" t="s">
        <v>763</v>
      </c>
      <c r="B62" s="63" t="s">
        <v>93</v>
      </c>
      <c r="C62" s="68">
        <v>0</v>
      </c>
      <c r="D62" s="68">
        <v>0</v>
      </c>
      <c r="E62" s="68">
        <v>0</v>
      </c>
      <c r="F62" s="68">
        <v>0</v>
      </c>
      <c r="G62" s="68">
        <v>0</v>
      </c>
      <c r="H62" s="68">
        <v>0</v>
      </c>
      <c r="I62" s="68">
        <v>0</v>
      </c>
      <c r="J62" s="68">
        <v>8.3357484048994639</v>
      </c>
      <c r="K62" s="68">
        <v>17.489437102332094</v>
      </c>
      <c r="L62" s="68">
        <v>24.827875683609204</v>
      </c>
      <c r="M62" s="68">
        <v>29.665109664246014</v>
      </c>
      <c r="N62" s="68">
        <v>31.367350549299864</v>
      </c>
      <c r="O62" s="68">
        <v>29.665109664246014</v>
      </c>
      <c r="P62" s="68">
        <v>24.827875683609204</v>
      </c>
      <c r="Q62" s="68">
        <v>17.489437102332094</v>
      </c>
      <c r="R62" s="68">
        <v>8.3357484048994639</v>
      </c>
      <c r="S62" s="68">
        <v>0</v>
      </c>
      <c r="T62" s="68">
        <v>0</v>
      </c>
      <c r="U62" s="43">
        <v>0</v>
      </c>
      <c r="V62" s="64">
        <v>0</v>
      </c>
      <c r="W62" s="64">
        <v>0</v>
      </c>
      <c r="X62" s="64">
        <v>0</v>
      </c>
      <c r="Y62" s="64">
        <v>0</v>
      </c>
      <c r="Z62" s="64">
        <v>0</v>
      </c>
    </row>
    <row r="63" spans="1:26">
      <c r="A63" s="239" t="s">
        <v>785</v>
      </c>
      <c r="B63" s="63" t="s">
        <v>82</v>
      </c>
      <c r="C63" s="68">
        <v>0</v>
      </c>
      <c r="D63" s="68">
        <v>0</v>
      </c>
      <c r="E63" s="68">
        <v>0</v>
      </c>
      <c r="F63" s="69">
        <v>0</v>
      </c>
      <c r="G63" s="69">
        <v>0</v>
      </c>
      <c r="H63" s="69">
        <v>0</v>
      </c>
      <c r="I63" s="69">
        <v>0</v>
      </c>
      <c r="J63" s="69">
        <v>0</v>
      </c>
      <c r="K63" s="69">
        <v>0</v>
      </c>
      <c r="L63" s="69">
        <v>1.6858705991515579</v>
      </c>
      <c r="M63" s="69">
        <v>4.0472678380054496</v>
      </c>
      <c r="N63" s="69">
        <v>4.8540715284352851</v>
      </c>
      <c r="O63" s="69">
        <v>4.0472678380054496</v>
      </c>
      <c r="P63" s="69">
        <v>1.6858705991515579</v>
      </c>
      <c r="Q63" s="69">
        <v>0</v>
      </c>
      <c r="R63" s="69">
        <v>0</v>
      </c>
      <c r="S63" s="69">
        <v>0</v>
      </c>
      <c r="T63" s="69">
        <v>0</v>
      </c>
      <c r="U63" s="43">
        <v>0</v>
      </c>
      <c r="V63" s="43">
        <v>0</v>
      </c>
      <c r="W63" s="43">
        <v>0</v>
      </c>
      <c r="X63" s="64">
        <v>0</v>
      </c>
      <c r="Y63" s="64">
        <v>0</v>
      </c>
      <c r="Z63" s="64">
        <v>0</v>
      </c>
    </row>
    <row r="64" spans="1:26">
      <c r="A64" s="239" t="s">
        <v>785</v>
      </c>
      <c r="B64" s="63" t="s">
        <v>83</v>
      </c>
      <c r="C64" s="68">
        <v>0</v>
      </c>
      <c r="D64" s="68">
        <v>0</v>
      </c>
      <c r="E64" s="68">
        <v>0</v>
      </c>
      <c r="F64" s="69">
        <v>0</v>
      </c>
      <c r="G64" s="69">
        <v>0</v>
      </c>
      <c r="H64" s="69">
        <v>0</v>
      </c>
      <c r="I64" s="69">
        <v>0</v>
      </c>
      <c r="J64" s="69">
        <v>0.42334424371687046</v>
      </c>
      <c r="K64" s="69">
        <v>5.5375483973251729</v>
      </c>
      <c r="L64" s="69">
        <v>9.4899256736040503</v>
      </c>
      <c r="M64" s="69">
        <v>11.996813614728641</v>
      </c>
      <c r="N64" s="69">
        <v>12.856973281400039</v>
      </c>
      <c r="O64" s="69">
        <v>11.996813614728641</v>
      </c>
      <c r="P64" s="69">
        <v>9.4899256736040503</v>
      </c>
      <c r="Q64" s="69">
        <v>5.5375483973251729</v>
      </c>
      <c r="R64" s="69">
        <v>0.42334424371687046</v>
      </c>
      <c r="S64" s="69">
        <v>0</v>
      </c>
      <c r="T64" s="69">
        <v>0</v>
      </c>
      <c r="U64" s="43">
        <v>0</v>
      </c>
      <c r="V64" s="43">
        <v>0</v>
      </c>
      <c r="W64" s="43">
        <v>0</v>
      </c>
      <c r="X64" s="64">
        <v>0</v>
      </c>
      <c r="Y64" s="64">
        <v>0</v>
      </c>
      <c r="Z64" s="64">
        <v>0</v>
      </c>
    </row>
    <row r="65" spans="1:26">
      <c r="A65" s="239" t="s">
        <v>785</v>
      </c>
      <c r="B65" s="63" t="s">
        <v>84</v>
      </c>
      <c r="C65" s="68">
        <v>0</v>
      </c>
      <c r="D65" s="68">
        <v>0</v>
      </c>
      <c r="E65" s="68">
        <v>0</v>
      </c>
      <c r="F65" s="69">
        <v>0</v>
      </c>
      <c r="G65" s="69">
        <v>0</v>
      </c>
      <c r="H65" s="69">
        <v>0</v>
      </c>
      <c r="I65" s="69">
        <v>4.3055586069296767</v>
      </c>
      <c r="J65" s="69">
        <v>10.464960464166277</v>
      </c>
      <c r="K65" s="69">
        <v>15.851114709389302</v>
      </c>
      <c r="L65" s="69">
        <v>20.081268859308203</v>
      </c>
      <c r="M65" s="69">
        <v>22.798490909647214</v>
      </c>
      <c r="N65" s="69">
        <v>23.737451478195162</v>
      </c>
      <c r="O65" s="69">
        <v>22.798490909647214</v>
      </c>
      <c r="P65" s="69">
        <v>20.081268859308203</v>
      </c>
      <c r="Q65" s="69">
        <v>15.851114709389302</v>
      </c>
      <c r="R65" s="69">
        <v>10.464960464166277</v>
      </c>
      <c r="S65" s="69">
        <v>4.3055586069296767</v>
      </c>
      <c r="T65" s="69">
        <v>0</v>
      </c>
      <c r="U65" s="43">
        <v>0</v>
      </c>
      <c r="V65" s="43">
        <v>0</v>
      </c>
      <c r="W65" s="43">
        <v>0</v>
      </c>
      <c r="X65" s="64">
        <v>0</v>
      </c>
      <c r="Y65" s="64">
        <v>0</v>
      </c>
      <c r="Z65" s="64">
        <v>0</v>
      </c>
    </row>
    <row r="66" spans="1:26">
      <c r="A66" s="239" t="s">
        <v>785</v>
      </c>
      <c r="B66" s="63" t="s">
        <v>85</v>
      </c>
      <c r="C66" s="68">
        <v>0</v>
      </c>
      <c r="D66" s="68">
        <v>0</v>
      </c>
      <c r="E66" s="68">
        <v>0</v>
      </c>
      <c r="F66" s="69">
        <v>0</v>
      </c>
      <c r="G66" s="69">
        <v>0.15405800694602709</v>
      </c>
      <c r="H66" s="69">
        <v>6.6720601081799993</v>
      </c>
      <c r="I66" s="69">
        <v>13.278486765716835</v>
      </c>
      <c r="J66" s="69">
        <v>19.599788992367586</v>
      </c>
      <c r="K66" s="69">
        <v>25.23109089939631</v>
      </c>
      <c r="L66" s="69">
        <v>29.733146755773301</v>
      </c>
      <c r="M66" s="69">
        <v>32.668049860752049</v>
      </c>
      <c r="N66" s="69">
        <v>33.691003347477945</v>
      </c>
      <c r="O66" s="69">
        <v>32.668049860752049</v>
      </c>
      <c r="P66" s="69">
        <v>29.733146755773301</v>
      </c>
      <c r="Q66" s="69">
        <v>25.23109089939631</v>
      </c>
      <c r="R66" s="69">
        <v>19.599788992367586</v>
      </c>
      <c r="S66" s="69">
        <v>13.278486765716835</v>
      </c>
      <c r="T66" s="69">
        <v>6.6720601081799993</v>
      </c>
      <c r="U66" s="43">
        <v>0.15405800694602709</v>
      </c>
      <c r="V66" s="43">
        <v>0</v>
      </c>
      <c r="W66" s="43">
        <v>0</v>
      </c>
      <c r="X66" s="64">
        <v>0</v>
      </c>
      <c r="Y66" s="64">
        <v>0</v>
      </c>
      <c r="Z66" s="64">
        <v>0</v>
      </c>
    </row>
    <row r="67" spans="1:26">
      <c r="A67" s="239" t="s">
        <v>785</v>
      </c>
      <c r="B67" s="63" t="s">
        <v>86</v>
      </c>
      <c r="C67" s="68">
        <v>0</v>
      </c>
      <c r="D67" s="68">
        <v>0</v>
      </c>
      <c r="E67" s="68">
        <v>0</v>
      </c>
      <c r="F67" s="69">
        <v>4.5635308681228928</v>
      </c>
      <c r="G67" s="69">
        <v>10.403368372046106</v>
      </c>
      <c r="H67" s="69">
        <v>16.796731965888625</v>
      </c>
      <c r="I67" s="69">
        <v>23.414378781181462</v>
      </c>
      <c r="J67" s="69">
        <v>29.893733167277016</v>
      </c>
      <c r="K67" s="69">
        <v>35.812698916977197</v>
      </c>
      <c r="L67" s="69">
        <v>40.6698874593421</v>
      </c>
      <c r="M67" s="69">
        <v>43.911256778485942</v>
      </c>
      <c r="N67" s="69">
        <v>45.057459610603395</v>
      </c>
      <c r="O67" s="69">
        <v>43.911256778485942</v>
      </c>
      <c r="P67" s="69">
        <v>40.6698874593421</v>
      </c>
      <c r="Q67" s="69">
        <v>35.812698916977197</v>
      </c>
      <c r="R67" s="69">
        <v>29.893733167277016</v>
      </c>
      <c r="S67" s="69">
        <v>23.414378781181462</v>
      </c>
      <c r="T67" s="69">
        <v>16.796731965888625</v>
      </c>
      <c r="U67" s="43">
        <v>10.403368372046106</v>
      </c>
      <c r="V67" s="43">
        <v>4.5635308681228928</v>
      </c>
      <c r="W67" s="43">
        <v>0</v>
      </c>
      <c r="X67" s="64">
        <v>0</v>
      </c>
      <c r="Y67" s="64">
        <v>0</v>
      </c>
      <c r="Z67" s="64">
        <v>0</v>
      </c>
    </row>
    <row r="68" spans="1:26">
      <c r="A68" s="239" t="s">
        <v>785</v>
      </c>
      <c r="B68" s="63" t="s">
        <v>87</v>
      </c>
      <c r="C68" s="68">
        <v>0</v>
      </c>
      <c r="D68" s="68">
        <v>0</v>
      </c>
      <c r="E68" s="68">
        <v>0</v>
      </c>
      <c r="F68" s="69">
        <v>8.786861239717231</v>
      </c>
      <c r="G68" s="69">
        <v>14.522412094271377</v>
      </c>
      <c r="H68" s="69">
        <v>20.850187838062496</v>
      </c>
      <c r="I68" s="69">
        <v>27.457700146560747</v>
      </c>
      <c r="J68" s="69">
        <v>33.993292408584814</v>
      </c>
      <c r="K68" s="69">
        <v>40.034868310287635</v>
      </c>
      <c r="L68" s="69">
        <v>45.058754898747132</v>
      </c>
      <c r="M68" s="69">
        <v>48.454355934758411</v>
      </c>
      <c r="N68" s="69">
        <v>49.665111975103763</v>
      </c>
      <c r="O68" s="69">
        <v>48.454355934758411</v>
      </c>
      <c r="P68" s="69">
        <v>45.058754898747132</v>
      </c>
      <c r="Q68" s="69">
        <v>40.034868310287635</v>
      </c>
      <c r="R68" s="69">
        <v>33.993292408584814</v>
      </c>
      <c r="S68" s="69">
        <v>27.457700146560747</v>
      </c>
      <c r="T68" s="69">
        <v>20.850187838062496</v>
      </c>
      <c r="U68" s="43">
        <v>14.522412094271377</v>
      </c>
      <c r="V68" s="43">
        <v>8.786861239717231</v>
      </c>
      <c r="W68" s="43">
        <v>3.9338907872895028</v>
      </c>
      <c r="X68" s="64">
        <v>0</v>
      </c>
      <c r="Y68" s="64">
        <v>0</v>
      </c>
      <c r="Z68" s="64">
        <v>0</v>
      </c>
    </row>
    <row r="69" spans="1:26">
      <c r="A69" s="239" t="s">
        <v>785</v>
      </c>
      <c r="B69" s="63" t="s">
        <v>88</v>
      </c>
      <c r="C69" s="68">
        <v>0</v>
      </c>
      <c r="D69" s="68">
        <v>0</v>
      </c>
      <c r="E69" s="68">
        <v>0</v>
      </c>
      <c r="F69" s="69">
        <v>7.3833755022279828</v>
      </c>
      <c r="G69" s="69">
        <v>13.154391060727182</v>
      </c>
      <c r="H69" s="69">
        <v>19.505014429155242</v>
      </c>
      <c r="I69" s="69">
        <v>26.116885762559164</v>
      </c>
      <c r="J69" s="69">
        <v>32.634252369004166</v>
      </c>
      <c r="K69" s="69">
        <v>38.634454339881628</v>
      </c>
      <c r="L69" s="69">
        <v>43.60091202566803</v>
      </c>
      <c r="M69" s="69">
        <v>46.942552039863472</v>
      </c>
      <c r="N69" s="69">
        <v>48.130515881934429</v>
      </c>
      <c r="O69" s="69">
        <v>46.942552039863472</v>
      </c>
      <c r="P69" s="69">
        <v>43.60091202566803</v>
      </c>
      <c r="Q69" s="69">
        <v>38.634454339881628</v>
      </c>
      <c r="R69" s="69">
        <v>32.634252369004166</v>
      </c>
      <c r="S69" s="69">
        <v>26.116885762559164</v>
      </c>
      <c r="T69" s="69">
        <v>19.505014429155242</v>
      </c>
      <c r="U69" s="43">
        <v>13.154391060727182</v>
      </c>
      <c r="V69" s="43">
        <v>7.3833755022279828</v>
      </c>
      <c r="W69" s="43">
        <v>2.4895112044020133</v>
      </c>
      <c r="X69" s="64">
        <v>0</v>
      </c>
      <c r="Y69" s="64">
        <v>0</v>
      </c>
      <c r="Z69" s="64">
        <v>0</v>
      </c>
    </row>
    <row r="70" spans="1:26">
      <c r="A70" s="239" t="s">
        <v>785</v>
      </c>
      <c r="B70" s="63" t="s">
        <v>89</v>
      </c>
      <c r="C70" s="68">
        <v>0</v>
      </c>
      <c r="D70" s="68">
        <v>0</v>
      </c>
      <c r="E70" s="68">
        <v>0</v>
      </c>
      <c r="F70" s="69">
        <v>0.63547483867074883</v>
      </c>
      <c r="G70" s="69">
        <v>6.5661203395110235</v>
      </c>
      <c r="H70" s="69">
        <v>13.012310775496212</v>
      </c>
      <c r="I70" s="69">
        <v>19.631635989954855</v>
      </c>
      <c r="J70" s="69">
        <v>26.054904294657366</v>
      </c>
      <c r="K70" s="69">
        <v>31.864017430087141</v>
      </c>
      <c r="L70" s="69">
        <v>36.580170631292326</v>
      </c>
      <c r="M70" s="69">
        <v>39.696471976699208</v>
      </c>
      <c r="N70" s="69">
        <v>40.791611782809746</v>
      </c>
      <c r="O70" s="69">
        <v>39.696471976699208</v>
      </c>
      <c r="P70" s="69">
        <v>36.580170631292326</v>
      </c>
      <c r="Q70" s="69">
        <v>31.864017430087141</v>
      </c>
      <c r="R70" s="69">
        <v>26.054904294657366</v>
      </c>
      <c r="S70" s="69">
        <v>19.631635989954855</v>
      </c>
      <c r="T70" s="69">
        <v>13.012310775496212</v>
      </c>
      <c r="U70" s="43">
        <v>6.5661203395110235</v>
      </c>
      <c r="V70" s="43">
        <v>0.63547483867074883</v>
      </c>
      <c r="W70" s="43">
        <v>0</v>
      </c>
      <c r="X70" s="64">
        <v>0</v>
      </c>
      <c r="Y70" s="64">
        <v>0</v>
      </c>
      <c r="Z70" s="64">
        <v>0</v>
      </c>
    </row>
    <row r="71" spans="1:26">
      <c r="A71" s="239" t="s">
        <v>785</v>
      </c>
      <c r="B71" s="63" t="s">
        <v>90</v>
      </c>
      <c r="C71" s="68">
        <v>0</v>
      </c>
      <c r="D71" s="68">
        <v>0</v>
      </c>
      <c r="E71" s="68">
        <v>0</v>
      </c>
      <c r="F71" s="69">
        <v>0</v>
      </c>
      <c r="G71" s="69">
        <v>0</v>
      </c>
      <c r="H71" s="69">
        <v>3.1566735995690332</v>
      </c>
      <c r="I71" s="69">
        <v>9.7478132757739555</v>
      </c>
      <c r="J71" s="69">
        <v>16.008030195489795</v>
      </c>
      <c r="K71" s="69">
        <v>21.54254850237168</v>
      </c>
      <c r="L71" s="69">
        <v>25.934386543794265</v>
      </c>
      <c r="M71" s="69">
        <v>28.779473855592958</v>
      </c>
      <c r="N71" s="69">
        <v>29.767444407864289</v>
      </c>
      <c r="O71" s="69">
        <v>28.779473855592958</v>
      </c>
      <c r="P71" s="69">
        <v>25.934386543794265</v>
      </c>
      <c r="Q71" s="69">
        <v>21.54254850237168</v>
      </c>
      <c r="R71" s="69">
        <v>16.008030195489795</v>
      </c>
      <c r="S71" s="69">
        <v>9.7478132757739555</v>
      </c>
      <c r="T71" s="69">
        <v>3.1566735995690332</v>
      </c>
      <c r="U71" s="43">
        <v>0</v>
      </c>
      <c r="V71" s="43">
        <v>0</v>
      </c>
      <c r="W71" s="43">
        <v>0</v>
      </c>
      <c r="X71" s="64">
        <v>0</v>
      </c>
      <c r="Y71" s="64">
        <v>0</v>
      </c>
      <c r="Z71" s="64">
        <v>0</v>
      </c>
    </row>
    <row r="72" spans="1:26">
      <c r="A72" s="239" t="s">
        <v>785</v>
      </c>
      <c r="B72" s="63" t="s">
        <v>91</v>
      </c>
      <c r="C72" s="68">
        <v>0</v>
      </c>
      <c r="D72" s="68">
        <v>0</v>
      </c>
      <c r="E72" s="68">
        <v>0</v>
      </c>
      <c r="F72" s="69">
        <v>0</v>
      </c>
      <c r="G72" s="69">
        <v>0</v>
      </c>
      <c r="H72" s="69">
        <v>0</v>
      </c>
      <c r="I72" s="69">
        <v>0</v>
      </c>
      <c r="J72" s="69">
        <v>5.0378671365883241</v>
      </c>
      <c r="K72" s="69">
        <v>10.278080563528134</v>
      </c>
      <c r="L72" s="69">
        <v>14.35652036910675</v>
      </c>
      <c r="M72" s="69">
        <v>16.957524256361161</v>
      </c>
      <c r="N72" s="69">
        <v>17.852682853841475</v>
      </c>
      <c r="O72" s="69">
        <v>16.957524256361161</v>
      </c>
      <c r="P72" s="69">
        <v>14.35652036910675</v>
      </c>
      <c r="Q72" s="69">
        <v>10.278080563528134</v>
      </c>
      <c r="R72" s="69">
        <v>5.0378671365883241</v>
      </c>
      <c r="S72" s="69">
        <v>0</v>
      </c>
      <c r="T72" s="69">
        <v>0</v>
      </c>
      <c r="U72" s="43">
        <v>0</v>
      </c>
      <c r="V72" s="43">
        <v>0</v>
      </c>
      <c r="W72" s="43">
        <v>0</v>
      </c>
      <c r="X72" s="64">
        <v>0</v>
      </c>
      <c r="Y72" s="64">
        <v>0</v>
      </c>
      <c r="Z72" s="64">
        <v>0</v>
      </c>
    </row>
    <row r="73" spans="1:26">
      <c r="A73" s="239" t="s">
        <v>785</v>
      </c>
      <c r="B73" s="63" t="s">
        <v>92</v>
      </c>
      <c r="C73" s="68">
        <v>0</v>
      </c>
      <c r="D73" s="68">
        <v>0</v>
      </c>
      <c r="E73" s="68">
        <v>0</v>
      </c>
      <c r="F73" s="69">
        <v>0</v>
      </c>
      <c r="G73" s="69">
        <v>0</v>
      </c>
      <c r="H73" s="69">
        <v>0</v>
      </c>
      <c r="I73" s="69">
        <v>0</v>
      </c>
      <c r="J73" s="69">
        <v>0</v>
      </c>
      <c r="K73" s="69">
        <v>1.0055662072708869</v>
      </c>
      <c r="L73" s="69">
        <v>4.8385778171770095</v>
      </c>
      <c r="M73" s="69">
        <v>7.2581780950851389</v>
      </c>
      <c r="N73" s="69">
        <v>8.0862238933521038</v>
      </c>
      <c r="O73" s="69">
        <v>7.2581780950851389</v>
      </c>
      <c r="P73" s="69">
        <v>4.8385778171770095</v>
      </c>
      <c r="Q73" s="69">
        <v>1.0055662072708869</v>
      </c>
      <c r="R73" s="69">
        <v>0</v>
      </c>
      <c r="S73" s="69">
        <v>0</v>
      </c>
      <c r="T73" s="69">
        <v>0</v>
      </c>
      <c r="U73" s="43">
        <v>0</v>
      </c>
      <c r="V73" s="43">
        <v>0</v>
      </c>
      <c r="W73" s="43">
        <v>0</v>
      </c>
      <c r="X73" s="64">
        <v>0</v>
      </c>
      <c r="Y73" s="64">
        <v>0</v>
      </c>
      <c r="Z73" s="64">
        <v>0</v>
      </c>
    </row>
    <row r="74" spans="1:26">
      <c r="A74" s="239" t="s">
        <v>785</v>
      </c>
      <c r="B74" s="63" t="s">
        <v>93</v>
      </c>
      <c r="C74" s="68">
        <v>0</v>
      </c>
      <c r="D74" s="68">
        <v>0</v>
      </c>
      <c r="E74" s="68">
        <v>0</v>
      </c>
      <c r="F74" s="69">
        <v>0</v>
      </c>
      <c r="G74" s="69">
        <v>0</v>
      </c>
      <c r="H74" s="69">
        <v>0</v>
      </c>
      <c r="I74" s="69">
        <v>0</v>
      </c>
      <c r="J74" s="69">
        <v>0</v>
      </c>
      <c r="K74" s="69">
        <v>0</v>
      </c>
      <c r="L74" s="69">
        <v>0</v>
      </c>
      <c r="M74" s="69">
        <v>2.2463189752620445</v>
      </c>
      <c r="N74" s="69">
        <v>3.0413418835856656</v>
      </c>
      <c r="O74" s="69">
        <v>2.2463189752620445</v>
      </c>
      <c r="P74" s="69">
        <v>0</v>
      </c>
      <c r="Q74" s="69">
        <v>0</v>
      </c>
      <c r="R74" s="69">
        <v>0</v>
      </c>
      <c r="S74" s="69">
        <v>0</v>
      </c>
      <c r="T74" s="69">
        <v>0</v>
      </c>
      <c r="U74" s="43">
        <v>0</v>
      </c>
      <c r="V74" s="43">
        <v>0</v>
      </c>
      <c r="W74" s="43">
        <v>0</v>
      </c>
      <c r="X74" s="64">
        <v>0</v>
      </c>
      <c r="Y74" s="64">
        <v>0</v>
      </c>
      <c r="Z74" s="64">
        <v>0</v>
      </c>
    </row>
    <row r="75" spans="1:26">
      <c r="A75" s="239" t="s">
        <v>764</v>
      </c>
      <c r="B75" s="63" t="s">
        <v>82</v>
      </c>
      <c r="C75" s="68">
        <v>0</v>
      </c>
      <c r="D75" s="68">
        <v>0</v>
      </c>
      <c r="E75" s="68">
        <v>0</v>
      </c>
      <c r="F75" s="70">
        <v>0</v>
      </c>
      <c r="G75" s="70">
        <v>0</v>
      </c>
      <c r="H75" s="70">
        <v>0</v>
      </c>
      <c r="I75" s="70">
        <v>0.67998877113472023</v>
      </c>
      <c r="J75" s="70">
        <v>11.727958933431882</v>
      </c>
      <c r="K75" s="70">
        <v>21.569094046900759</v>
      </c>
      <c r="L75" s="70">
        <v>29.586750971673123</v>
      </c>
      <c r="M75" s="70">
        <v>34.9612919162007</v>
      </c>
      <c r="N75" s="70">
        <v>36.874539961841215</v>
      </c>
      <c r="O75" s="70">
        <v>34.9612919162007</v>
      </c>
      <c r="P75" s="70">
        <v>29.586750971673123</v>
      </c>
      <c r="Q75" s="70">
        <v>21.569094046900759</v>
      </c>
      <c r="R75" s="70">
        <v>11.727958933431882</v>
      </c>
      <c r="S75" s="70">
        <v>0.67998877113472023</v>
      </c>
      <c r="T75" s="70">
        <v>0</v>
      </c>
      <c r="U75" s="43">
        <v>0</v>
      </c>
      <c r="V75" s="43">
        <v>0</v>
      </c>
      <c r="W75" s="43">
        <v>0</v>
      </c>
      <c r="X75" s="64">
        <v>0</v>
      </c>
      <c r="Y75" s="64">
        <v>0</v>
      </c>
      <c r="Z75" s="64">
        <v>0</v>
      </c>
    </row>
    <row r="76" spans="1:26">
      <c r="A76" s="239" t="s">
        <v>764</v>
      </c>
      <c r="B76" s="63" t="s">
        <v>83</v>
      </c>
      <c r="C76" s="68">
        <v>0</v>
      </c>
      <c r="D76" s="68">
        <v>0</v>
      </c>
      <c r="E76" s="68">
        <v>0</v>
      </c>
      <c r="F76" s="70">
        <v>0</v>
      </c>
      <c r="G76" s="70">
        <v>0</v>
      </c>
      <c r="H76" s="70">
        <v>0</v>
      </c>
      <c r="I76" s="70">
        <v>5.3135552003912787</v>
      </c>
      <c r="J76" s="70">
        <v>17.00664243773284</v>
      </c>
      <c r="K76" s="70">
        <v>27.653442187837939</v>
      </c>
      <c r="L76" s="70">
        <v>36.571742782500898</v>
      </c>
      <c r="M76" s="70">
        <v>42.736276321229056</v>
      </c>
      <c r="N76" s="70">
        <v>44.980449561264543</v>
      </c>
      <c r="O76" s="70">
        <v>42.736276321229056</v>
      </c>
      <c r="P76" s="70">
        <v>36.571742782500898</v>
      </c>
      <c r="Q76" s="70">
        <v>27.653442187837939</v>
      </c>
      <c r="R76" s="70">
        <v>17.00664243773284</v>
      </c>
      <c r="S76" s="70">
        <v>5.3135552003912787</v>
      </c>
      <c r="T76" s="70">
        <v>0</v>
      </c>
      <c r="U76" s="43">
        <v>0</v>
      </c>
      <c r="V76" s="43">
        <v>0</v>
      </c>
      <c r="W76" s="43">
        <v>0</v>
      </c>
      <c r="X76" s="64">
        <v>0</v>
      </c>
      <c r="Y76" s="64">
        <v>0</v>
      </c>
      <c r="Z76" s="64">
        <v>0</v>
      </c>
    </row>
    <row r="77" spans="1:26">
      <c r="A77" s="239" t="s">
        <v>764</v>
      </c>
      <c r="B77" s="63" t="s">
        <v>84</v>
      </c>
      <c r="C77" s="68">
        <v>0</v>
      </c>
      <c r="D77" s="68">
        <v>0</v>
      </c>
      <c r="E77" s="68">
        <v>0</v>
      </c>
      <c r="F77" s="70">
        <v>0</v>
      </c>
      <c r="G77" s="70">
        <v>0</v>
      </c>
      <c r="H77" s="70">
        <v>0</v>
      </c>
      <c r="I77" s="70">
        <v>11.380264892764419</v>
      </c>
      <c r="J77" s="70">
        <v>23.738837344780698</v>
      </c>
      <c r="K77" s="70">
        <v>35.367791240815336</v>
      </c>
      <c r="L77" s="70">
        <v>45.5671906325354</v>
      </c>
      <c r="M77" s="70">
        <v>53.043904072638348</v>
      </c>
      <c r="N77" s="70">
        <v>55.903816003532341</v>
      </c>
      <c r="O77" s="70">
        <v>53.043904072638348</v>
      </c>
      <c r="P77" s="70">
        <v>45.5671906325354</v>
      </c>
      <c r="Q77" s="70">
        <v>35.367791240815336</v>
      </c>
      <c r="R77" s="70">
        <v>23.738837344780698</v>
      </c>
      <c r="S77" s="70">
        <v>11.380264892764419</v>
      </c>
      <c r="T77" s="70">
        <v>0</v>
      </c>
      <c r="U77" s="43">
        <v>0</v>
      </c>
      <c r="V77" s="43">
        <v>0</v>
      </c>
      <c r="W77" s="43">
        <v>0</v>
      </c>
      <c r="X77" s="64">
        <v>0</v>
      </c>
      <c r="Y77" s="64">
        <v>0</v>
      </c>
      <c r="Z77" s="64">
        <v>0</v>
      </c>
    </row>
    <row r="78" spans="1:26">
      <c r="A78" s="239" t="s">
        <v>764</v>
      </c>
      <c r="B78" s="63" t="s">
        <v>85</v>
      </c>
      <c r="C78" s="68">
        <v>0</v>
      </c>
      <c r="D78" s="68">
        <v>0</v>
      </c>
      <c r="E78" s="68">
        <v>0</v>
      </c>
      <c r="F78" s="70">
        <v>0</v>
      </c>
      <c r="G78" s="70">
        <v>0</v>
      </c>
      <c r="H78" s="70">
        <v>3.895849905588038</v>
      </c>
      <c r="I78" s="70">
        <v>16.651877599652426</v>
      </c>
      <c r="J78" s="70">
        <v>29.358565962630795</v>
      </c>
      <c r="K78" s="70">
        <v>41.69879954098927</v>
      </c>
      <c r="L78" s="70">
        <v>53.078368720365994</v>
      </c>
      <c r="M78" s="70">
        <v>62.110644607054233</v>
      </c>
      <c r="N78" s="70">
        <v>65.872772051519959</v>
      </c>
      <c r="O78" s="70">
        <v>62.110644607054233</v>
      </c>
      <c r="P78" s="70">
        <v>53.078368720365994</v>
      </c>
      <c r="Q78" s="70">
        <v>41.69879954098927</v>
      </c>
      <c r="R78" s="70">
        <v>29.358565962630795</v>
      </c>
      <c r="S78" s="70">
        <v>16.651877599652426</v>
      </c>
      <c r="T78" s="70">
        <v>3.895849905588038</v>
      </c>
      <c r="U78" s="43">
        <v>0</v>
      </c>
      <c r="V78" s="43">
        <v>0</v>
      </c>
      <c r="W78" s="43">
        <v>0</v>
      </c>
      <c r="X78" s="64">
        <v>0</v>
      </c>
      <c r="Y78" s="64">
        <v>0</v>
      </c>
      <c r="Z78" s="64">
        <v>0</v>
      </c>
    </row>
    <row r="79" spans="1:26">
      <c r="A79" s="239" t="s">
        <v>764</v>
      </c>
      <c r="B79" s="63" t="s">
        <v>86</v>
      </c>
      <c r="C79" s="68">
        <v>0</v>
      </c>
      <c r="D79" s="68">
        <v>0</v>
      </c>
      <c r="E79" s="68">
        <v>0</v>
      </c>
      <c r="F79" s="70">
        <v>0</v>
      </c>
      <c r="G79" s="70">
        <v>0</v>
      </c>
      <c r="H79" s="70">
        <v>9.8076974101698813</v>
      </c>
      <c r="I79" s="70">
        <v>22.280199689395005</v>
      </c>
      <c r="J79" s="70">
        <v>35.009042140880851</v>
      </c>
      <c r="K79" s="70">
        <v>47.798950236943909</v>
      </c>
      <c r="L79" s="70">
        <v>60.343906723446267</v>
      </c>
      <c r="M79" s="70">
        <v>71.736085891396016</v>
      </c>
      <c r="N79" s="70">
        <v>77.72121563910973</v>
      </c>
      <c r="O79" s="70">
        <v>71.736085891396016</v>
      </c>
      <c r="P79" s="70">
        <v>60.343906723446267</v>
      </c>
      <c r="Q79" s="70">
        <v>47.798950236943909</v>
      </c>
      <c r="R79" s="70">
        <v>35.009042140880851</v>
      </c>
      <c r="S79" s="70">
        <v>22.280199689395005</v>
      </c>
      <c r="T79" s="70">
        <v>9.8076974101698813</v>
      </c>
      <c r="U79" s="43">
        <v>0</v>
      </c>
      <c r="V79" s="43">
        <v>0</v>
      </c>
      <c r="W79" s="43">
        <v>0</v>
      </c>
      <c r="X79" s="64">
        <v>0</v>
      </c>
      <c r="Y79" s="64">
        <v>0</v>
      </c>
      <c r="Z79" s="64">
        <v>0</v>
      </c>
    </row>
    <row r="80" spans="1:26">
      <c r="A80" s="239" t="s">
        <v>764</v>
      </c>
      <c r="B80" s="63" t="s">
        <v>87</v>
      </c>
      <c r="C80" s="68">
        <v>0</v>
      </c>
      <c r="D80" s="68">
        <v>0</v>
      </c>
      <c r="E80" s="68">
        <v>0</v>
      </c>
      <c r="F80" s="70">
        <v>0</v>
      </c>
      <c r="G80" s="70">
        <v>0.47703280545166199</v>
      </c>
      <c r="H80" s="70">
        <v>12.174530954962611</v>
      </c>
      <c r="I80" s="70">
        <v>24.422171990729961</v>
      </c>
      <c r="J80" s="70">
        <v>37.029261398463284</v>
      </c>
      <c r="K80" s="70">
        <v>49.84710156522916</v>
      </c>
      <c r="L80" s="70">
        <v>62.71312752945682</v>
      </c>
      <c r="M80" s="70">
        <v>75.224812543071508</v>
      </c>
      <c r="N80" s="70">
        <v>83.525379338158487</v>
      </c>
      <c r="O80" s="70">
        <v>75.224812543071508</v>
      </c>
      <c r="P80" s="70">
        <v>62.71312752945682</v>
      </c>
      <c r="Q80" s="70">
        <v>49.84710156522916</v>
      </c>
      <c r="R80" s="70">
        <v>37.029261398463284</v>
      </c>
      <c r="S80" s="70">
        <v>24.422171990729961</v>
      </c>
      <c r="T80" s="70">
        <v>12.174530954962611</v>
      </c>
      <c r="U80" s="43">
        <v>0.47703280545166199</v>
      </c>
      <c r="V80" s="43">
        <v>0</v>
      </c>
      <c r="W80" s="43">
        <v>0</v>
      </c>
      <c r="X80" s="64">
        <v>0</v>
      </c>
      <c r="Y80" s="64">
        <v>0</v>
      </c>
      <c r="Z80" s="64">
        <v>0</v>
      </c>
    </row>
    <row r="81" spans="1:26">
      <c r="A81" s="239" t="s">
        <v>764</v>
      </c>
      <c r="B81" s="63" t="s">
        <v>88</v>
      </c>
      <c r="C81" s="68">
        <v>0</v>
      </c>
      <c r="D81" s="68">
        <v>0</v>
      </c>
      <c r="E81" s="68">
        <v>0</v>
      </c>
      <c r="F81" s="70">
        <v>0</v>
      </c>
      <c r="G81" s="70">
        <v>0</v>
      </c>
      <c r="H81" s="70">
        <v>11.389077344965024</v>
      </c>
      <c r="I81" s="70">
        <v>23.718633768472216</v>
      </c>
      <c r="J81" s="70">
        <v>36.375135163847396</v>
      </c>
      <c r="K81" s="70">
        <v>49.19519089265696</v>
      </c>
      <c r="L81" s="70">
        <v>61.968797912914404</v>
      </c>
      <c r="M81" s="70">
        <v>74.102809363391543</v>
      </c>
      <c r="N81" s="70">
        <v>81.390137067450738</v>
      </c>
      <c r="O81" s="70">
        <v>74.102809363391543</v>
      </c>
      <c r="P81" s="70">
        <v>61.968797912914404</v>
      </c>
      <c r="Q81" s="70">
        <v>49.19519089265696</v>
      </c>
      <c r="R81" s="70">
        <v>36.375135163847396</v>
      </c>
      <c r="S81" s="70">
        <v>23.718633768472216</v>
      </c>
      <c r="T81" s="70">
        <v>11.389077344965024</v>
      </c>
      <c r="U81" s="43">
        <v>0</v>
      </c>
      <c r="V81" s="43">
        <v>0</v>
      </c>
      <c r="W81" s="43">
        <v>0</v>
      </c>
      <c r="X81" s="64">
        <v>0</v>
      </c>
      <c r="Y81" s="64">
        <v>0</v>
      </c>
      <c r="Z81" s="64">
        <v>0</v>
      </c>
    </row>
    <row r="82" spans="1:26">
      <c r="A82" s="239" t="s">
        <v>764</v>
      </c>
      <c r="B82" s="63" t="s">
        <v>89</v>
      </c>
      <c r="C82" s="68">
        <v>0</v>
      </c>
      <c r="D82" s="68">
        <v>0</v>
      </c>
      <c r="E82" s="68">
        <v>0</v>
      </c>
      <c r="F82" s="70">
        <v>0</v>
      </c>
      <c r="G82" s="70">
        <v>0</v>
      </c>
      <c r="H82" s="70">
        <v>7.597954587376667</v>
      </c>
      <c r="I82" s="70">
        <v>20.222001397199637</v>
      </c>
      <c r="J82" s="70">
        <v>32.994200831459487</v>
      </c>
      <c r="K82" s="70">
        <v>45.67232893436649</v>
      </c>
      <c r="L82" s="70">
        <v>57.824766694422294</v>
      </c>
      <c r="M82" s="70">
        <v>68.252344728447468</v>
      </c>
      <c r="N82" s="70">
        <v>73.123770487390047</v>
      </c>
      <c r="O82" s="70">
        <v>68.252344728447468</v>
      </c>
      <c r="P82" s="70">
        <v>57.824766694422294</v>
      </c>
      <c r="Q82" s="70">
        <v>45.67232893436649</v>
      </c>
      <c r="R82" s="70">
        <v>32.994200831459487</v>
      </c>
      <c r="S82" s="70">
        <v>20.222001397199637</v>
      </c>
      <c r="T82" s="70">
        <v>7.597954587376667</v>
      </c>
      <c r="U82" s="43">
        <v>0</v>
      </c>
      <c r="V82" s="43">
        <v>0</v>
      </c>
      <c r="W82" s="43">
        <v>0</v>
      </c>
      <c r="X82" s="64">
        <v>0</v>
      </c>
      <c r="Y82" s="64">
        <v>0</v>
      </c>
      <c r="Z82" s="64">
        <v>0</v>
      </c>
    </row>
    <row r="83" spans="1:26">
      <c r="A83" s="239" t="s">
        <v>764</v>
      </c>
      <c r="B83" s="63" t="s">
        <v>90</v>
      </c>
      <c r="C83" s="68">
        <v>0</v>
      </c>
      <c r="D83" s="68">
        <v>0</v>
      </c>
      <c r="E83" s="68">
        <v>0</v>
      </c>
      <c r="F83" s="70">
        <v>0</v>
      </c>
      <c r="G83" s="70">
        <v>0</v>
      </c>
      <c r="H83" s="70">
        <v>1.843197804794342</v>
      </c>
      <c r="I83" s="70">
        <v>14.608752468915105</v>
      </c>
      <c r="J83" s="70">
        <v>27.211488474186314</v>
      </c>
      <c r="K83" s="70">
        <v>39.29910275211644</v>
      </c>
      <c r="L83" s="70">
        <v>50.21890087972109</v>
      </c>
      <c r="M83" s="70">
        <v>58.588152529164645</v>
      </c>
      <c r="N83" s="70">
        <v>61.935540532746373</v>
      </c>
      <c r="O83" s="70">
        <v>58.588152529164645</v>
      </c>
      <c r="P83" s="70">
        <v>50.21890087972109</v>
      </c>
      <c r="Q83" s="70">
        <v>39.29910275211644</v>
      </c>
      <c r="R83" s="70">
        <v>27.211488474186314</v>
      </c>
      <c r="S83" s="70">
        <v>14.608752468915105</v>
      </c>
      <c r="T83" s="70">
        <v>1.843197804794342</v>
      </c>
      <c r="U83" s="43">
        <v>0</v>
      </c>
      <c r="V83" s="43">
        <v>0</v>
      </c>
      <c r="W83" s="43">
        <v>0</v>
      </c>
      <c r="X83" s="64">
        <v>0</v>
      </c>
      <c r="Y83" s="64">
        <v>0</v>
      </c>
      <c r="Z83" s="64">
        <v>0</v>
      </c>
    </row>
    <row r="84" spans="1:26">
      <c r="A84" s="239" t="s">
        <v>764</v>
      </c>
      <c r="B84" s="63" t="s">
        <v>91</v>
      </c>
      <c r="C84" s="68">
        <v>0</v>
      </c>
      <c r="D84" s="68">
        <v>0</v>
      </c>
      <c r="E84" s="68">
        <v>0</v>
      </c>
      <c r="F84" s="70">
        <v>0</v>
      </c>
      <c r="G84" s="70">
        <v>0</v>
      </c>
      <c r="H84" s="70">
        <v>0</v>
      </c>
      <c r="I84" s="70">
        <v>8.1350218078026924</v>
      </c>
      <c r="J84" s="70">
        <v>20.166700374736486</v>
      </c>
      <c r="K84" s="70">
        <v>31.284436833354967</v>
      </c>
      <c r="L84" s="70">
        <v>40.784449175014153</v>
      </c>
      <c r="M84" s="70">
        <v>47.511109425803404</v>
      </c>
      <c r="N84" s="70">
        <v>50.007242684575871</v>
      </c>
      <c r="O84" s="70">
        <v>47.511109425803404</v>
      </c>
      <c r="P84" s="70">
        <v>40.784449175014153</v>
      </c>
      <c r="Q84" s="70">
        <v>31.284436833354967</v>
      </c>
      <c r="R84" s="70">
        <v>20.166700374736486</v>
      </c>
      <c r="S84" s="70">
        <v>8.1350218078026924</v>
      </c>
      <c r="T84" s="70">
        <v>0</v>
      </c>
      <c r="U84" s="43">
        <v>0</v>
      </c>
      <c r="V84" s="43">
        <v>0</v>
      </c>
      <c r="W84" s="43">
        <v>0</v>
      </c>
      <c r="X84" s="64">
        <v>0</v>
      </c>
      <c r="Y84" s="64">
        <v>0</v>
      </c>
      <c r="Z84" s="64">
        <v>0</v>
      </c>
    </row>
    <row r="85" spans="1:26">
      <c r="A85" s="239" t="s">
        <v>764</v>
      </c>
      <c r="B85" s="63" t="s">
        <v>92</v>
      </c>
      <c r="C85" s="68">
        <v>0</v>
      </c>
      <c r="D85" s="68">
        <v>0</v>
      </c>
      <c r="E85" s="68">
        <v>0</v>
      </c>
      <c r="F85" s="70">
        <v>0</v>
      </c>
      <c r="G85" s="70">
        <v>0</v>
      </c>
      <c r="H85" s="70">
        <v>0</v>
      </c>
      <c r="I85" s="70">
        <v>2.56719519367098</v>
      </c>
      <c r="J85" s="70">
        <v>13.889952297855221</v>
      </c>
      <c r="K85" s="70">
        <v>24.06286665090272</v>
      </c>
      <c r="L85" s="70">
        <v>32.439370408684681</v>
      </c>
      <c r="M85" s="70">
        <v>38.118676808400124</v>
      </c>
      <c r="N85" s="70">
        <v>40.156771663692574</v>
      </c>
      <c r="O85" s="70">
        <v>38.118676808400124</v>
      </c>
      <c r="P85" s="70">
        <v>32.439370408684681</v>
      </c>
      <c r="Q85" s="70">
        <v>24.06286665090272</v>
      </c>
      <c r="R85" s="70">
        <v>13.889952297855221</v>
      </c>
      <c r="S85" s="70">
        <v>2.56719519367098</v>
      </c>
      <c r="T85" s="70">
        <v>0</v>
      </c>
      <c r="U85" s="43">
        <v>0</v>
      </c>
      <c r="V85" s="43">
        <v>0</v>
      </c>
      <c r="W85" s="43">
        <v>0</v>
      </c>
      <c r="X85" s="64">
        <v>0</v>
      </c>
      <c r="Y85" s="64">
        <v>0</v>
      </c>
      <c r="Z85" s="64">
        <v>0</v>
      </c>
    </row>
    <row r="86" spans="1:26">
      <c r="A86" s="239" t="s">
        <v>764</v>
      </c>
      <c r="B86" s="63" t="s">
        <v>93</v>
      </c>
      <c r="C86" s="68">
        <v>0</v>
      </c>
      <c r="D86" s="68">
        <v>0</v>
      </c>
      <c r="E86" s="68">
        <v>0</v>
      </c>
      <c r="F86" s="70">
        <v>0</v>
      </c>
      <c r="G86" s="70">
        <v>0</v>
      </c>
      <c r="H86" s="70">
        <v>0</v>
      </c>
      <c r="I86" s="70">
        <v>0</v>
      </c>
      <c r="J86" s="70">
        <v>10.498711498277531</v>
      </c>
      <c r="K86" s="70">
        <v>20.150555375190446</v>
      </c>
      <c r="L86" s="70">
        <v>27.969884538036187</v>
      </c>
      <c r="M86" s="70">
        <v>33.180915083653026</v>
      </c>
      <c r="N86" s="70">
        <v>35.028480949780274</v>
      </c>
      <c r="O86" s="70">
        <v>33.180915083653026</v>
      </c>
      <c r="P86" s="70">
        <v>27.969884538036187</v>
      </c>
      <c r="Q86" s="70">
        <v>20.150555375190446</v>
      </c>
      <c r="R86" s="70">
        <v>10.498711498277531</v>
      </c>
      <c r="S86" s="70">
        <v>0</v>
      </c>
      <c r="T86" s="70">
        <v>0</v>
      </c>
      <c r="U86" s="43">
        <v>0</v>
      </c>
      <c r="V86" s="43">
        <v>0</v>
      </c>
      <c r="W86" s="43">
        <v>0</v>
      </c>
      <c r="X86" s="64">
        <v>0</v>
      </c>
      <c r="Y86" s="64">
        <v>0</v>
      </c>
      <c r="Z86" s="64">
        <v>0</v>
      </c>
    </row>
    <row r="87" spans="1:26">
      <c r="A87" s="239" t="s">
        <v>793</v>
      </c>
      <c r="B87" s="43" t="s">
        <v>82</v>
      </c>
      <c r="C87" s="68">
        <v>0</v>
      </c>
      <c r="D87" s="68">
        <v>0</v>
      </c>
      <c r="E87" s="68">
        <v>0</v>
      </c>
      <c r="F87" s="71">
        <v>0</v>
      </c>
      <c r="G87" s="71">
        <v>0</v>
      </c>
      <c r="H87" s="71">
        <v>1.3936000951357315</v>
      </c>
      <c r="I87" s="71">
        <v>15.361227319961662</v>
      </c>
      <c r="J87" s="71">
        <v>29.281087043250935</v>
      </c>
      <c r="K87" s="71">
        <v>42.970169508987432</v>
      </c>
      <c r="L87" s="71">
        <v>56.032409766786422</v>
      </c>
      <c r="M87" s="71">
        <v>67.25486948684464</v>
      </c>
      <c r="N87" s="71">
        <v>72.538305312405782</v>
      </c>
      <c r="O87" s="71">
        <v>67.25486948684464</v>
      </c>
      <c r="P87" s="71">
        <v>56.032409766786422</v>
      </c>
      <c r="Q87" s="71">
        <v>42.970169508987432</v>
      </c>
      <c r="R87" s="71">
        <v>29.281087043250935</v>
      </c>
      <c r="S87" s="71">
        <v>15.361227319961662</v>
      </c>
      <c r="T87" s="71">
        <v>1.3936000951357315</v>
      </c>
      <c r="U87" s="71">
        <v>0</v>
      </c>
      <c r="V87" s="71">
        <v>0</v>
      </c>
      <c r="W87" s="71">
        <v>0</v>
      </c>
      <c r="X87" s="71">
        <v>0</v>
      </c>
      <c r="Y87" s="64">
        <v>0</v>
      </c>
      <c r="Z87" s="64">
        <v>0</v>
      </c>
    </row>
    <row r="88" spans="1:26">
      <c r="A88" s="239" t="s">
        <v>793</v>
      </c>
      <c r="B88" s="43" t="s">
        <v>83</v>
      </c>
      <c r="C88" s="68">
        <v>0</v>
      </c>
      <c r="D88" s="68">
        <v>0</v>
      </c>
      <c r="E88" s="68">
        <v>0</v>
      </c>
      <c r="F88" s="71">
        <v>0</v>
      </c>
      <c r="G88" s="71">
        <v>0</v>
      </c>
      <c r="H88" s="71">
        <v>0.87435163172054242</v>
      </c>
      <c r="I88" s="71">
        <v>15.456113712078425</v>
      </c>
      <c r="J88" s="71">
        <v>30.041192433910222</v>
      </c>
      <c r="K88" s="71">
        <v>44.561508454478293</v>
      </c>
      <c r="L88" s="71">
        <v>58.865654399018283</v>
      </c>
      <c r="M88" s="71">
        <v>72.355777947823327</v>
      </c>
      <c r="N88" s="71">
        <v>80.4191582299121</v>
      </c>
      <c r="O88" s="71">
        <v>72.355777947823327</v>
      </c>
      <c r="P88" s="71">
        <v>58.865654399018283</v>
      </c>
      <c r="Q88" s="71">
        <v>44.561508454478293</v>
      </c>
      <c r="R88" s="71">
        <v>30.041192433910222</v>
      </c>
      <c r="S88" s="71">
        <v>15.456113712078425</v>
      </c>
      <c r="T88" s="71">
        <v>0.87435163172054242</v>
      </c>
      <c r="U88" s="71">
        <v>0</v>
      </c>
      <c r="V88" s="71">
        <v>0</v>
      </c>
      <c r="W88" s="71">
        <v>0</v>
      </c>
      <c r="X88" s="71">
        <v>0</v>
      </c>
      <c r="Y88" s="64">
        <v>0</v>
      </c>
      <c r="Z88" s="64">
        <v>0</v>
      </c>
    </row>
    <row r="89" spans="1:26">
      <c r="A89" s="239" t="s">
        <v>793</v>
      </c>
      <c r="B89" s="43" t="s">
        <v>84</v>
      </c>
      <c r="C89" s="68">
        <v>0</v>
      </c>
      <c r="D89" s="68">
        <v>0</v>
      </c>
      <c r="E89" s="68">
        <v>0</v>
      </c>
      <c r="F89" s="71">
        <v>0</v>
      </c>
      <c r="G89" s="71">
        <v>0</v>
      </c>
      <c r="H89" s="71">
        <v>0.16414529510984294</v>
      </c>
      <c r="I89" s="71">
        <v>15.120894144894763</v>
      </c>
      <c r="J89" s="71">
        <v>30.084065632593894</v>
      </c>
      <c r="K89" s="71">
        <v>45.050114031352933</v>
      </c>
      <c r="L89" s="71">
        <v>60.014789788761028</v>
      </c>
      <c r="M89" s="71">
        <v>74.964195808052736</v>
      </c>
      <c r="N89" s="71">
        <v>88.753464520063488</v>
      </c>
      <c r="O89" s="71">
        <v>74.964195808052736</v>
      </c>
      <c r="P89" s="71">
        <v>60.014789788761028</v>
      </c>
      <c r="Q89" s="71">
        <v>45.050114031352933</v>
      </c>
      <c r="R89" s="71">
        <v>30.084065632593894</v>
      </c>
      <c r="S89" s="71">
        <v>15.120894144894763</v>
      </c>
      <c r="T89" s="71">
        <v>0.16414529510984294</v>
      </c>
      <c r="U89" s="71">
        <v>0</v>
      </c>
      <c r="V89" s="71">
        <v>0</v>
      </c>
      <c r="W89" s="71">
        <v>0</v>
      </c>
      <c r="X89" s="71">
        <v>0</v>
      </c>
      <c r="Y89" s="64">
        <v>0</v>
      </c>
      <c r="Z89" s="64">
        <v>0</v>
      </c>
    </row>
    <row r="90" spans="1:26">
      <c r="A90" s="239" t="s">
        <v>793</v>
      </c>
      <c r="B90" s="43" t="s">
        <v>85</v>
      </c>
      <c r="C90" s="68">
        <v>0</v>
      </c>
      <c r="D90" s="68">
        <v>0</v>
      </c>
      <c r="E90" s="68">
        <v>0</v>
      </c>
      <c r="F90" s="71">
        <v>0</v>
      </c>
      <c r="G90" s="71">
        <v>0</v>
      </c>
      <c r="H90" s="71">
        <v>0</v>
      </c>
      <c r="I90" s="71">
        <v>14.333967955877286</v>
      </c>
      <c r="J90" s="71">
        <v>29.090569765996452</v>
      </c>
      <c r="K90" s="71">
        <v>43.717574747287387</v>
      </c>
      <c r="L90" s="71">
        <v>58.03254613380318</v>
      </c>
      <c r="M90" s="71">
        <v>71.299966737900263</v>
      </c>
      <c r="N90" s="71">
        <v>78.795042698747878</v>
      </c>
      <c r="O90" s="71">
        <v>71.299966737900263</v>
      </c>
      <c r="P90" s="71">
        <v>58.03254613380318</v>
      </c>
      <c r="Q90" s="71">
        <v>43.717574747287387</v>
      </c>
      <c r="R90" s="71">
        <v>29.090569765996452</v>
      </c>
      <c r="S90" s="71">
        <v>14.333967955877286</v>
      </c>
      <c r="T90" s="71">
        <v>0</v>
      </c>
      <c r="U90" s="71">
        <v>0</v>
      </c>
      <c r="V90" s="71">
        <v>0</v>
      </c>
      <c r="W90" s="71">
        <v>0</v>
      </c>
      <c r="X90" s="71">
        <v>0</v>
      </c>
      <c r="Y90" s="64">
        <v>0</v>
      </c>
      <c r="Z90" s="64">
        <v>0</v>
      </c>
    </row>
    <row r="91" spans="1:26">
      <c r="A91" s="239" t="s">
        <v>793</v>
      </c>
      <c r="B91" s="43" t="s">
        <v>86</v>
      </c>
      <c r="C91" s="68">
        <v>0</v>
      </c>
      <c r="D91" s="68">
        <v>0</v>
      </c>
      <c r="E91" s="68">
        <v>0</v>
      </c>
      <c r="F91" s="71">
        <v>0</v>
      </c>
      <c r="G91" s="71">
        <v>0</v>
      </c>
      <c r="H91" s="71">
        <v>0</v>
      </c>
      <c r="I91" s="71">
        <v>12.896288553774104</v>
      </c>
      <c r="J91" s="71">
        <v>26.813413615550278</v>
      </c>
      <c r="K91" s="71">
        <v>40.300275086191419</v>
      </c>
      <c r="L91" s="71">
        <v>52.84189377775472</v>
      </c>
      <c r="M91" s="71">
        <v>63.047807096725059</v>
      </c>
      <c r="N91" s="71">
        <v>67.456748898480569</v>
      </c>
      <c r="O91" s="71">
        <v>63.047807096725059</v>
      </c>
      <c r="P91" s="71">
        <v>52.84189377775472</v>
      </c>
      <c r="Q91" s="71">
        <v>40.300275086191419</v>
      </c>
      <c r="R91" s="71">
        <v>26.813413615550278</v>
      </c>
      <c r="S91" s="71">
        <v>12.896288553774104</v>
      </c>
      <c r="T91" s="71">
        <v>0</v>
      </c>
      <c r="U91" s="71">
        <v>0</v>
      </c>
      <c r="V91" s="71">
        <v>0</v>
      </c>
      <c r="W91" s="71">
        <v>0</v>
      </c>
      <c r="X91" s="71">
        <v>0</v>
      </c>
      <c r="Y91" s="64">
        <v>0</v>
      </c>
      <c r="Z91" s="64">
        <v>0</v>
      </c>
    </row>
    <row r="92" spans="1:26">
      <c r="A92" s="239" t="s">
        <v>793</v>
      </c>
      <c r="B92" s="43" t="s">
        <v>87</v>
      </c>
      <c r="C92" s="68">
        <v>0</v>
      </c>
      <c r="D92" s="68">
        <v>0</v>
      </c>
      <c r="E92" s="68">
        <v>0</v>
      </c>
      <c r="F92" s="71">
        <v>0</v>
      </c>
      <c r="G92" s="71">
        <v>0</v>
      </c>
      <c r="H92" s="71">
        <v>0</v>
      </c>
      <c r="I92" s="71">
        <v>12.165359266495347</v>
      </c>
      <c r="J92" s="71">
        <v>25.584045965501389</v>
      </c>
      <c r="K92" s="71">
        <v>38.440581774067184</v>
      </c>
      <c r="L92" s="71">
        <v>50.120941010964479</v>
      </c>
      <c r="M92" s="71">
        <v>59.20380095630145</v>
      </c>
      <c r="N92" s="71">
        <v>62.903018963587797</v>
      </c>
      <c r="O92" s="71">
        <v>59.20380095630145</v>
      </c>
      <c r="P92" s="71">
        <v>50.120941010964479</v>
      </c>
      <c r="Q92" s="71">
        <v>38.440581774067184</v>
      </c>
      <c r="R92" s="71">
        <v>25.584045965501389</v>
      </c>
      <c r="S92" s="71">
        <v>12.165359266495347</v>
      </c>
      <c r="T92" s="71">
        <v>0</v>
      </c>
      <c r="U92" s="71">
        <v>0</v>
      </c>
      <c r="V92" s="71">
        <v>0</v>
      </c>
      <c r="W92" s="71">
        <v>0</v>
      </c>
      <c r="X92" s="71">
        <v>0</v>
      </c>
      <c r="Y92" s="64">
        <v>0</v>
      </c>
      <c r="Z92" s="64">
        <v>0</v>
      </c>
    </row>
    <row r="93" spans="1:26">
      <c r="A93" s="239" t="s">
        <v>793</v>
      </c>
      <c r="B93" s="43" t="s">
        <v>88</v>
      </c>
      <c r="C93" s="68">
        <v>0</v>
      </c>
      <c r="D93" s="68">
        <v>0</v>
      </c>
      <c r="E93" s="68">
        <v>0</v>
      </c>
      <c r="F93" s="71">
        <v>0</v>
      </c>
      <c r="G93" s="71">
        <v>0</v>
      </c>
      <c r="H93" s="71">
        <v>0</v>
      </c>
      <c r="I93" s="71">
        <v>12.41743255256722</v>
      </c>
      <c r="J93" s="71">
        <v>26.011033369613212</v>
      </c>
      <c r="K93" s="71">
        <v>39.085755641039412</v>
      </c>
      <c r="L93" s="71">
        <v>51.056746717282188</v>
      </c>
      <c r="M93" s="71">
        <v>60.500817482147738</v>
      </c>
      <c r="N93" s="71">
        <v>64.415164363019272</v>
      </c>
      <c r="O93" s="71">
        <v>60.500817482147738</v>
      </c>
      <c r="P93" s="71">
        <v>51.056746717282188</v>
      </c>
      <c r="Q93" s="71">
        <v>39.085755641039412</v>
      </c>
      <c r="R93" s="71">
        <v>26.011033369613212</v>
      </c>
      <c r="S93" s="71">
        <v>12.41743255256722</v>
      </c>
      <c r="T93" s="71">
        <v>0</v>
      </c>
      <c r="U93" s="71">
        <v>0</v>
      </c>
      <c r="V93" s="71">
        <v>0</v>
      </c>
      <c r="W93" s="71">
        <v>0</v>
      </c>
      <c r="X93" s="71">
        <v>0</v>
      </c>
      <c r="Y93" s="64">
        <v>0</v>
      </c>
      <c r="Z93" s="64">
        <v>0</v>
      </c>
    </row>
    <row r="94" spans="1:26">
      <c r="A94" s="239" t="s">
        <v>793</v>
      </c>
      <c r="B94" s="43" t="s">
        <v>89</v>
      </c>
      <c r="C94" s="68">
        <v>0</v>
      </c>
      <c r="D94" s="68">
        <v>0</v>
      </c>
      <c r="E94" s="68">
        <v>0</v>
      </c>
      <c r="F94" s="71">
        <v>0</v>
      </c>
      <c r="G94" s="71">
        <v>0</v>
      </c>
      <c r="H94" s="71">
        <v>0</v>
      </c>
      <c r="I94" s="71">
        <v>13.499786355791139</v>
      </c>
      <c r="J94" s="71">
        <v>27.801504251975654</v>
      </c>
      <c r="K94" s="71">
        <v>41.795191338832872</v>
      </c>
      <c r="L94" s="71">
        <v>55.083751973990651</v>
      </c>
      <c r="M94" s="71">
        <v>66.420404496492466</v>
      </c>
      <c r="N94" s="71">
        <v>71.70066162787235</v>
      </c>
      <c r="O94" s="71">
        <v>66.420404496492466</v>
      </c>
      <c r="P94" s="71">
        <v>55.083751973990651</v>
      </c>
      <c r="Q94" s="71">
        <v>41.795191338832872</v>
      </c>
      <c r="R94" s="71">
        <v>27.801504251975654</v>
      </c>
      <c r="S94" s="71">
        <v>13.499786355791139</v>
      </c>
      <c r="T94" s="71">
        <v>0</v>
      </c>
      <c r="U94" s="71">
        <v>0</v>
      </c>
      <c r="V94" s="71">
        <v>0</v>
      </c>
      <c r="W94" s="71">
        <v>0</v>
      </c>
      <c r="X94" s="71">
        <v>0</v>
      </c>
      <c r="Y94" s="64">
        <v>0</v>
      </c>
      <c r="Z94" s="64">
        <v>0</v>
      </c>
    </row>
    <row r="95" spans="1:26">
      <c r="A95" s="239" t="s">
        <v>793</v>
      </c>
      <c r="B95" s="43" t="s">
        <v>90</v>
      </c>
      <c r="C95" s="68">
        <v>0</v>
      </c>
      <c r="D95" s="68">
        <v>0</v>
      </c>
      <c r="E95" s="68">
        <v>0</v>
      </c>
      <c r="F95" s="71">
        <v>0</v>
      </c>
      <c r="G95" s="71">
        <v>0</v>
      </c>
      <c r="H95" s="71">
        <v>0</v>
      </c>
      <c r="I95" s="71">
        <v>14.698614600108201</v>
      </c>
      <c r="J95" s="71">
        <v>29.5988762058048</v>
      </c>
      <c r="K95" s="71">
        <v>44.44206716964262</v>
      </c>
      <c r="L95" s="71">
        <v>59.145157191462516</v>
      </c>
      <c r="M95" s="71">
        <v>73.332276710542601</v>
      </c>
      <c r="N95" s="71">
        <v>82.720515796344287</v>
      </c>
      <c r="O95" s="71">
        <v>73.332276710542601</v>
      </c>
      <c r="P95" s="71">
        <v>59.145157191462516</v>
      </c>
      <c r="Q95" s="71">
        <v>44.44206716964262</v>
      </c>
      <c r="R95" s="71">
        <v>29.5988762058048</v>
      </c>
      <c r="S95" s="71">
        <v>14.698614600108201</v>
      </c>
      <c r="T95" s="71">
        <v>0</v>
      </c>
      <c r="U95" s="71">
        <v>0</v>
      </c>
      <c r="V95" s="71">
        <v>0</v>
      </c>
      <c r="W95" s="71">
        <v>0</v>
      </c>
      <c r="X95" s="71">
        <v>0</v>
      </c>
      <c r="Y95" s="64">
        <v>0</v>
      </c>
      <c r="Z95" s="64">
        <v>0</v>
      </c>
    </row>
    <row r="96" spans="1:26">
      <c r="A96" s="239" t="s">
        <v>793</v>
      </c>
      <c r="B96" s="43" t="s">
        <v>91</v>
      </c>
      <c r="C96" s="68">
        <v>0</v>
      </c>
      <c r="D96" s="68">
        <v>0</v>
      </c>
      <c r="E96" s="68">
        <v>0</v>
      </c>
      <c r="F96" s="71">
        <v>0</v>
      </c>
      <c r="G96" s="71">
        <v>0</v>
      </c>
      <c r="H96" s="71">
        <v>0.54867690277751446</v>
      </c>
      <c r="I96" s="71">
        <v>15.370033079486534</v>
      </c>
      <c r="J96" s="71">
        <v>30.206692839276737</v>
      </c>
      <c r="K96" s="71">
        <v>45.036932492620338</v>
      </c>
      <c r="L96" s="71">
        <v>59.81959122009912</v>
      </c>
      <c r="M96" s="71">
        <v>74.383292891093063</v>
      </c>
      <c r="N96" s="71">
        <v>85.375562274055511</v>
      </c>
      <c r="O96" s="71">
        <v>74.383292891093063</v>
      </c>
      <c r="P96" s="71">
        <v>59.81959122009912</v>
      </c>
      <c r="Q96" s="71">
        <v>45.036932492620338</v>
      </c>
      <c r="R96" s="71">
        <v>30.206692839276737</v>
      </c>
      <c r="S96" s="71">
        <v>15.370033079486534</v>
      </c>
      <c r="T96" s="71">
        <v>0.54867690277751446</v>
      </c>
      <c r="U96" s="71">
        <v>0</v>
      </c>
      <c r="V96" s="71">
        <v>0</v>
      </c>
      <c r="W96" s="71">
        <v>0</v>
      </c>
      <c r="X96" s="71">
        <v>0</v>
      </c>
      <c r="Y96" s="64">
        <v>0</v>
      </c>
      <c r="Z96" s="64">
        <v>0</v>
      </c>
    </row>
    <row r="97" spans="1:26">
      <c r="A97" s="239" t="s">
        <v>793</v>
      </c>
      <c r="B97" s="43" t="s">
        <v>92</v>
      </c>
      <c r="C97" s="68">
        <v>0</v>
      </c>
      <c r="D97" s="68">
        <v>0</v>
      </c>
      <c r="E97" s="68">
        <v>0</v>
      </c>
      <c r="F97" s="71">
        <v>0</v>
      </c>
      <c r="G97" s="71">
        <v>0</v>
      </c>
      <c r="H97" s="71">
        <v>1.1843311930036653</v>
      </c>
      <c r="I97" s="71">
        <v>15.433260468590641</v>
      </c>
      <c r="J97" s="71">
        <v>29.659131355343067</v>
      </c>
      <c r="K97" s="71">
        <v>43.729476084413527</v>
      </c>
      <c r="L97" s="71">
        <v>57.349589606233046</v>
      </c>
      <c r="M97" s="71">
        <v>69.510752152256472</v>
      </c>
      <c r="N97" s="71">
        <v>75.711359415330776</v>
      </c>
      <c r="O97" s="71">
        <v>69.510752152256472</v>
      </c>
      <c r="P97" s="71">
        <v>57.349589606233046</v>
      </c>
      <c r="Q97" s="71">
        <v>43.729476084413527</v>
      </c>
      <c r="R97" s="71">
        <v>29.659131355343067</v>
      </c>
      <c r="S97" s="71">
        <v>15.433260468590641</v>
      </c>
      <c r="T97" s="71">
        <v>1.1843311930036653</v>
      </c>
      <c r="U97" s="71">
        <v>0</v>
      </c>
      <c r="V97" s="71">
        <v>0</v>
      </c>
      <c r="W97" s="71">
        <v>0</v>
      </c>
      <c r="X97" s="71">
        <v>0</v>
      </c>
      <c r="Y97" s="64">
        <v>0</v>
      </c>
      <c r="Z97" s="64">
        <v>0</v>
      </c>
    </row>
    <row r="98" spans="1:26">
      <c r="A98" s="239" t="s">
        <v>793</v>
      </c>
      <c r="B98" s="43" t="s">
        <v>93</v>
      </c>
      <c r="C98" s="68">
        <v>0</v>
      </c>
      <c r="D98" s="68">
        <v>0</v>
      </c>
      <c r="E98" s="68">
        <v>0</v>
      </c>
      <c r="F98" s="71">
        <v>0</v>
      </c>
      <c r="G98" s="71">
        <v>0</v>
      </c>
      <c r="H98" s="71">
        <v>1.5106598872658561</v>
      </c>
      <c r="I98" s="71">
        <v>15.301435017860795</v>
      </c>
      <c r="J98" s="71">
        <v>29.028653015429217</v>
      </c>
      <c r="K98" s="71">
        <v>42.479771651064503</v>
      </c>
      <c r="L98" s="71">
        <v>55.204432299555172</v>
      </c>
      <c r="M98" s="71">
        <v>65.908573411213922</v>
      </c>
      <c r="N98" s="71">
        <v>70.765233246334759</v>
      </c>
      <c r="O98" s="71">
        <v>65.908573411213922</v>
      </c>
      <c r="P98" s="71">
        <v>55.204432299555172</v>
      </c>
      <c r="Q98" s="71">
        <v>42.479771651064503</v>
      </c>
      <c r="R98" s="71">
        <v>29.028653015429217</v>
      </c>
      <c r="S98" s="71">
        <v>15.301435017860795</v>
      </c>
      <c r="T98" s="71">
        <v>1.5106598872658561</v>
      </c>
      <c r="U98" s="71">
        <v>0</v>
      </c>
      <c r="V98" s="71">
        <v>0</v>
      </c>
      <c r="W98" s="71">
        <v>0</v>
      </c>
      <c r="X98" s="71">
        <v>0</v>
      </c>
      <c r="Y98" s="64">
        <v>0</v>
      </c>
      <c r="Z98" s="64">
        <v>0</v>
      </c>
    </row>
    <row r="99" spans="1:26">
      <c r="A99" s="239" t="s">
        <v>753</v>
      </c>
      <c r="B99" s="43" t="s">
        <v>82</v>
      </c>
      <c r="C99" s="68">
        <v>0</v>
      </c>
      <c r="D99" s="68">
        <v>0</v>
      </c>
      <c r="E99" s="68">
        <v>0</v>
      </c>
      <c r="F99" s="71">
        <v>0</v>
      </c>
      <c r="G99" s="71">
        <v>0</v>
      </c>
      <c r="H99" s="71">
        <v>2.1902879989407018</v>
      </c>
      <c r="I99" s="71">
        <v>16.143303875993467</v>
      </c>
      <c r="J99" s="71">
        <v>30.100801213954757</v>
      </c>
      <c r="K99" s="71">
        <v>43.902825219898332</v>
      </c>
      <c r="L99" s="71">
        <v>57.214879177940915</v>
      </c>
      <c r="M99" s="71">
        <v>68.954446454029878</v>
      </c>
      <c r="N99" s="71">
        <v>74.770313457153719</v>
      </c>
      <c r="O99" s="71">
        <v>68.954446454029878</v>
      </c>
      <c r="P99" s="71">
        <v>57.214879177940915</v>
      </c>
      <c r="Q99" s="71">
        <v>43.902825219898332</v>
      </c>
      <c r="R99" s="71">
        <v>30.100801213954757</v>
      </c>
      <c r="S99" s="71">
        <v>16.143303875993467</v>
      </c>
      <c r="T99" s="71">
        <v>2.1902879989407018</v>
      </c>
      <c r="U99" s="71">
        <v>0</v>
      </c>
      <c r="V99" s="71">
        <v>0</v>
      </c>
      <c r="W99" s="71">
        <v>0</v>
      </c>
      <c r="X99" s="64">
        <v>0</v>
      </c>
      <c r="Y99" s="64">
        <v>0</v>
      </c>
      <c r="Z99" s="64">
        <v>0</v>
      </c>
    </row>
    <row r="100" spans="1:26">
      <c r="A100" s="239" t="s">
        <v>753</v>
      </c>
      <c r="B100" s="43" t="s">
        <v>83</v>
      </c>
      <c r="C100" s="68">
        <v>0</v>
      </c>
      <c r="D100" s="68">
        <v>0</v>
      </c>
      <c r="E100" s="68">
        <v>0</v>
      </c>
      <c r="F100" s="71">
        <v>0</v>
      </c>
      <c r="G100" s="71">
        <v>0</v>
      </c>
      <c r="H100" s="71">
        <v>1.3741975854452004</v>
      </c>
      <c r="I100" s="71">
        <v>15.927921620959223</v>
      </c>
      <c r="J100" s="71">
        <v>30.518054073564816</v>
      </c>
      <c r="K100" s="71">
        <v>45.090786263356193</v>
      </c>
      <c r="L100" s="71">
        <v>59.54434146851046</v>
      </c>
      <c r="M100" s="71">
        <v>73.479090918368058</v>
      </c>
      <c r="N100" s="71">
        <v>82.616933382382697</v>
      </c>
      <c r="O100" s="71">
        <v>73.479090918368058</v>
      </c>
      <c r="P100" s="71">
        <v>59.54434146851046</v>
      </c>
      <c r="Q100" s="71">
        <v>45.090786263356193</v>
      </c>
      <c r="R100" s="71">
        <v>30.518054073564816</v>
      </c>
      <c r="S100" s="71">
        <v>15.927921620959223</v>
      </c>
      <c r="T100" s="71">
        <v>1.3741975854452004</v>
      </c>
      <c r="U100" s="71">
        <v>0</v>
      </c>
      <c r="V100" s="71">
        <v>0</v>
      </c>
      <c r="W100" s="71">
        <v>0</v>
      </c>
      <c r="X100" s="64">
        <v>0</v>
      </c>
      <c r="Y100" s="64">
        <v>0</v>
      </c>
      <c r="Z100" s="64">
        <v>0</v>
      </c>
    </row>
    <row r="101" spans="1:26">
      <c r="A101" s="239" t="s">
        <v>753</v>
      </c>
      <c r="B101" s="43" t="s">
        <v>84</v>
      </c>
      <c r="C101" s="68">
        <v>0</v>
      </c>
      <c r="D101" s="68">
        <v>0</v>
      </c>
      <c r="E101" s="68">
        <v>0</v>
      </c>
      <c r="F101" s="71">
        <v>0</v>
      </c>
      <c r="G101" s="71">
        <v>0</v>
      </c>
      <c r="H101" s="71">
        <v>0.25798324154581082</v>
      </c>
      <c r="I101" s="71">
        <v>15.169673016660509</v>
      </c>
      <c r="J101" s="71">
        <v>30.088130804703994</v>
      </c>
      <c r="K101" s="71">
        <v>45.002154480074267</v>
      </c>
      <c r="L101" s="71">
        <v>59.889744510862258</v>
      </c>
      <c r="M101" s="71">
        <v>74.656251504307249</v>
      </c>
      <c r="N101" s="71">
        <v>86.602644383171722</v>
      </c>
      <c r="O101" s="71">
        <v>74.656251504307249</v>
      </c>
      <c r="P101" s="71">
        <v>59.889744510862258</v>
      </c>
      <c r="Q101" s="71">
        <v>45.002154480074267</v>
      </c>
      <c r="R101" s="71">
        <v>30.088130804703994</v>
      </c>
      <c r="S101" s="71">
        <v>15.169673016660509</v>
      </c>
      <c r="T101" s="71">
        <v>0.25798324154581082</v>
      </c>
      <c r="U101" s="71">
        <v>0</v>
      </c>
      <c r="V101" s="71">
        <v>0</v>
      </c>
      <c r="W101" s="71">
        <v>0</v>
      </c>
      <c r="X101" s="64">
        <v>0</v>
      </c>
      <c r="Y101" s="64">
        <v>0</v>
      </c>
      <c r="Z101" s="64">
        <v>0</v>
      </c>
    </row>
    <row r="102" spans="1:26">
      <c r="A102" s="239" t="s">
        <v>753</v>
      </c>
      <c r="B102" s="43" t="s">
        <v>85</v>
      </c>
      <c r="C102" s="68">
        <v>0</v>
      </c>
      <c r="D102" s="68">
        <v>0</v>
      </c>
      <c r="E102" s="68">
        <v>0</v>
      </c>
      <c r="F102" s="71">
        <v>0</v>
      </c>
      <c r="G102" s="71">
        <v>0</v>
      </c>
      <c r="H102" s="71">
        <v>0</v>
      </c>
      <c r="I102" s="71">
        <v>13.999249839422447</v>
      </c>
      <c r="J102" s="71">
        <v>28.670541243006031</v>
      </c>
      <c r="K102" s="71">
        <v>43.159889131911378</v>
      </c>
      <c r="L102" s="71">
        <v>57.222943228227656</v>
      </c>
      <c r="M102" s="71">
        <v>69.93940629827209</v>
      </c>
      <c r="N102" s="71">
        <v>76.643062538228506</v>
      </c>
      <c r="O102" s="71">
        <v>69.93940629827209</v>
      </c>
      <c r="P102" s="71">
        <v>57.222943228227656</v>
      </c>
      <c r="Q102" s="71">
        <v>43.159889131911378</v>
      </c>
      <c r="R102" s="71">
        <v>28.670541243006031</v>
      </c>
      <c r="S102" s="71">
        <v>13.999249839422447</v>
      </c>
      <c r="T102" s="71">
        <v>0</v>
      </c>
      <c r="U102" s="71">
        <v>0</v>
      </c>
      <c r="V102" s="71">
        <v>0</v>
      </c>
      <c r="W102" s="71">
        <v>0</v>
      </c>
      <c r="X102" s="64">
        <v>0</v>
      </c>
      <c r="Y102" s="64">
        <v>0</v>
      </c>
      <c r="Z102" s="64">
        <v>0</v>
      </c>
    </row>
    <row r="103" spans="1:26">
      <c r="A103" s="239" t="s">
        <v>753</v>
      </c>
      <c r="B103" s="43" t="s">
        <v>86</v>
      </c>
      <c r="C103" s="68">
        <v>0</v>
      </c>
      <c r="D103" s="68">
        <v>0</v>
      </c>
      <c r="E103" s="68">
        <v>0</v>
      </c>
      <c r="F103" s="71">
        <v>0</v>
      </c>
      <c r="G103" s="71">
        <v>0</v>
      </c>
      <c r="H103" s="71">
        <v>0</v>
      </c>
      <c r="I103" s="71">
        <v>12.133880201493932</v>
      </c>
      <c r="J103" s="71">
        <v>25.936526118648178</v>
      </c>
      <c r="K103" s="71">
        <v>39.232045115583112</v>
      </c>
      <c r="L103" s="71">
        <v>51.459238940264555</v>
      </c>
      <c r="M103" s="71">
        <v>61.196635717898005</v>
      </c>
      <c r="N103" s="71">
        <v>65.282566175767215</v>
      </c>
      <c r="O103" s="71">
        <v>61.196635717898005</v>
      </c>
      <c r="P103" s="71">
        <v>51.459238940264555</v>
      </c>
      <c r="Q103" s="71">
        <v>39.232045115583112</v>
      </c>
      <c r="R103" s="71">
        <v>25.936526118648178</v>
      </c>
      <c r="S103" s="71">
        <v>12.133880201493932</v>
      </c>
      <c r="T103" s="71">
        <v>0</v>
      </c>
      <c r="U103" s="71">
        <v>0</v>
      </c>
      <c r="V103" s="71">
        <v>0</v>
      </c>
      <c r="W103" s="71">
        <v>0</v>
      </c>
      <c r="X103" s="64">
        <v>0</v>
      </c>
      <c r="Y103" s="64">
        <v>0</v>
      </c>
      <c r="Z103" s="64">
        <v>0</v>
      </c>
    </row>
    <row r="104" spans="1:26">
      <c r="A104" s="239" t="s">
        <v>753</v>
      </c>
      <c r="B104" s="43" t="s">
        <v>87</v>
      </c>
      <c r="C104" s="68">
        <v>0</v>
      </c>
      <c r="D104" s="68">
        <v>0</v>
      </c>
      <c r="E104" s="68">
        <v>0</v>
      </c>
      <c r="F104" s="71">
        <v>0</v>
      </c>
      <c r="G104" s="71">
        <v>0</v>
      </c>
      <c r="H104" s="71">
        <v>0</v>
      </c>
      <c r="I104" s="71">
        <v>11.234302003627302</v>
      </c>
      <c r="J104" s="71">
        <v>24.533348998094489</v>
      </c>
      <c r="K104" s="71">
        <v>37.192140574286299</v>
      </c>
      <c r="L104" s="71">
        <v>48.566562391674125</v>
      </c>
      <c r="M104" s="71">
        <v>57.24888387568847</v>
      </c>
      <c r="N104" s="71">
        <v>60.712020576484377</v>
      </c>
      <c r="O104" s="71">
        <v>57.24888387568847</v>
      </c>
      <c r="P104" s="71">
        <v>48.566562391674125</v>
      </c>
      <c r="Q104" s="71">
        <v>37.192140574286299</v>
      </c>
      <c r="R104" s="71">
        <v>24.533348998094489</v>
      </c>
      <c r="S104" s="71">
        <v>11.234302003627302</v>
      </c>
      <c r="T104" s="71">
        <v>0</v>
      </c>
      <c r="U104" s="71">
        <v>0</v>
      </c>
      <c r="V104" s="71">
        <v>0</v>
      </c>
      <c r="W104" s="71">
        <v>0</v>
      </c>
      <c r="X104" s="64">
        <v>0</v>
      </c>
      <c r="Y104" s="64">
        <v>0</v>
      </c>
      <c r="Z104" s="64">
        <v>0</v>
      </c>
    </row>
    <row r="105" spans="1:26">
      <c r="A105" s="239" t="s">
        <v>753</v>
      </c>
      <c r="B105" s="43" t="s">
        <v>88</v>
      </c>
      <c r="C105" s="68">
        <v>0</v>
      </c>
      <c r="D105" s="68">
        <v>0</v>
      </c>
      <c r="E105" s="68">
        <v>0</v>
      </c>
      <c r="F105" s="71">
        <v>0</v>
      </c>
      <c r="G105" s="71">
        <v>0</v>
      </c>
      <c r="H105" s="71">
        <v>0</v>
      </c>
      <c r="I105" s="71">
        <v>11.542175209057952</v>
      </c>
      <c r="J105" s="71">
        <v>25.017416789433817</v>
      </c>
      <c r="K105" s="71">
        <v>37.895613098868424</v>
      </c>
      <c r="L105" s="71">
        <v>49.556328129251312</v>
      </c>
      <c r="M105" s="71">
        <v>58.577250364561117</v>
      </c>
      <c r="N105" s="71">
        <v>62.230282595774668</v>
      </c>
      <c r="O105" s="71">
        <v>58.577250364561117</v>
      </c>
      <c r="P105" s="71">
        <v>49.556328129251312</v>
      </c>
      <c r="Q105" s="71">
        <v>37.895613098868424</v>
      </c>
      <c r="R105" s="71">
        <v>25.017416789433817</v>
      </c>
      <c r="S105" s="71">
        <v>11.542175209057952</v>
      </c>
      <c r="T105" s="71">
        <v>0</v>
      </c>
      <c r="U105" s="71">
        <v>0</v>
      </c>
      <c r="V105" s="71">
        <v>0</v>
      </c>
      <c r="W105" s="71">
        <v>0</v>
      </c>
      <c r="X105" s="64">
        <v>0</v>
      </c>
      <c r="Y105" s="64">
        <v>0</v>
      </c>
      <c r="Z105" s="64">
        <v>0</v>
      </c>
    </row>
    <row r="106" spans="1:26">
      <c r="A106" s="239" t="s">
        <v>753</v>
      </c>
      <c r="B106" s="43" t="s">
        <v>89</v>
      </c>
      <c r="C106" s="68">
        <v>0</v>
      </c>
      <c r="D106" s="68">
        <v>0</v>
      </c>
      <c r="E106" s="68">
        <v>0</v>
      </c>
      <c r="F106" s="71">
        <v>0</v>
      </c>
      <c r="G106" s="71">
        <v>0</v>
      </c>
      <c r="H106" s="71">
        <v>0</v>
      </c>
      <c r="I106" s="71">
        <v>12.896191852711352</v>
      </c>
      <c r="J106" s="71">
        <v>27.091729012755554</v>
      </c>
      <c r="K106" s="71">
        <v>40.907763577728851</v>
      </c>
      <c r="L106" s="71">
        <v>53.888977100625226</v>
      </c>
      <c r="M106" s="71">
        <v>64.700386672173607</v>
      </c>
      <c r="N106" s="71">
        <v>69.53794558365739</v>
      </c>
      <c r="O106" s="71">
        <v>64.700386672173607</v>
      </c>
      <c r="P106" s="71">
        <v>53.888977100625226</v>
      </c>
      <c r="Q106" s="71">
        <v>40.907763577728851</v>
      </c>
      <c r="R106" s="71">
        <v>27.091729012755554</v>
      </c>
      <c r="S106" s="71">
        <v>12.896191852711352</v>
      </c>
      <c r="T106" s="71">
        <v>0</v>
      </c>
      <c r="U106" s="71">
        <v>0</v>
      </c>
      <c r="V106" s="71">
        <v>0</v>
      </c>
      <c r="W106" s="71">
        <v>0</v>
      </c>
      <c r="X106" s="64">
        <v>0</v>
      </c>
      <c r="Y106" s="64">
        <v>0</v>
      </c>
      <c r="Z106" s="64">
        <v>0</v>
      </c>
    </row>
    <row r="107" spans="1:26">
      <c r="A107" s="239" t="s">
        <v>753</v>
      </c>
      <c r="B107" s="43" t="s">
        <v>90</v>
      </c>
      <c r="C107" s="68">
        <v>0</v>
      </c>
      <c r="D107" s="68">
        <v>0</v>
      </c>
      <c r="E107" s="68">
        <v>0</v>
      </c>
      <c r="F107" s="71">
        <v>0</v>
      </c>
      <c r="G107" s="71">
        <v>0</v>
      </c>
      <c r="H107" s="71">
        <v>0</v>
      </c>
      <c r="I107" s="71">
        <v>14.514352808363359</v>
      </c>
      <c r="J107" s="71">
        <v>29.34406544951716</v>
      </c>
      <c r="K107" s="71">
        <v>44.080100043659129</v>
      </c>
      <c r="L107" s="71">
        <v>58.588247097619345</v>
      </c>
      <c r="M107" s="71">
        <v>72.296465715658158</v>
      </c>
      <c r="N107" s="71">
        <v>80.570496299970642</v>
      </c>
      <c r="O107" s="71">
        <v>72.296465715658158</v>
      </c>
      <c r="P107" s="71">
        <v>58.588247097619345</v>
      </c>
      <c r="Q107" s="71">
        <v>44.080100043659129</v>
      </c>
      <c r="R107" s="71">
        <v>29.34406544951716</v>
      </c>
      <c r="S107" s="71">
        <v>14.514352808363359</v>
      </c>
      <c r="T107" s="71">
        <v>0</v>
      </c>
      <c r="U107" s="71">
        <v>0</v>
      </c>
      <c r="V107" s="71">
        <v>0</v>
      </c>
      <c r="W107" s="71">
        <v>0</v>
      </c>
      <c r="X107" s="64">
        <v>0</v>
      </c>
      <c r="Y107" s="64">
        <v>0</v>
      </c>
      <c r="Z107" s="64">
        <v>0</v>
      </c>
    </row>
    <row r="108" spans="1:26">
      <c r="A108" s="239" t="s">
        <v>753</v>
      </c>
      <c r="B108" s="43" t="s">
        <v>91</v>
      </c>
      <c r="C108" s="68">
        <v>0</v>
      </c>
      <c r="D108" s="68">
        <v>0</v>
      </c>
      <c r="E108" s="68">
        <v>0</v>
      </c>
      <c r="F108" s="71">
        <v>0</v>
      </c>
      <c r="G108" s="71">
        <v>0</v>
      </c>
      <c r="H108" s="71">
        <v>0.86234238907144745</v>
      </c>
      <c r="I108" s="71">
        <v>15.647481599539503</v>
      </c>
      <c r="J108" s="71">
        <v>30.466473111775937</v>
      </c>
      <c r="K108" s="71">
        <v>45.302418854785707</v>
      </c>
      <c r="L108" s="71">
        <v>60.136897446149533</v>
      </c>
      <c r="M108" s="71">
        <v>74.915645077287806</v>
      </c>
      <c r="N108" s="71">
        <v>87.572298588915842</v>
      </c>
      <c r="O108" s="71">
        <v>74.915645077287806</v>
      </c>
      <c r="P108" s="71">
        <v>60.136897446149533</v>
      </c>
      <c r="Q108" s="71">
        <v>45.302418854785707</v>
      </c>
      <c r="R108" s="71">
        <v>30.466473111775937</v>
      </c>
      <c r="S108" s="71">
        <v>15.647481599539503</v>
      </c>
      <c r="T108" s="71">
        <v>0.86234238907144745</v>
      </c>
      <c r="U108" s="71">
        <v>0</v>
      </c>
      <c r="V108" s="71">
        <v>0</v>
      </c>
      <c r="W108" s="71">
        <v>0</v>
      </c>
      <c r="X108" s="64">
        <v>0</v>
      </c>
      <c r="Y108" s="64">
        <v>0</v>
      </c>
      <c r="Z108" s="64">
        <v>0</v>
      </c>
    </row>
    <row r="109" spans="1:26">
      <c r="A109" s="239" t="s">
        <v>753</v>
      </c>
      <c r="B109" s="43" t="s">
        <v>92</v>
      </c>
      <c r="C109" s="68">
        <v>0</v>
      </c>
      <c r="D109" s="68">
        <v>0</v>
      </c>
      <c r="E109" s="68">
        <v>0</v>
      </c>
      <c r="F109" s="71">
        <v>0</v>
      </c>
      <c r="G109" s="71">
        <v>0</v>
      </c>
      <c r="H109" s="71">
        <v>1.8613850615117848</v>
      </c>
      <c r="I109" s="71">
        <v>16.090305287066499</v>
      </c>
      <c r="J109" s="71">
        <v>30.3414507690708</v>
      </c>
      <c r="K109" s="71">
        <v>44.503001257721706</v>
      </c>
      <c r="L109" s="71">
        <v>58.341829632534647</v>
      </c>
      <c r="M109" s="71">
        <v>71.024251609639947</v>
      </c>
      <c r="N109" s="71">
        <v>77.927270629125687</v>
      </c>
      <c r="O109" s="71">
        <v>71.024251609639947</v>
      </c>
      <c r="P109" s="71">
        <v>58.341829632534647</v>
      </c>
      <c r="Q109" s="71">
        <v>44.503001257721706</v>
      </c>
      <c r="R109" s="71">
        <v>30.3414507690708</v>
      </c>
      <c r="S109" s="71">
        <v>16.090305287066499</v>
      </c>
      <c r="T109" s="71">
        <v>1.8613850615117848</v>
      </c>
      <c r="U109" s="71">
        <v>0</v>
      </c>
      <c r="V109" s="71">
        <v>0</v>
      </c>
      <c r="W109" s="71">
        <v>0</v>
      </c>
      <c r="X109" s="64">
        <v>0</v>
      </c>
      <c r="Y109" s="64">
        <v>0</v>
      </c>
      <c r="Z109" s="64">
        <v>0</v>
      </c>
    </row>
    <row r="110" spans="1:26">
      <c r="A110" s="239" t="s">
        <v>753</v>
      </c>
      <c r="B110" s="43" t="s">
        <v>93</v>
      </c>
      <c r="C110" s="68">
        <v>0</v>
      </c>
      <c r="D110" s="68">
        <v>0</v>
      </c>
      <c r="E110" s="68">
        <v>0</v>
      </c>
      <c r="F110" s="71">
        <v>0</v>
      </c>
      <c r="G110" s="71">
        <v>0</v>
      </c>
      <c r="H110" s="71">
        <v>2.3742680795650033</v>
      </c>
      <c r="I110" s="71">
        <v>16.153402738919503</v>
      </c>
      <c r="J110" s="71">
        <v>29.924604649417891</v>
      </c>
      <c r="K110" s="71">
        <v>43.499024487224126</v>
      </c>
      <c r="L110" s="71">
        <v>56.485416543072411</v>
      </c>
      <c r="M110" s="71">
        <v>67.692310047826425</v>
      </c>
      <c r="N110" s="71">
        <v>73.007415659338349</v>
      </c>
      <c r="O110" s="71">
        <v>67.692310047826425</v>
      </c>
      <c r="P110" s="71">
        <v>56.485416543072411</v>
      </c>
      <c r="Q110" s="71">
        <v>43.499024487224126</v>
      </c>
      <c r="R110" s="71">
        <v>29.924604649417891</v>
      </c>
      <c r="S110" s="71">
        <v>16.153402738919503</v>
      </c>
      <c r="T110" s="71">
        <v>2.3742680795650033</v>
      </c>
      <c r="U110" s="71">
        <v>0</v>
      </c>
      <c r="V110" s="71">
        <v>0</v>
      </c>
      <c r="W110" s="71">
        <v>0</v>
      </c>
      <c r="X110" s="64">
        <v>0</v>
      </c>
      <c r="Y110" s="64">
        <v>0</v>
      </c>
      <c r="Z110" s="64">
        <v>0</v>
      </c>
    </row>
    <row r="111" spans="1:26">
      <c r="A111" s="239" t="s">
        <v>762</v>
      </c>
      <c r="B111" s="43" t="s">
        <v>82</v>
      </c>
      <c r="C111" s="68">
        <v>0</v>
      </c>
      <c r="D111" s="68">
        <v>0</v>
      </c>
      <c r="E111" s="68">
        <v>0</v>
      </c>
      <c r="F111" s="71">
        <v>0</v>
      </c>
      <c r="G111" s="71">
        <v>0</v>
      </c>
      <c r="H111" s="71">
        <v>1.1523032583841013</v>
      </c>
      <c r="I111" s="71">
        <v>15.120897931081116</v>
      </c>
      <c r="J111" s="71">
        <v>29.025559647457271</v>
      </c>
      <c r="K111" s="71">
        <v>42.676117567699187</v>
      </c>
      <c r="L111" s="71">
        <v>55.658468470483527</v>
      </c>
      <c r="M111" s="71">
        <v>66.726943212713138</v>
      </c>
      <c r="N111" s="71">
        <v>71.867125769403245</v>
      </c>
      <c r="O111" s="71">
        <v>66.726943212713138</v>
      </c>
      <c r="P111" s="71">
        <v>55.658468470483527</v>
      </c>
      <c r="Q111" s="71">
        <v>42.676117567699187</v>
      </c>
      <c r="R111" s="71">
        <v>29.025559647457271</v>
      </c>
      <c r="S111" s="71">
        <v>15.120897931081116</v>
      </c>
      <c r="T111" s="71">
        <v>1.1523032583841013</v>
      </c>
      <c r="U111" s="71">
        <v>0</v>
      </c>
      <c r="V111" s="71">
        <v>0</v>
      </c>
      <c r="W111" s="71">
        <v>0</v>
      </c>
      <c r="X111" s="64">
        <v>0</v>
      </c>
      <c r="Y111" s="64">
        <v>0</v>
      </c>
      <c r="Z111" s="64">
        <v>0</v>
      </c>
    </row>
    <row r="112" spans="1:26">
      <c r="A112" s="239" t="s">
        <v>762</v>
      </c>
      <c r="B112" s="43" t="s">
        <v>83</v>
      </c>
      <c r="C112" s="68">
        <v>0</v>
      </c>
      <c r="D112" s="68">
        <v>0</v>
      </c>
      <c r="E112" s="68">
        <v>0</v>
      </c>
      <c r="F112" s="71">
        <v>0</v>
      </c>
      <c r="G112" s="71">
        <v>0</v>
      </c>
      <c r="H112" s="71">
        <v>0.72296079608613151</v>
      </c>
      <c r="I112" s="71">
        <v>15.309252412175011</v>
      </c>
      <c r="J112" s="71">
        <v>29.8882578783263</v>
      </c>
      <c r="K112" s="71">
        <v>44.386788667328155</v>
      </c>
      <c r="L112" s="71">
        <v>58.636872510925492</v>
      </c>
      <c r="M112" s="71">
        <v>71.980455689045655</v>
      </c>
      <c r="N112" s="71">
        <v>79.758615695771269</v>
      </c>
      <c r="O112" s="71">
        <v>71.980455689045655</v>
      </c>
      <c r="P112" s="71">
        <v>58.636872510925492</v>
      </c>
      <c r="Q112" s="71">
        <v>44.386788667328155</v>
      </c>
      <c r="R112" s="71">
        <v>29.8882578783263</v>
      </c>
      <c r="S112" s="71">
        <v>15.309252412175011</v>
      </c>
      <c r="T112" s="71">
        <v>0.72296079608613151</v>
      </c>
      <c r="U112" s="71">
        <v>0</v>
      </c>
      <c r="V112" s="71">
        <v>0</v>
      </c>
      <c r="W112" s="71">
        <v>0</v>
      </c>
      <c r="X112" s="64">
        <v>0</v>
      </c>
      <c r="Y112" s="64">
        <v>0</v>
      </c>
      <c r="Z112" s="64">
        <v>0</v>
      </c>
    </row>
    <row r="113" spans="1:26">
      <c r="A113" s="239" t="s">
        <v>762</v>
      </c>
      <c r="B113" s="43" t="s">
        <v>84</v>
      </c>
      <c r="C113" s="68">
        <v>0</v>
      </c>
      <c r="D113" s="68">
        <v>0</v>
      </c>
      <c r="E113" s="68">
        <v>0</v>
      </c>
      <c r="F113" s="71">
        <v>0</v>
      </c>
      <c r="G113" s="71">
        <v>0</v>
      </c>
      <c r="H113" s="71">
        <v>0.13572412850981516</v>
      </c>
      <c r="I113" s="71">
        <v>15.101854384089872</v>
      </c>
      <c r="J113" s="71">
        <v>30.073635116048116</v>
      </c>
      <c r="K113" s="71">
        <v>45.048710126120255</v>
      </c>
      <c r="L113" s="71">
        <v>60.02514356925937</v>
      </c>
      <c r="M113" s="71">
        <v>74.999130247815984</v>
      </c>
      <c r="N113" s="71">
        <v>89.405199283462863</v>
      </c>
      <c r="O113" s="71">
        <v>74.999130247815984</v>
      </c>
      <c r="P113" s="71">
        <v>60.02514356925937</v>
      </c>
      <c r="Q113" s="71">
        <v>45.048710126120255</v>
      </c>
      <c r="R113" s="71">
        <v>30.073635116048116</v>
      </c>
      <c r="S113" s="71">
        <v>15.101854384089872</v>
      </c>
      <c r="T113" s="71">
        <v>0.13572412850981516</v>
      </c>
      <c r="U113" s="71">
        <v>0</v>
      </c>
      <c r="V113" s="71">
        <v>0</v>
      </c>
      <c r="W113" s="71">
        <v>0</v>
      </c>
      <c r="X113" s="64">
        <v>0</v>
      </c>
      <c r="Y113" s="64">
        <v>0</v>
      </c>
      <c r="Z113" s="64">
        <v>0</v>
      </c>
    </row>
    <row r="114" spans="1:26">
      <c r="A114" s="239" t="s">
        <v>762</v>
      </c>
      <c r="B114" s="43" t="s">
        <v>85</v>
      </c>
      <c r="C114" s="68">
        <v>0</v>
      </c>
      <c r="D114" s="68">
        <v>0</v>
      </c>
      <c r="E114" s="68">
        <v>0</v>
      </c>
      <c r="F114" s="71">
        <v>0</v>
      </c>
      <c r="G114" s="71">
        <v>0</v>
      </c>
      <c r="H114" s="71">
        <v>0</v>
      </c>
      <c r="I114" s="71">
        <v>14.431223420696622</v>
      </c>
      <c r="J114" s="71">
        <v>29.209073905336901</v>
      </c>
      <c r="K114" s="71">
        <v>43.872009576729837</v>
      </c>
      <c r="L114" s="71">
        <v>58.255371649361592</v>
      </c>
      <c r="M114" s="71">
        <v>71.682633717329139</v>
      </c>
      <c r="N114" s="71">
        <v>79.445829078362195</v>
      </c>
      <c r="O114" s="71">
        <v>71.682633717329139</v>
      </c>
      <c r="P114" s="71">
        <v>58.255371649361592</v>
      </c>
      <c r="Q114" s="71">
        <v>43.872009576729837</v>
      </c>
      <c r="R114" s="71">
        <v>29.209073905336901</v>
      </c>
      <c r="S114" s="71">
        <v>14.431223420696622</v>
      </c>
      <c r="T114" s="71">
        <v>0</v>
      </c>
      <c r="U114" s="71">
        <v>0</v>
      </c>
      <c r="V114" s="71">
        <v>0</v>
      </c>
      <c r="W114" s="71">
        <v>0</v>
      </c>
      <c r="X114" s="64">
        <v>0</v>
      </c>
      <c r="Y114" s="64">
        <v>0</v>
      </c>
      <c r="Z114" s="64">
        <v>0</v>
      </c>
    </row>
    <row r="115" spans="1:26">
      <c r="A115" s="239" t="s">
        <v>762</v>
      </c>
      <c r="B115" s="43" t="s">
        <v>86</v>
      </c>
      <c r="C115" s="68">
        <v>0</v>
      </c>
      <c r="D115" s="68">
        <v>0</v>
      </c>
      <c r="E115" s="68">
        <v>0</v>
      </c>
      <c r="F115" s="71">
        <v>0</v>
      </c>
      <c r="G115" s="71">
        <v>0</v>
      </c>
      <c r="H115" s="71">
        <v>0</v>
      </c>
      <c r="I115" s="71">
        <v>13.123686740696877</v>
      </c>
      <c r="J115" s="71">
        <v>27.07190425612243</v>
      </c>
      <c r="K115" s="71">
        <v>40.613141423158304</v>
      </c>
      <c r="L115" s="71">
        <v>53.247619521443198</v>
      </c>
      <c r="M115" s="71">
        <v>63.5993531207505</v>
      </c>
      <c r="N115" s="71">
        <v>68.115064696815622</v>
      </c>
      <c r="O115" s="71">
        <v>63.5993531207505</v>
      </c>
      <c r="P115" s="71">
        <v>53.247619521443198</v>
      </c>
      <c r="Q115" s="71">
        <v>40.613141423158304</v>
      </c>
      <c r="R115" s="71">
        <v>27.07190425612243</v>
      </c>
      <c r="S115" s="71">
        <v>13.123686740696877</v>
      </c>
      <c r="T115" s="71">
        <v>0</v>
      </c>
      <c r="U115" s="71">
        <v>0</v>
      </c>
      <c r="V115" s="71">
        <v>0</v>
      </c>
      <c r="W115" s="71">
        <v>0</v>
      </c>
      <c r="X115" s="64">
        <v>0</v>
      </c>
      <c r="Y115" s="64">
        <v>0</v>
      </c>
      <c r="Z115" s="64">
        <v>0</v>
      </c>
    </row>
    <row r="116" spans="1:26">
      <c r="A116" s="239" t="s">
        <v>762</v>
      </c>
      <c r="B116" s="43" t="s">
        <v>87</v>
      </c>
      <c r="C116" s="68">
        <v>0</v>
      </c>
      <c r="D116" s="68">
        <v>0</v>
      </c>
      <c r="E116" s="68">
        <v>0</v>
      </c>
      <c r="F116" s="71">
        <v>0</v>
      </c>
      <c r="G116" s="71">
        <v>0</v>
      </c>
      <c r="H116" s="71">
        <v>0</v>
      </c>
      <c r="I116" s="71">
        <v>12.444185633900014</v>
      </c>
      <c r="J116" s="71">
        <v>25.896033486405411</v>
      </c>
      <c r="K116" s="71">
        <v>38.809771866780927</v>
      </c>
      <c r="L116" s="71">
        <v>50.581878771737095</v>
      </c>
      <c r="M116" s="71">
        <v>59.790306000780873</v>
      </c>
      <c r="N116" s="71">
        <v>63.566813252314127</v>
      </c>
      <c r="O116" s="71">
        <v>59.790306000780873</v>
      </c>
      <c r="P116" s="71">
        <v>50.581878771737095</v>
      </c>
      <c r="Q116" s="71">
        <v>38.809771866780927</v>
      </c>
      <c r="R116" s="71">
        <v>25.896033486405411</v>
      </c>
      <c r="S116" s="71">
        <v>12.444185633900014</v>
      </c>
      <c r="T116" s="71">
        <v>0</v>
      </c>
      <c r="U116" s="71">
        <v>0</v>
      </c>
      <c r="V116" s="71">
        <v>0</v>
      </c>
      <c r="W116" s="71">
        <v>0</v>
      </c>
      <c r="X116" s="64">
        <v>0</v>
      </c>
      <c r="Y116" s="64">
        <v>0</v>
      </c>
      <c r="Z116" s="64">
        <v>0</v>
      </c>
    </row>
    <row r="117" spans="1:26">
      <c r="A117" s="239" t="s">
        <v>762</v>
      </c>
      <c r="B117" s="43" t="s">
        <v>88</v>
      </c>
      <c r="C117" s="68">
        <v>0</v>
      </c>
      <c r="D117" s="68">
        <v>0</v>
      </c>
      <c r="E117" s="68">
        <v>0</v>
      </c>
      <c r="F117" s="71">
        <v>0</v>
      </c>
      <c r="G117" s="71">
        <v>0</v>
      </c>
      <c r="H117" s="71">
        <v>0</v>
      </c>
      <c r="I117" s="71">
        <v>12.679237292827979</v>
      </c>
      <c r="J117" s="71">
        <v>26.305440296369063</v>
      </c>
      <c r="K117" s="71">
        <v>39.436709241829547</v>
      </c>
      <c r="L117" s="71">
        <v>51.500334659011486</v>
      </c>
      <c r="M117" s="71">
        <v>61.076818122322251</v>
      </c>
      <c r="N117" s="71">
        <v>65.076976119421275</v>
      </c>
      <c r="O117" s="71">
        <v>61.076818122322251</v>
      </c>
      <c r="P117" s="71">
        <v>51.500334659011486</v>
      </c>
      <c r="Q117" s="71">
        <v>39.436709241829547</v>
      </c>
      <c r="R117" s="71">
        <v>26.305440296369063</v>
      </c>
      <c r="S117" s="71">
        <v>12.679237292827979</v>
      </c>
      <c r="T117" s="71">
        <v>0</v>
      </c>
      <c r="U117" s="71">
        <v>0</v>
      </c>
      <c r="V117" s="71">
        <v>0</v>
      </c>
      <c r="W117" s="71">
        <v>0</v>
      </c>
      <c r="X117" s="64">
        <v>0</v>
      </c>
      <c r="Y117" s="64">
        <v>0</v>
      </c>
      <c r="Z117" s="64">
        <v>0</v>
      </c>
    </row>
    <row r="118" spans="1:26">
      <c r="A118" s="239" t="s">
        <v>762</v>
      </c>
      <c r="B118" s="43" t="s">
        <v>89</v>
      </c>
      <c r="C118" s="68">
        <v>0</v>
      </c>
      <c r="D118" s="68">
        <v>0</v>
      </c>
      <c r="E118" s="68">
        <v>0</v>
      </c>
      <c r="F118" s="71">
        <v>0</v>
      </c>
      <c r="G118" s="71">
        <v>0</v>
      </c>
      <c r="H118" s="71">
        <v>0</v>
      </c>
      <c r="I118" s="71">
        <v>13.678808490210924</v>
      </c>
      <c r="J118" s="71">
        <v>28.008673093152211</v>
      </c>
      <c r="K118" s="71">
        <v>42.051728106761573</v>
      </c>
      <c r="L118" s="71">
        <v>55.429181919197084</v>
      </c>
      <c r="M118" s="71">
        <v>66.927126037349765</v>
      </c>
      <c r="N118" s="71">
        <v>72.355167401558475</v>
      </c>
      <c r="O118" s="71">
        <v>66.927126037349765</v>
      </c>
      <c r="P118" s="71">
        <v>55.429181919197084</v>
      </c>
      <c r="Q118" s="71">
        <v>42.051728106761573</v>
      </c>
      <c r="R118" s="71">
        <v>28.008673093152211</v>
      </c>
      <c r="S118" s="71">
        <v>13.678808490210924</v>
      </c>
      <c r="T118" s="71">
        <v>0</v>
      </c>
      <c r="U118" s="71">
        <v>0</v>
      </c>
      <c r="V118" s="71">
        <v>0</v>
      </c>
      <c r="W118" s="71">
        <v>0</v>
      </c>
      <c r="X118" s="64">
        <v>0</v>
      </c>
      <c r="Y118" s="64">
        <v>0</v>
      </c>
      <c r="Z118" s="64">
        <v>0</v>
      </c>
    </row>
    <row r="119" spans="1:26">
      <c r="A119" s="239" t="s">
        <v>762</v>
      </c>
      <c r="B119" s="43" t="s">
        <v>90</v>
      </c>
      <c r="C119" s="68">
        <v>0</v>
      </c>
      <c r="D119" s="68">
        <v>0</v>
      </c>
      <c r="E119" s="68">
        <v>0</v>
      </c>
      <c r="F119" s="71">
        <v>0</v>
      </c>
      <c r="G119" s="71">
        <v>0</v>
      </c>
      <c r="H119" s="71">
        <v>0</v>
      </c>
      <c r="I119" s="71">
        <v>14.750196724310406</v>
      </c>
      <c r="J119" s="71">
        <v>29.667025968354601</v>
      </c>
      <c r="K119" s="71">
        <v>44.536359270164581</v>
      </c>
      <c r="L119" s="71">
        <v>59.288639782488644</v>
      </c>
      <c r="M119" s="71">
        <v>73.604024661837229</v>
      </c>
      <c r="N119" s="71">
        <v>83.370554050730505</v>
      </c>
      <c r="O119" s="71">
        <v>73.604024661837229</v>
      </c>
      <c r="P119" s="71">
        <v>59.288639782488644</v>
      </c>
      <c r="Q119" s="71">
        <v>44.536359270164581</v>
      </c>
      <c r="R119" s="71">
        <v>29.667025968354601</v>
      </c>
      <c r="S119" s="71">
        <v>14.750196724310406</v>
      </c>
      <c r="T119" s="71">
        <v>0</v>
      </c>
      <c r="U119" s="71">
        <v>0</v>
      </c>
      <c r="V119" s="71">
        <v>0</v>
      </c>
      <c r="W119" s="71">
        <v>0</v>
      </c>
      <c r="X119" s="64">
        <v>0</v>
      </c>
      <c r="Y119" s="64">
        <v>0</v>
      </c>
      <c r="Z119" s="64">
        <v>0</v>
      </c>
    </row>
    <row r="120" spans="1:26">
      <c r="A120" s="239" t="s">
        <v>762</v>
      </c>
      <c r="B120" s="43" t="s">
        <v>91</v>
      </c>
      <c r="C120" s="68">
        <v>0</v>
      </c>
      <c r="D120" s="68">
        <v>0</v>
      </c>
      <c r="E120" s="68">
        <v>0</v>
      </c>
      <c r="F120" s="71">
        <v>0</v>
      </c>
      <c r="G120" s="71">
        <v>0</v>
      </c>
      <c r="H120" s="71">
        <v>0.45367547338538988</v>
      </c>
      <c r="I120" s="71">
        <v>15.281840241987243</v>
      </c>
      <c r="J120" s="71">
        <v>30.119029435927029</v>
      </c>
      <c r="K120" s="71">
        <v>44.94100877873619</v>
      </c>
      <c r="L120" s="71">
        <v>59.697000532551769</v>
      </c>
      <c r="M120" s="71">
        <v>74.169559455918261</v>
      </c>
      <c r="N120" s="71">
        <v>84.718999498996823</v>
      </c>
      <c r="O120" s="71">
        <v>74.169559455918261</v>
      </c>
      <c r="P120" s="71">
        <v>59.697000532551769</v>
      </c>
      <c r="Q120" s="71">
        <v>44.94100877873619</v>
      </c>
      <c r="R120" s="71">
        <v>30.119029435927029</v>
      </c>
      <c r="S120" s="71">
        <v>15.281840241987243</v>
      </c>
      <c r="T120" s="71">
        <v>0.45367547338538988</v>
      </c>
      <c r="U120" s="71">
        <v>0</v>
      </c>
      <c r="V120" s="71">
        <v>0</v>
      </c>
      <c r="W120" s="71">
        <v>0</v>
      </c>
      <c r="X120" s="64">
        <v>0</v>
      </c>
      <c r="Y120" s="64">
        <v>0</v>
      </c>
      <c r="Z120" s="64">
        <v>0</v>
      </c>
    </row>
    <row r="121" spans="1:26">
      <c r="A121" s="239" t="s">
        <v>762</v>
      </c>
      <c r="B121" s="43" t="s">
        <v>92</v>
      </c>
      <c r="C121" s="68">
        <v>0</v>
      </c>
      <c r="D121" s="68">
        <v>0</v>
      </c>
      <c r="E121" s="68">
        <v>0</v>
      </c>
      <c r="F121" s="71">
        <v>0</v>
      </c>
      <c r="G121" s="71">
        <v>0</v>
      </c>
      <c r="H121" s="71">
        <v>0.97926851287358463</v>
      </c>
      <c r="I121" s="71">
        <v>15.230570865731247</v>
      </c>
      <c r="J121" s="71">
        <v>29.444650041004113</v>
      </c>
      <c r="K121" s="71">
        <v>43.482350623985297</v>
      </c>
      <c r="L121" s="71">
        <v>57.030145615886212</v>
      </c>
      <c r="M121" s="71">
        <v>69.032046362101184</v>
      </c>
      <c r="N121" s="71">
        <v>75.045025057852868</v>
      </c>
      <c r="O121" s="71">
        <v>69.032046362101184</v>
      </c>
      <c r="P121" s="71">
        <v>57.030145615886212</v>
      </c>
      <c r="Q121" s="71">
        <v>43.482350623985297</v>
      </c>
      <c r="R121" s="71">
        <v>29.444650041004113</v>
      </c>
      <c r="S121" s="71">
        <v>15.230570865731247</v>
      </c>
      <c r="T121" s="71">
        <v>0.97926851287358463</v>
      </c>
      <c r="U121" s="71">
        <v>0</v>
      </c>
      <c r="V121" s="71">
        <v>0</v>
      </c>
      <c r="W121" s="71">
        <v>0</v>
      </c>
      <c r="X121" s="64">
        <v>0</v>
      </c>
      <c r="Y121" s="64">
        <v>0</v>
      </c>
      <c r="Z121" s="64">
        <v>0</v>
      </c>
    </row>
    <row r="122" spans="1:26">
      <c r="A122" s="239" t="s">
        <v>762</v>
      </c>
      <c r="B122" s="43" t="s">
        <v>93</v>
      </c>
      <c r="C122" s="68">
        <v>0</v>
      </c>
      <c r="D122" s="68">
        <v>0</v>
      </c>
      <c r="E122" s="68">
        <v>0</v>
      </c>
      <c r="F122" s="71">
        <v>0</v>
      </c>
      <c r="G122" s="71">
        <v>0</v>
      </c>
      <c r="H122" s="71">
        <v>1.2490945691540467</v>
      </c>
      <c r="I122" s="71">
        <v>15.040079257427246</v>
      </c>
      <c r="J122" s="71">
        <v>28.750384481402339</v>
      </c>
      <c r="K122" s="71">
        <v>42.160252363603149</v>
      </c>
      <c r="L122" s="71">
        <v>54.802374108080151</v>
      </c>
      <c r="M122" s="71">
        <v>65.358246899676715</v>
      </c>
      <c r="N122" s="71">
        <v>70.091019163297005</v>
      </c>
      <c r="O122" s="71">
        <v>65.358246899676715</v>
      </c>
      <c r="P122" s="71">
        <v>54.802374108080151</v>
      </c>
      <c r="Q122" s="71">
        <v>42.160252363603149</v>
      </c>
      <c r="R122" s="71">
        <v>28.750384481402339</v>
      </c>
      <c r="S122" s="71">
        <v>15.040079257427246</v>
      </c>
      <c r="T122" s="71">
        <v>1.2490945691540467</v>
      </c>
      <c r="U122" s="71">
        <v>0</v>
      </c>
      <c r="V122" s="71">
        <v>0</v>
      </c>
      <c r="W122" s="71">
        <v>0</v>
      </c>
      <c r="X122" s="64">
        <v>0</v>
      </c>
      <c r="Y122" s="64">
        <v>0</v>
      </c>
      <c r="Z122" s="64">
        <v>0</v>
      </c>
    </row>
    <row r="123" spans="1:26">
      <c r="A123" s="239" t="s">
        <v>794</v>
      </c>
      <c r="B123" s="43" t="s">
        <v>82</v>
      </c>
      <c r="C123" s="68">
        <v>0</v>
      </c>
      <c r="D123" s="68">
        <v>0</v>
      </c>
      <c r="E123" s="68">
        <v>0</v>
      </c>
      <c r="F123" s="71">
        <v>0</v>
      </c>
      <c r="G123" s="71">
        <v>0</v>
      </c>
      <c r="H123" s="71">
        <v>1.1523032583841013</v>
      </c>
      <c r="I123" s="71">
        <v>15.120897931081116</v>
      </c>
      <c r="J123" s="71">
        <v>29.025559647457271</v>
      </c>
      <c r="K123" s="71">
        <v>42.676117567699187</v>
      </c>
      <c r="L123" s="71">
        <v>55.658468470483527</v>
      </c>
      <c r="M123" s="71">
        <v>66.726943212713138</v>
      </c>
      <c r="N123" s="71">
        <v>71.867125769403245</v>
      </c>
      <c r="O123" s="71">
        <v>66.726943212713138</v>
      </c>
      <c r="P123" s="71">
        <v>55.658468470483527</v>
      </c>
      <c r="Q123" s="71">
        <v>42.676117567699187</v>
      </c>
      <c r="R123" s="71">
        <v>29.025559647457271</v>
      </c>
      <c r="S123" s="71">
        <v>15.120897931081116</v>
      </c>
      <c r="T123" s="71">
        <v>1.1523032583841013</v>
      </c>
      <c r="U123" s="71">
        <v>0</v>
      </c>
      <c r="V123" s="71">
        <v>0</v>
      </c>
      <c r="W123" s="71">
        <v>0</v>
      </c>
      <c r="X123" s="64">
        <v>0</v>
      </c>
      <c r="Y123" s="64">
        <v>0</v>
      </c>
      <c r="Z123" s="64">
        <v>0</v>
      </c>
    </row>
    <row r="124" spans="1:26">
      <c r="A124" s="239" t="s">
        <v>794</v>
      </c>
      <c r="B124" s="43" t="s">
        <v>83</v>
      </c>
      <c r="C124" s="68">
        <v>0</v>
      </c>
      <c r="D124" s="68">
        <v>0</v>
      </c>
      <c r="E124" s="68">
        <v>0</v>
      </c>
      <c r="F124" s="71">
        <v>0</v>
      </c>
      <c r="G124" s="71">
        <v>0</v>
      </c>
      <c r="H124" s="71">
        <v>0.72296079608613151</v>
      </c>
      <c r="I124" s="71">
        <v>15.309252412175011</v>
      </c>
      <c r="J124" s="71">
        <v>29.8882578783263</v>
      </c>
      <c r="K124" s="71">
        <v>44.386788667328155</v>
      </c>
      <c r="L124" s="71">
        <v>58.636872510925492</v>
      </c>
      <c r="M124" s="71">
        <v>71.980455689045655</v>
      </c>
      <c r="N124" s="71">
        <v>79.758615695771269</v>
      </c>
      <c r="O124" s="71">
        <v>71.980455689045655</v>
      </c>
      <c r="P124" s="71">
        <v>58.636872510925492</v>
      </c>
      <c r="Q124" s="71">
        <v>44.386788667328155</v>
      </c>
      <c r="R124" s="71">
        <v>29.8882578783263</v>
      </c>
      <c r="S124" s="71">
        <v>15.309252412175011</v>
      </c>
      <c r="T124" s="71">
        <v>0.72296079608613151</v>
      </c>
      <c r="U124" s="71">
        <v>0</v>
      </c>
      <c r="V124" s="71">
        <v>0</v>
      </c>
      <c r="W124" s="71">
        <v>0</v>
      </c>
      <c r="X124" s="64">
        <v>0</v>
      </c>
      <c r="Y124" s="64">
        <v>0</v>
      </c>
      <c r="Z124" s="64">
        <v>0</v>
      </c>
    </row>
    <row r="125" spans="1:26">
      <c r="A125" s="239" t="s">
        <v>794</v>
      </c>
      <c r="B125" s="43" t="s">
        <v>84</v>
      </c>
      <c r="C125" s="68">
        <v>0</v>
      </c>
      <c r="D125" s="68">
        <v>0</v>
      </c>
      <c r="E125" s="68">
        <v>0</v>
      </c>
      <c r="F125" s="71">
        <v>0</v>
      </c>
      <c r="G125" s="71">
        <v>0</v>
      </c>
      <c r="H125" s="71">
        <v>0.13572412850981516</v>
      </c>
      <c r="I125" s="71">
        <v>15.101854384089872</v>
      </c>
      <c r="J125" s="71">
        <v>30.073635116048116</v>
      </c>
      <c r="K125" s="71">
        <v>45.048710126120255</v>
      </c>
      <c r="L125" s="71">
        <v>60.02514356925937</v>
      </c>
      <c r="M125" s="71">
        <v>74.999130247815984</v>
      </c>
      <c r="N125" s="71">
        <v>89.405199283462863</v>
      </c>
      <c r="O125" s="71">
        <v>74.999130247815984</v>
      </c>
      <c r="P125" s="71">
        <v>60.02514356925937</v>
      </c>
      <c r="Q125" s="71">
        <v>45.048710126120255</v>
      </c>
      <c r="R125" s="71">
        <v>30.073635116048116</v>
      </c>
      <c r="S125" s="71">
        <v>15.101854384089872</v>
      </c>
      <c r="T125" s="71">
        <v>0.13572412850981516</v>
      </c>
      <c r="U125" s="71">
        <v>0</v>
      </c>
      <c r="V125" s="71">
        <v>0</v>
      </c>
      <c r="W125" s="71">
        <v>0</v>
      </c>
      <c r="X125" s="64">
        <v>0</v>
      </c>
      <c r="Y125" s="64">
        <v>0</v>
      </c>
      <c r="Z125" s="64">
        <v>0</v>
      </c>
    </row>
    <row r="126" spans="1:26">
      <c r="A126" s="239" t="s">
        <v>794</v>
      </c>
      <c r="B126" s="43" t="s">
        <v>85</v>
      </c>
      <c r="C126" s="68">
        <v>0</v>
      </c>
      <c r="D126" s="68">
        <v>0</v>
      </c>
      <c r="E126" s="68">
        <v>0</v>
      </c>
      <c r="F126" s="71">
        <v>0</v>
      </c>
      <c r="G126" s="71">
        <v>0</v>
      </c>
      <c r="H126" s="71">
        <v>0</v>
      </c>
      <c r="I126" s="71">
        <v>14.431223420696622</v>
      </c>
      <c r="J126" s="71">
        <v>29.209073905336901</v>
      </c>
      <c r="K126" s="71">
        <v>43.872009576729837</v>
      </c>
      <c r="L126" s="71">
        <v>58.255371649361592</v>
      </c>
      <c r="M126" s="71">
        <v>71.682633717329139</v>
      </c>
      <c r="N126" s="71">
        <v>79.445829078362195</v>
      </c>
      <c r="O126" s="71">
        <v>71.682633717329139</v>
      </c>
      <c r="P126" s="71">
        <v>58.255371649361592</v>
      </c>
      <c r="Q126" s="71">
        <v>43.872009576729837</v>
      </c>
      <c r="R126" s="71">
        <v>29.209073905336901</v>
      </c>
      <c r="S126" s="71">
        <v>14.431223420696622</v>
      </c>
      <c r="T126" s="71">
        <v>0</v>
      </c>
      <c r="U126" s="71">
        <v>0</v>
      </c>
      <c r="V126" s="71">
        <v>0</v>
      </c>
      <c r="W126" s="71">
        <v>0</v>
      </c>
      <c r="X126" s="64">
        <v>0</v>
      </c>
      <c r="Y126" s="64">
        <v>0</v>
      </c>
      <c r="Z126" s="64">
        <v>0</v>
      </c>
    </row>
    <row r="127" spans="1:26">
      <c r="A127" s="239" t="s">
        <v>794</v>
      </c>
      <c r="B127" s="43" t="s">
        <v>86</v>
      </c>
      <c r="C127" s="68">
        <v>0</v>
      </c>
      <c r="D127" s="68">
        <v>0</v>
      </c>
      <c r="E127" s="68">
        <v>0</v>
      </c>
      <c r="F127" s="71">
        <v>0</v>
      </c>
      <c r="G127" s="71">
        <v>0</v>
      </c>
      <c r="H127" s="71">
        <v>0</v>
      </c>
      <c r="I127" s="71">
        <v>13.123686740696877</v>
      </c>
      <c r="J127" s="71">
        <v>27.07190425612243</v>
      </c>
      <c r="K127" s="71">
        <v>40.613141423158304</v>
      </c>
      <c r="L127" s="71">
        <v>53.247619521443198</v>
      </c>
      <c r="M127" s="71">
        <v>63.5993531207505</v>
      </c>
      <c r="N127" s="71">
        <v>68.115064696815622</v>
      </c>
      <c r="O127" s="71">
        <v>63.5993531207505</v>
      </c>
      <c r="P127" s="71">
        <v>53.247619521443198</v>
      </c>
      <c r="Q127" s="71">
        <v>40.613141423158304</v>
      </c>
      <c r="R127" s="71">
        <v>27.07190425612243</v>
      </c>
      <c r="S127" s="71">
        <v>13.123686740696877</v>
      </c>
      <c r="T127" s="71">
        <v>0</v>
      </c>
      <c r="U127" s="71">
        <v>0</v>
      </c>
      <c r="V127" s="71">
        <v>0</v>
      </c>
      <c r="W127" s="71">
        <v>0</v>
      </c>
      <c r="X127" s="64">
        <v>0</v>
      </c>
      <c r="Y127" s="64">
        <v>0</v>
      </c>
      <c r="Z127" s="64">
        <v>0</v>
      </c>
    </row>
    <row r="128" spans="1:26">
      <c r="A128" s="239" t="s">
        <v>794</v>
      </c>
      <c r="B128" s="43" t="s">
        <v>87</v>
      </c>
      <c r="C128" s="68">
        <v>0</v>
      </c>
      <c r="D128" s="68">
        <v>0</v>
      </c>
      <c r="E128" s="68">
        <v>0</v>
      </c>
      <c r="F128" s="71">
        <v>0</v>
      </c>
      <c r="G128" s="71">
        <v>0</v>
      </c>
      <c r="H128" s="71">
        <v>0</v>
      </c>
      <c r="I128" s="71">
        <v>12.444185633900014</v>
      </c>
      <c r="J128" s="71">
        <v>25.896033486405411</v>
      </c>
      <c r="K128" s="71">
        <v>38.809771866780927</v>
      </c>
      <c r="L128" s="71">
        <v>50.581878771737095</v>
      </c>
      <c r="M128" s="71">
        <v>59.790306000780873</v>
      </c>
      <c r="N128" s="71">
        <v>63.566813252314127</v>
      </c>
      <c r="O128" s="71">
        <v>59.790306000780873</v>
      </c>
      <c r="P128" s="71">
        <v>50.581878771737095</v>
      </c>
      <c r="Q128" s="71">
        <v>38.809771866780927</v>
      </c>
      <c r="R128" s="71">
        <v>25.896033486405411</v>
      </c>
      <c r="S128" s="71">
        <v>12.444185633900014</v>
      </c>
      <c r="T128" s="71">
        <v>0</v>
      </c>
      <c r="U128" s="71">
        <v>0</v>
      </c>
      <c r="V128" s="71">
        <v>0</v>
      </c>
      <c r="W128" s="71">
        <v>0</v>
      </c>
      <c r="X128" s="64">
        <v>0</v>
      </c>
      <c r="Y128" s="64">
        <v>0</v>
      </c>
      <c r="Z128" s="64">
        <v>0</v>
      </c>
    </row>
    <row r="129" spans="1:26">
      <c r="A129" s="239" t="s">
        <v>794</v>
      </c>
      <c r="B129" s="43" t="s">
        <v>88</v>
      </c>
      <c r="C129" s="68">
        <v>0</v>
      </c>
      <c r="D129" s="68">
        <v>0</v>
      </c>
      <c r="E129" s="68">
        <v>0</v>
      </c>
      <c r="F129" s="71">
        <v>0</v>
      </c>
      <c r="G129" s="71">
        <v>0</v>
      </c>
      <c r="H129" s="71">
        <v>0</v>
      </c>
      <c r="I129" s="71">
        <v>12.679237292827979</v>
      </c>
      <c r="J129" s="71">
        <v>26.305440296369063</v>
      </c>
      <c r="K129" s="71">
        <v>39.436709241829547</v>
      </c>
      <c r="L129" s="71">
        <v>51.500334659011486</v>
      </c>
      <c r="M129" s="71">
        <v>61.076818122322251</v>
      </c>
      <c r="N129" s="71">
        <v>65.076976119421275</v>
      </c>
      <c r="O129" s="71">
        <v>61.076818122322251</v>
      </c>
      <c r="P129" s="71">
        <v>51.500334659011486</v>
      </c>
      <c r="Q129" s="71">
        <v>39.436709241829547</v>
      </c>
      <c r="R129" s="71">
        <v>26.305440296369063</v>
      </c>
      <c r="S129" s="71">
        <v>12.679237292827979</v>
      </c>
      <c r="T129" s="71">
        <v>0</v>
      </c>
      <c r="U129" s="71">
        <v>0</v>
      </c>
      <c r="V129" s="71">
        <v>0</v>
      </c>
      <c r="W129" s="71">
        <v>0</v>
      </c>
      <c r="X129" s="64">
        <v>0</v>
      </c>
      <c r="Y129" s="64">
        <v>0</v>
      </c>
      <c r="Z129" s="64">
        <v>0</v>
      </c>
    </row>
    <row r="130" spans="1:26">
      <c r="A130" s="239" t="s">
        <v>794</v>
      </c>
      <c r="B130" s="43" t="s">
        <v>89</v>
      </c>
      <c r="C130" s="68">
        <v>0</v>
      </c>
      <c r="D130" s="68">
        <v>0</v>
      </c>
      <c r="E130" s="68">
        <v>0</v>
      </c>
      <c r="F130" s="71">
        <v>0</v>
      </c>
      <c r="G130" s="71">
        <v>0</v>
      </c>
      <c r="H130" s="71">
        <v>0</v>
      </c>
      <c r="I130" s="71">
        <v>13.678808490210924</v>
      </c>
      <c r="J130" s="71">
        <v>28.008673093152211</v>
      </c>
      <c r="K130" s="71">
        <v>42.051728106761573</v>
      </c>
      <c r="L130" s="71">
        <v>55.429181919197084</v>
      </c>
      <c r="M130" s="71">
        <v>66.927126037349765</v>
      </c>
      <c r="N130" s="71">
        <v>72.355167401558475</v>
      </c>
      <c r="O130" s="71">
        <v>66.927126037349765</v>
      </c>
      <c r="P130" s="71">
        <v>55.429181919197084</v>
      </c>
      <c r="Q130" s="71">
        <v>42.051728106761573</v>
      </c>
      <c r="R130" s="71">
        <v>28.008673093152211</v>
      </c>
      <c r="S130" s="71">
        <v>13.678808490210924</v>
      </c>
      <c r="T130" s="71">
        <v>0</v>
      </c>
      <c r="U130" s="71">
        <v>0</v>
      </c>
      <c r="V130" s="71">
        <v>0</v>
      </c>
      <c r="W130" s="71">
        <v>0</v>
      </c>
      <c r="X130" s="64">
        <v>0</v>
      </c>
      <c r="Y130" s="64">
        <v>0</v>
      </c>
      <c r="Z130" s="64">
        <v>0</v>
      </c>
    </row>
    <row r="131" spans="1:26">
      <c r="A131" s="239" t="s">
        <v>794</v>
      </c>
      <c r="B131" s="43" t="s">
        <v>90</v>
      </c>
      <c r="C131" s="68">
        <v>0</v>
      </c>
      <c r="D131" s="68">
        <v>0</v>
      </c>
      <c r="E131" s="68">
        <v>0</v>
      </c>
      <c r="F131" s="71">
        <v>0</v>
      </c>
      <c r="G131" s="71">
        <v>0</v>
      </c>
      <c r="H131" s="71">
        <v>0</v>
      </c>
      <c r="I131" s="71">
        <v>14.750196724310406</v>
      </c>
      <c r="J131" s="71">
        <v>29.667025968354601</v>
      </c>
      <c r="K131" s="71">
        <v>44.536359270164581</v>
      </c>
      <c r="L131" s="71">
        <v>59.288639782488644</v>
      </c>
      <c r="M131" s="71">
        <v>73.604024661837229</v>
      </c>
      <c r="N131" s="71">
        <v>83.370554050730505</v>
      </c>
      <c r="O131" s="71">
        <v>73.604024661837229</v>
      </c>
      <c r="P131" s="71">
        <v>59.288639782488644</v>
      </c>
      <c r="Q131" s="71">
        <v>44.536359270164581</v>
      </c>
      <c r="R131" s="71">
        <v>29.667025968354601</v>
      </c>
      <c r="S131" s="71">
        <v>14.750196724310406</v>
      </c>
      <c r="T131" s="71">
        <v>0</v>
      </c>
      <c r="U131" s="71">
        <v>0</v>
      </c>
      <c r="V131" s="71">
        <v>0</v>
      </c>
      <c r="W131" s="71">
        <v>0</v>
      </c>
      <c r="X131" s="64">
        <v>0</v>
      </c>
      <c r="Y131" s="64">
        <v>0</v>
      </c>
      <c r="Z131" s="64">
        <v>0</v>
      </c>
    </row>
    <row r="132" spans="1:26">
      <c r="A132" s="239" t="s">
        <v>794</v>
      </c>
      <c r="B132" s="43" t="s">
        <v>91</v>
      </c>
      <c r="C132" s="68">
        <v>0</v>
      </c>
      <c r="D132" s="68">
        <v>0</v>
      </c>
      <c r="E132" s="68">
        <v>0</v>
      </c>
      <c r="F132" s="71">
        <v>0</v>
      </c>
      <c r="G132" s="71">
        <v>0</v>
      </c>
      <c r="H132" s="71">
        <v>0.45367547338538988</v>
      </c>
      <c r="I132" s="71">
        <v>15.281840241987243</v>
      </c>
      <c r="J132" s="71">
        <v>30.119029435927029</v>
      </c>
      <c r="K132" s="71">
        <v>44.94100877873619</v>
      </c>
      <c r="L132" s="71">
        <v>59.697000532551769</v>
      </c>
      <c r="M132" s="71">
        <v>74.169559455918261</v>
      </c>
      <c r="N132" s="71">
        <v>84.718999498996823</v>
      </c>
      <c r="O132" s="71">
        <v>74.169559455918261</v>
      </c>
      <c r="P132" s="71">
        <v>59.697000532551769</v>
      </c>
      <c r="Q132" s="71">
        <v>44.94100877873619</v>
      </c>
      <c r="R132" s="71">
        <v>30.119029435927029</v>
      </c>
      <c r="S132" s="71">
        <v>15.281840241987243</v>
      </c>
      <c r="T132" s="71">
        <v>0.45367547338538988</v>
      </c>
      <c r="U132" s="71">
        <v>0</v>
      </c>
      <c r="V132" s="71">
        <v>0</v>
      </c>
      <c r="W132" s="71">
        <v>0</v>
      </c>
      <c r="X132" s="64">
        <v>0</v>
      </c>
      <c r="Y132" s="64">
        <v>0</v>
      </c>
      <c r="Z132" s="64">
        <v>0</v>
      </c>
    </row>
    <row r="133" spans="1:26">
      <c r="A133" s="239" t="s">
        <v>794</v>
      </c>
      <c r="B133" s="43" t="s">
        <v>92</v>
      </c>
      <c r="C133" s="68">
        <v>0</v>
      </c>
      <c r="D133" s="68">
        <v>0</v>
      </c>
      <c r="E133" s="68">
        <v>0</v>
      </c>
      <c r="F133" s="71">
        <v>0</v>
      </c>
      <c r="G133" s="71">
        <v>0</v>
      </c>
      <c r="H133" s="71">
        <v>0.97926851287358463</v>
      </c>
      <c r="I133" s="71">
        <v>15.230570865731247</v>
      </c>
      <c r="J133" s="71">
        <v>29.444650041004113</v>
      </c>
      <c r="K133" s="71">
        <v>43.482350623985297</v>
      </c>
      <c r="L133" s="71">
        <v>57.030145615886212</v>
      </c>
      <c r="M133" s="71">
        <v>69.032046362101184</v>
      </c>
      <c r="N133" s="71">
        <v>75.045025057852868</v>
      </c>
      <c r="O133" s="71">
        <v>69.032046362101184</v>
      </c>
      <c r="P133" s="71">
        <v>57.030145615886212</v>
      </c>
      <c r="Q133" s="71">
        <v>43.482350623985297</v>
      </c>
      <c r="R133" s="71">
        <v>29.444650041004113</v>
      </c>
      <c r="S133" s="71">
        <v>15.230570865731247</v>
      </c>
      <c r="T133" s="71">
        <v>0.97926851287358463</v>
      </c>
      <c r="U133" s="71">
        <v>0</v>
      </c>
      <c r="V133" s="71">
        <v>0</v>
      </c>
      <c r="W133" s="71">
        <v>0</v>
      </c>
      <c r="X133" s="64">
        <v>0</v>
      </c>
      <c r="Y133" s="64">
        <v>0</v>
      </c>
      <c r="Z133" s="64">
        <v>0</v>
      </c>
    </row>
    <row r="134" spans="1:26">
      <c r="A134" s="239" t="s">
        <v>794</v>
      </c>
      <c r="B134" s="43" t="s">
        <v>93</v>
      </c>
      <c r="C134" s="68">
        <v>0</v>
      </c>
      <c r="D134" s="68">
        <v>0</v>
      </c>
      <c r="E134" s="68">
        <v>0</v>
      </c>
      <c r="F134" s="71">
        <v>0</v>
      </c>
      <c r="G134" s="71">
        <v>0</v>
      </c>
      <c r="H134" s="71">
        <v>1.2490945691540467</v>
      </c>
      <c r="I134" s="71">
        <v>15.040079257427246</v>
      </c>
      <c r="J134" s="71">
        <v>28.750384481402339</v>
      </c>
      <c r="K134" s="71">
        <v>42.160252363603149</v>
      </c>
      <c r="L134" s="71">
        <v>54.802374108080151</v>
      </c>
      <c r="M134" s="71">
        <v>65.358246899676715</v>
      </c>
      <c r="N134" s="71">
        <v>70.091019163297005</v>
      </c>
      <c r="O134" s="71">
        <v>65.358246899676715</v>
      </c>
      <c r="P134" s="71">
        <v>54.802374108080151</v>
      </c>
      <c r="Q134" s="71">
        <v>42.160252363603149</v>
      </c>
      <c r="R134" s="71">
        <v>28.750384481402339</v>
      </c>
      <c r="S134" s="71">
        <v>15.040079257427246</v>
      </c>
      <c r="T134" s="71">
        <v>1.2490945691540467</v>
      </c>
      <c r="U134" s="71">
        <v>0</v>
      </c>
      <c r="V134" s="71">
        <v>0</v>
      </c>
      <c r="W134" s="71">
        <v>0</v>
      </c>
      <c r="X134" s="64">
        <v>0</v>
      </c>
      <c r="Y134" s="64">
        <v>0</v>
      </c>
      <c r="Z134" s="64">
        <v>0</v>
      </c>
    </row>
    <row r="135" spans="1:26">
      <c r="A135" s="239" t="s">
        <v>796</v>
      </c>
      <c r="B135" s="43" t="s">
        <v>82</v>
      </c>
      <c r="C135" s="68">
        <v>0</v>
      </c>
      <c r="D135" s="68">
        <v>0</v>
      </c>
      <c r="E135" s="68">
        <v>0</v>
      </c>
      <c r="F135" s="71">
        <v>0</v>
      </c>
      <c r="G135" s="71">
        <v>0</v>
      </c>
      <c r="H135" s="71">
        <v>8.4964855188212649</v>
      </c>
      <c r="I135" s="71">
        <v>21.644860075054662</v>
      </c>
      <c r="J135" s="71">
        <v>35.092091806114503</v>
      </c>
      <c r="K135" s="71">
        <v>48.749126884442852</v>
      </c>
      <c r="L135" s="71">
        <v>62.574329941459268</v>
      </c>
      <c r="M135" s="71">
        <v>76.650434141977087</v>
      </c>
      <c r="N135" s="71">
        <v>89.1</v>
      </c>
      <c r="O135" s="71">
        <v>76.650434141977087</v>
      </c>
      <c r="P135" s="71">
        <v>62.574329941459268</v>
      </c>
      <c r="Q135" s="71">
        <v>48.749126884442852</v>
      </c>
      <c r="R135" s="71">
        <v>35.092091806114503</v>
      </c>
      <c r="S135" s="71">
        <v>21.644860075054662</v>
      </c>
      <c r="T135" s="71">
        <v>8.4964855188212649</v>
      </c>
      <c r="U135" s="71">
        <v>0</v>
      </c>
      <c r="V135" s="71">
        <v>0</v>
      </c>
      <c r="W135" s="71">
        <v>0</v>
      </c>
      <c r="X135" s="64">
        <v>0</v>
      </c>
      <c r="Y135" s="64">
        <v>0</v>
      </c>
      <c r="Z135" s="64">
        <v>0</v>
      </c>
    </row>
    <row r="136" spans="1:26">
      <c r="A136" s="239" t="s">
        <v>796</v>
      </c>
      <c r="B136" s="43" t="s">
        <v>83</v>
      </c>
      <c r="C136" s="68">
        <v>0</v>
      </c>
      <c r="D136" s="68">
        <v>0</v>
      </c>
      <c r="E136" s="68">
        <v>0</v>
      </c>
      <c r="F136" s="71">
        <v>0</v>
      </c>
      <c r="G136" s="71">
        <v>0</v>
      </c>
      <c r="H136" s="71">
        <v>5.3307372776461914</v>
      </c>
      <c r="I136" s="71">
        <v>18.893027598451745</v>
      </c>
      <c r="J136" s="71">
        <v>32.613431582660681</v>
      </c>
      <c r="K136" s="71">
        <v>46.364299144893351</v>
      </c>
      <c r="L136" s="71">
        <v>59.943679520724061</v>
      </c>
      <c r="M136" s="71">
        <v>72.684426493346123</v>
      </c>
      <c r="N136" s="71">
        <v>80.095200309590922</v>
      </c>
      <c r="O136" s="71">
        <v>72.684426493346123</v>
      </c>
      <c r="P136" s="71">
        <v>59.943679520724061</v>
      </c>
      <c r="Q136" s="71">
        <v>46.364299144893351</v>
      </c>
      <c r="R136" s="71">
        <v>32.613431582660681</v>
      </c>
      <c r="S136" s="71">
        <v>18.893027598451745</v>
      </c>
      <c r="T136" s="71">
        <v>5.3307372776461914</v>
      </c>
      <c r="U136" s="71">
        <v>0</v>
      </c>
      <c r="V136" s="71">
        <v>0</v>
      </c>
      <c r="W136" s="71">
        <v>0</v>
      </c>
      <c r="X136" s="64">
        <v>0</v>
      </c>
      <c r="Y136" s="64">
        <v>0</v>
      </c>
      <c r="Z136" s="64">
        <v>0</v>
      </c>
    </row>
    <row r="137" spans="1:26">
      <c r="A137" s="239" t="s">
        <v>796</v>
      </c>
      <c r="B137" s="43" t="s">
        <v>84</v>
      </c>
      <c r="C137" s="68">
        <v>0</v>
      </c>
      <c r="D137" s="68">
        <v>0</v>
      </c>
      <c r="E137" s="68">
        <v>0</v>
      </c>
      <c r="F137" s="71">
        <v>0</v>
      </c>
      <c r="G137" s="71">
        <v>0</v>
      </c>
      <c r="H137" s="71">
        <v>1.0007592047039622</v>
      </c>
      <c r="I137" s="71">
        <v>14.747941269196152</v>
      </c>
      <c r="J137" s="71">
        <v>28.392793116308244</v>
      </c>
      <c r="K137" s="71">
        <v>41.701496779060619</v>
      </c>
      <c r="L137" s="71">
        <v>54.178763805742257</v>
      </c>
      <c r="M137" s="71">
        <v>64.472780443319039</v>
      </c>
      <c r="N137" s="71">
        <v>69.003790311568707</v>
      </c>
      <c r="O137" s="71">
        <v>64.472780443319039</v>
      </c>
      <c r="P137" s="71">
        <v>54.178763805742257</v>
      </c>
      <c r="Q137" s="71">
        <v>41.701496779060619</v>
      </c>
      <c r="R137" s="71">
        <v>28.392793116308244</v>
      </c>
      <c r="S137" s="71">
        <v>14.747941269196152</v>
      </c>
      <c r="T137" s="71">
        <v>1.0007592047039622</v>
      </c>
      <c r="U137" s="71">
        <v>0</v>
      </c>
      <c r="V137" s="71">
        <v>0</v>
      </c>
      <c r="W137" s="71">
        <v>0</v>
      </c>
      <c r="X137" s="64">
        <v>0</v>
      </c>
      <c r="Y137" s="64">
        <v>0</v>
      </c>
      <c r="Z137" s="64">
        <v>0</v>
      </c>
    </row>
    <row r="138" spans="1:26">
      <c r="A138" s="239" t="s">
        <v>796</v>
      </c>
      <c r="B138" s="43" t="s">
        <v>85</v>
      </c>
      <c r="C138" s="68">
        <v>0</v>
      </c>
      <c r="D138" s="68">
        <v>0</v>
      </c>
      <c r="E138" s="68">
        <v>0</v>
      </c>
      <c r="F138" s="71">
        <v>0</v>
      </c>
      <c r="G138" s="71">
        <v>0</v>
      </c>
      <c r="H138" s="71">
        <v>0</v>
      </c>
      <c r="I138" s="71">
        <v>10.578389797769367</v>
      </c>
      <c r="J138" s="71">
        <v>23.758092199909026</v>
      </c>
      <c r="K138" s="71">
        <v>36.241721925552433</v>
      </c>
      <c r="L138" s="71">
        <v>47.366319217034395</v>
      </c>
      <c r="M138" s="71">
        <v>55.745311402060956</v>
      </c>
      <c r="N138" s="71">
        <v>59.040422383496235</v>
      </c>
      <c r="O138" s="71">
        <v>55.745311402060956</v>
      </c>
      <c r="P138" s="71">
        <v>47.366319217034395</v>
      </c>
      <c r="Q138" s="71">
        <v>36.241721925552433</v>
      </c>
      <c r="R138" s="71">
        <v>23.758092199909026</v>
      </c>
      <c r="S138" s="71">
        <v>10.578389797769367</v>
      </c>
      <c r="T138" s="71">
        <v>0</v>
      </c>
      <c r="U138" s="71">
        <v>0</v>
      </c>
      <c r="V138" s="71">
        <v>0</v>
      </c>
      <c r="W138" s="71">
        <v>0</v>
      </c>
      <c r="X138" s="64">
        <v>0</v>
      </c>
      <c r="Y138" s="64">
        <v>0</v>
      </c>
      <c r="Z138" s="64">
        <v>0</v>
      </c>
    </row>
    <row r="139" spans="1:26">
      <c r="A139" s="239" t="s">
        <v>796</v>
      </c>
      <c r="B139" s="43" t="s">
        <v>86</v>
      </c>
      <c r="C139" s="68">
        <v>0</v>
      </c>
      <c r="D139" s="68">
        <v>0</v>
      </c>
      <c r="E139" s="68">
        <v>0</v>
      </c>
      <c r="F139" s="71">
        <v>0</v>
      </c>
      <c r="G139" s="71">
        <v>0</v>
      </c>
      <c r="H139" s="71">
        <v>0</v>
      </c>
      <c r="I139" s="71">
        <v>5.4392973196155152</v>
      </c>
      <c r="J139" s="71">
        <v>17.71216439384991</v>
      </c>
      <c r="K139" s="71">
        <v>28.952970203067231</v>
      </c>
      <c r="L139" s="71">
        <v>38.469877016360918</v>
      </c>
      <c r="M139" s="71">
        <v>45.142485168419185</v>
      </c>
      <c r="N139" s="71">
        <v>47.600042346969133</v>
      </c>
      <c r="O139" s="71">
        <v>45.142485168419185</v>
      </c>
      <c r="P139" s="71">
        <v>38.469877016360918</v>
      </c>
      <c r="Q139" s="71">
        <v>28.952970203067231</v>
      </c>
      <c r="R139" s="71">
        <v>17.71216439384991</v>
      </c>
      <c r="S139" s="71">
        <v>5.4392973196155152</v>
      </c>
      <c r="T139" s="71">
        <v>0</v>
      </c>
      <c r="U139" s="71">
        <v>0</v>
      </c>
      <c r="V139" s="71">
        <v>0</v>
      </c>
      <c r="W139" s="71">
        <v>0</v>
      </c>
      <c r="X139" s="64">
        <v>0</v>
      </c>
      <c r="Y139" s="64">
        <v>0</v>
      </c>
      <c r="Z139" s="64">
        <v>0</v>
      </c>
    </row>
    <row r="140" spans="1:26">
      <c r="A140" s="239" t="s">
        <v>796</v>
      </c>
      <c r="B140" s="43" t="s">
        <v>87</v>
      </c>
      <c r="C140" s="68">
        <v>0</v>
      </c>
      <c r="D140" s="68">
        <v>0</v>
      </c>
      <c r="E140" s="68">
        <v>0</v>
      </c>
      <c r="F140" s="71">
        <v>0</v>
      </c>
      <c r="G140" s="71">
        <v>0</v>
      </c>
      <c r="H140" s="71">
        <v>0</v>
      </c>
      <c r="I140" s="71">
        <v>3.2658454007911115</v>
      </c>
      <c r="J140" s="71">
        <v>15.079845312651573</v>
      </c>
      <c r="K140" s="71">
        <v>25.763348345661306</v>
      </c>
      <c r="L140" s="71">
        <v>34.649068259535611</v>
      </c>
      <c r="M140" s="71">
        <v>40.746923866882533</v>
      </c>
      <c r="N140" s="71">
        <v>42.955374126900161</v>
      </c>
      <c r="O140" s="71">
        <v>40.746923866882533</v>
      </c>
      <c r="P140" s="71">
        <v>34.649068259535611</v>
      </c>
      <c r="Q140" s="71">
        <v>25.763348345661306</v>
      </c>
      <c r="R140" s="71">
        <v>15.079845312651573</v>
      </c>
      <c r="S140" s="71">
        <v>3.2658454007911115</v>
      </c>
      <c r="T140" s="71">
        <v>0</v>
      </c>
      <c r="U140" s="71">
        <v>0</v>
      </c>
      <c r="V140" s="71">
        <v>0</v>
      </c>
      <c r="W140" s="71">
        <v>0</v>
      </c>
      <c r="X140" s="64">
        <v>0</v>
      </c>
      <c r="Y140" s="64">
        <v>0</v>
      </c>
      <c r="Z140" s="64">
        <v>0</v>
      </c>
    </row>
    <row r="141" spans="1:26">
      <c r="A141" s="239" t="s">
        <v>796</v>
      </c>
      <c r="B141" s="43" t="s">
        <v>88</v>
      </c>
      <c r="C141" s="68">
        <v>0</v>
      </c>
      <c r="D141" s="68">
        <v>0</v>
      </c>
      <c r="E141" s="68">
        <v>0</v>
      </c>
      <c r="F141" s="71">
        <v>0</v>
      </c>
      <c r="G141" s="71">
        <v>0</v>
      </c>
      <c r="H141" s="71">
        <v>0</v>
      </c>
      <c r="I141" s="71">
        <v>3.9942841598164653</v>
      </c>
      <c r="J141" s="71">
        <v>15.966105254756201</v>
      </c>
      <c r="K141" s="71">
        <v>26.837504970794424</v>
      </c>
      <c r="L141" s="71">
        <v>35.93134567651343</v>
      </c>
      <c r="M141" s="71">
        <v>42.214203074174407</v>
      </c>
      <c r="N141" s="71">
        <v>44.501414500271267</v>
      </c>
      <c r="O141" s="71">
        <v>42.214203074174407</v>
      </c>
      <c r="P141" s="71">
        <v>35.93134567651343</v>
      </c>
      <c r="Q141" s="71">
        <v>26.837504970794424</v>
      </c>
      <c r="R141" s="71">
        <v>15.966105254756201</v>
      </c>
      <c r="S141" s="71">
        <v>3.9942841598164653</v>
      </c>
      <c r="T141" s="71">
        <v>0</v>
      </c>
      <c r="U141" s="71">
        <v>0</v>
      </c>
      <c r="V141" s="71">
        <v>0</v>
      </c>
      <c r="W141" s="71">
        <v>0</v>
      </c>
      <c r="X141" s="64">
        <v>0</v>
      </c>
      <c r="Y141" s="64">
        <v>0</v>
      </c>
      <c r="Z141" s="64">
        <v>0</v>
      </c>
    </row>
    <row r="142" spans="1:26">
      <c r="A142" s="239" t="s">
        <v>796</v>
      </c>
      <c r="B142" s="43" t="s">
        <v>89</v>
      </c>
      <c r="C142" s="68">
        <v>0</v>
      </c>
      <c r="D142" s="68">
        <v>0</v>
      </c>
      <c r="E142" s="68">
        <v>0</v>
      </c>
      <c r="F142" s="71">
        <v>0</v>
      </c>
      <c r="G142" s="71">
        <v>0</v>
      </c>
      <c r="H142" s="71">
        <v>0</v>
      </c>
      <c r="I142" s="71">
        <v>7.4094111637514031</v>
      </c>
      <c r="J142" s="71">
        <v>20.063475049994498</v>
      </c>
      <c r="K142" s="71">
        <v>31.797447243753769</v>
      </c>
      <c r="L142" s="71">
        <v>41.912894971751115</v>
      </c>
      <c r="M142" s="71">
        <v>49.173337629077238</v>
      </c>
      <c r="N142" s="71">
        <v>51.900694351452728</v>
      </c>
      <c r="O142" s="71">
        <v>49.173337629077238</v>
      </c>
      <c r="P142" s="71">
        <v>41.912894971751115</v>
      </c>
      <c r="Q142" s="71">
        <v>31.797447243753769</v>
      </c>
      <c r="R142" s="71">
        <v>20.063475049994498</v>
      </c>
      <c r="S142" s="71">
        <v>7.4094111637514031</v>
      </c>
      <c r="T142" s="71">
        <v>0</v>
      </c>
      <c r="U142" s="71">
        <v>0</v>
      </c>
      <c r="V142" s="71">
        <v>0</v>
      </c>
      <c r="W142" s="71">
        <v>0</v>
      </c>
      <c r="X142" s="64">
        <v>0</v>
      </c>
      <c r="Y142" s="64">
        <v>0</v>
      </c>
      <c r="Z142" s="64">
        <v>0</v>
      </c>
    </row>
    <row r="143" spans="1:26">
      <c r="A143" s="239" t="s">
        <v>796</v>
      </c>
      <c r="B143" s="43" t="s">
        <v>90</v>
      </c>
      <c r="C143" s="68">
        <v>0</v>
      </c>
      <c r="D143" s="68">
        <v>0</v>
      </c>
      <c r="E143" s="68">
        <v>0</v>
      </c>
      <c r="F143" s="71">
        <v>0</v>
      </c>
      <c r="G143" s="71">
        <v>0</v>
      </c>
      <c r="H143" s="71">
        <v>0</v>
      </c>
      <c r="I143" s="71">
        <v>12.262378748481034</v>
      </c>
      <c r="J143" s="71">
        <v>25.666319295611093</v>
      </c>
      <c r="K143" s="71">
        <v>38.512696201384841</v>
      </c>
      <c r="L143" s="71">
        <v>50.187826240379167</v>
      </c>
      <c r="M143" s="71">
        <v>59.270871538082751</v>
      </c>
      <c r="N143" s="71">
        <v>62.972013187756637</v>
      </c>
      <c r="O143" s="71">
        <v>59.270871538082751</v>
      </c>
      <c r="P143" s="71">
        <v>50.187826240379167</v>
      </c>
      <c r="Q143" s="71">
        <v>38.512696201384841</v>
      </c>
      <c r="R143" s="71">
        <v>25.666319295611093</v>
      </c>
      <c r="S143" s="71">
        <v>12.262378748481034</v>
      </c>
      <c r="T143" s="71">
        <v>0</v>
      </c>
      <c r="U143" s="71">
        <v>0</v>
      </c>
      <c r="V143" s="71">
        <v>0</v>
      </c>
      <c r="W143" s="71">
        <v>0</v>
      </c>
      <c r="X143" s="64">
        <v>0</v>
      </c>
      <c r="Y143" s="64">
        <v>0</v>
      </c>
      <c r="Z143" s="64">
        <v>0</v>
      </c>
    </row>
    <row r="144" spans="1:26">
      <c r="A144" s="239" t="s">
        <v>796</v>
      </c>
      <c r="B144" s="43" t="s">
        <v>91</v>
      </c>
      <c r="C144" s="68">
        <v>0</v>
      </c>
      <c r="D144" s="68">
        <v>0</v>
      </c>
      <c r="E144" s="68">
        <v>0</v>
      </c>
      <c r="F144" s="71">
        <v>0</v>
      </c>
      <c r="G144" s="71">
        <v>0</v>
      </c>
      <c r="H144" s="71">
        <v>3.3451672220980981</v>
      </c>
      <c r="I144" s="71">
        <v>17.046074529236009</v>
      </c>
      <c r="J144" s="71">
        <v>30.79267780784545</v>
      </c>
      <c r="K144" s="71">
        <v>44.412604994003104</v>
      </c>
      <c r="L144" s="71">
        <v>57.564974921909723</v>
      </c>
      <c r="M144" s="71">
        <v>69.170945773330146</v>
      </c>
      <c r="N144" s="71">
        <v>74.921015482172095</v>
      </c>
      <c r="O144" s="71">
        <v>69.170945773330146</v>
      </c>
      <c r="P144" s="71">
        <v>57.564974921909723</v>
      </c>
      <c r="Q144" s="71">
        <v>44.412604994003104</v>
      </c>
      <c r="R144" s="71">
        <v>30.79267780784545</v>
      </c>
      <c r="S144" s="71">
        <v>17.046074529236009</v>
      </c>
      <c r="T144" s="71">
        <v>3.3451672220980981</v>
      </c>
      <c r="U144" s="71">
        <v>0</v>
      </c>
      <c r="V144" s="71">
        <v>0</v>
      </c>
      <c r="W144" s="71">
        <v>0</v>
      </c>
      <c r="X144" s="64">
        <v>0</v>
      </c>
      <c r="Y144" s="64">
        <v>0</v>
      </c>
      <c r="Z144" s="64">
        <v>0</v>
      </c>
    </row>
    <row r="145" spans="1:26">
      <c r="A145" s="239" t="s">
        <v>796</v>
      </c>
      <c r="B145" s="43" t="s">
        <v>92</v>
      </c>
      <c r="C145" s="68">
        <v>0</v>
      </c>
      <c r="D145" s="68">
        <v>0</v>
      </c>
      <c r="E145" s="68">
        <v>0</v>
      </c>
      <c r="F145" s="71">
        <v>0</v>
      </c>
      <c r="G145" s="71">
        <v>0</v>
      </c>
      <c r="H145" s="71">
        <v>7.220617210035341</v>
      </c>
      <c r="I145" s="71">
        <v>20.564613260141549</v>
      </c>
      <c r="J145" s="71">
        <v>34.157395660470428</v>
      </c>
      <c r="K145" s="71">
        <v>47.900525189569045</v>
      </c>
      <c r="L145" s="71">
        <v>61.703379587246182</v>
      </c>
      <c r="M145" s="71">
        <v>75.375102664503501</v>
      </c>
      <c r="N145" s="71">
        <v>85.805959343741648</v>
      </c>
      <c r="O145" s="71">
        <v>75.375102664503501</v>
      </c>
      <c r="P145" s="71">
        <v>61.703379587246182</v>
      </c>
      <c r="Q145" s="71">
        <v>47.900525189569045</v>
      </c>
      <c r="R145" s="71">
        <v>34.157395660470428</v>
      </c>
      <c r="S145" s="71">
        <v>20.564613260141549</v>
      </c>
      <c r="T145" s="71">
        <v>7.220617210035341</v>
      </c>
      <c r="U145" s="71">
        <v>0</v>
      </c>
      <c r="V145" s="71">
        <v>0</v>
      </c>
      <c r="W145" s="71">
        <v>0</v>
      </c>
      <c r="X145" s="64">
        <v>0</v>
      </c>
      <c r="Y145" s="64">
        <v>0</v>
      </c>
      <c r="Z145" s="64">
        <v>0</v>
      </c>
    </row>
    <row r="146" spans="1:26">
      <c r="A146" s="239" t="s">
        <v>796</v>
      </c>
      <c r="B146" s="43" t="s">
        <v>93</v>
      </c>
      <c r="C146" s="68">
        <v>0</v>
      </c>
      <c r="D146" s="68">
        <v>0</v>
      </c>
      <c r="E146" s="68">
        <v>0</v>
      </c>
      <c r="F146" s="71">
        <v>0</v>
      </c>
      <c r="G146" s="71">
        <v>0</v>
      </c>
      <c r="H146" s="71">
        <v>9.2101743540483909</v>
      </c>
      <c r="I146" s="71">
        <v>22.232028124757388</v>
      </c>
      <c r="J146" s="71">
        <v>35.576351868153907</v>
      </c>
      <c r="K146" s="71">
        <v>49.155100775011753</v>
      </c>
      <c r="L146" s="71">
        <v>62.941414134488539</v>
      </c>
      <c r="M146" s="71">
        <v>77.117966208932913</v>
      </c>
      <c r="N146" s="71">
        <v>90</v>
      </c>
      <c r="O146" s="71">
        <v>77.117966208932913</v>
      </c>
      <c r="P146" s="71">
        <v>62.941414134488539</v>
      </c>
      <c r="Q146" s="71">
        <v>49.155100775011753</v>
      </c>
      <c r="R146" s="71">
        <v>35.576351868153907</v>
      </c>
      <c r="S146" s="71">
        <v>22.232028124757388</v>
      </c>
      <c r="T146" s="71">
        <v>9.2101743540483909</v>
      </c>
      <c r="U146" s="71">
        <v>0</v>
      </c>
      <c r="V146" s="71">
        <v>0</v>
      </c>
      <c r="W146" s="71">
        <v>0</v>
      </c>
      <c r="X146" s="64">
        <v>0</v>
      </c>
      <c r="Y146" s="64">
        <v>0</v>
      </c>
      <c r="Z146" s="64">
        <v>0</v>
      </c>
    </row>
    <row r="147" spans="1:26">
      <c r="A147" s="239" t="s">
        <v>757</v>
      </c>
      <c r="B147" s="43" t="s">
        <v>82</v>
      </c>
      <c r="C147" s="68">
        <v>0</v>
      </c>
      <c r="D147" s="68">
        <v>0</v>
      </c>
      <c r="E147" s="68">
        <v>0</v>
      </c>
      <c r="F147" s="71">
        <v>0</v>
      </c>
      <c r="G147" s="71">
        <v>0</v>
      </c>
      <c r="H147" s="71">
        <v>0</v>
      </c>
      <c r="I147" s="71">
        <v>8.3900358774774038</v>
      </c>
      <c r="J147" s="71">
        <v>21.354807399603395</v>
      </c>
      <c r="K147" s="71">
        <v>33.473080819363531</v>
      </c>
      <c r="L147" s="71">
        <v>44.055008532152229</v>
      </c>
      <c r="M147" s="71">
        <v>51.790174843912148</v>
      </c>
      <c r="N147" s="71">
        <v>54.744516904615203</v>
      </c>
      <c r="O147" s="71">
        <v>51.790174843912148</v>
      </c>
      <c r="P147" s="71">
        <v>44.055008532152229</v>
      </c>
      <c r="Q147" s="71">
        <v>33.473080819363531</v>
      </c>
      <c r="R147" s="71">
        <v>21.354807399603395</v>
      </c>
      <c r="S147" s="71">
        <v>8.3900358774774038</v>
      </c>
      <c r="T147" s="71">
        <v>0</v>
      </c>
      <c r="U147" s="71">
        <v>0</v>
      </c>
      <c r="V147" s="71">
        <v>0</v>
      </c>
      <c r="W147" s="71">
        <v>0</v>
      </c>
      <c r="X147" s="64">
        <v>0</v>
      </c>
      <c r="Y147" s="64">
        <v>0</v>
      </c>
      <c r="Z147" s="64">
        <v>0</v>
      </c>
    </row>
    <row r="148" spans="1:26">
      <c r="A148" s="239" t="s">
        <v>757</v>
      </c>
      <c r="B148" s="43" t="s">
        <v>83</v>
      </c>
      <c r="C148" s="68">
        <v>0</v>
      </c>
      <c r="D148" s="68">
        <v>0</v>
      </c>
      <c r="E148" s="68">
        <v>0</v>
      </c>
      <c r="F148" s="71">
        <v>0</v>
      </c>
      <c r="G148" s="71">
        <v>0</v>
      </c>
      <c r="H148" s="71">
        <v>0</v>
      </c>
      <c r="I148" s="71">
        <v>10.902224193639226</v>
      </c>
      <c r="J148" s="71">
        <v>24.647396875615769</v>
      </c>
      <c r="K148" s="71">
        <v>37.787804745000287</v>
      </c>
      <c r="L148" s="71">
        <v>49.721897076807373</v>
      </c>
      <c r="M148" s="71">
        <v>59.0176652270587</v>
      </c>
      <c r="N148" s="71">
        <v>62.814202620883457</v>
      </c>
      <c r="O148" s="71">
        <v>59.0176652270587</v>
      </c>
      <c r="P148" s="71">
        <v>49.721897076807373</v>
      </c>
      <c r="Q148" s="71">
        <v>37.787804745000287</v>
      </c>
      <c r="R148" s="71">
        <v>24.647396875615769</v>
      </c>
      <c r="S148" s="71">
        <v>10.902224193639226</v>
      </c>
      <c r="T148" s="71">
        <v>0</v>
      </c>
      <c r="U148" s="71">
        <v>0</v>
      </c>
      <c r="V148" s="71">
        <v>0</v>
      </c>
      <c r="W148" s="71">
        <v>0</v>
      </c>
      <c r="X148" s="64">
        <v>0</v>
      </c>
      <c r="Y148" s="64">
        <v>0</v>
      </c>
      <c r="Z148" s="64">
        <v>0</v>
      </c>
    </row>
    <row r="149" spans="1:26">
      <c r="A149" s="239" t="s">
        <v>757</v>
      </c>
      <c r="B149" s="43" t="s">
        <v>84</v>
      </c>
      <c r="C149" s="68">
        <v>0</v>
      </c>
      <c r="D149" s="68">
        <v>0</v>
      </c>
      <c r="E149" s="68">
        <v>0</v>
      </c>
      <c r="F149" s="71">
        <v>0</v>
      </c>
      <c r="G149" s="71">
        <v>0</v>
      </c>
      <c r="H149" s="71">
        <v>0</v>
      </c>
      <c r="I149" s="71">
        <v>13.929306449261462</v>
      </c>
      <c r="J149" s="71">
        <v>28.342999491344742</v>
      </c>
      <c r="K149" s="71">
        <v>42.50978658291978</v>
      </c>
      <c r="L149" s="71">
        <v>56.091800404013149</v>
      </c>
      <c r="M149" s="71">
        <v>67.954645596342715</v>
      </c>
      <c r="N149" s="71">
        <v>73.731918862621171</v>
      </c>
      <c r="O149" s="71">
        <v>67.954645596342715</v>
      </c>
      <c r="P149" s="71">
        <v>56.091800404013149</v>
      </c>
      <c r="Q149" s="71">
        <v>42.50978658291978</v>
      </c>
      <c r="R149" s="71">
        <v>28.342999491344742</v>
      </c>
      <c r="S149" s="71">
        <v>13.929306449261462</v>
      </c>
      <c r="T149" s="71">
        <v>0</v>
      </c>
      <c r="U149" s="71">
        <v>0</v>
      </c>
      <c r="V149" s="71">
        <v>0</v>
      </c>
      <c r="W149" s="71">
        <v>0</v>
      </c>
      <c r="X149" s="64">
        <v>0</v>
      </c>
      <c r="Y149" s="64">
        <v>0</v>
      </c>
      <c r="Z149" s="64">
        <v>0</v>
      </c>
    </row>
    <row r="150" spans="1:26">
      <c r="A150" s="239" t="s">
        <v>757</v>
      </c>
      <c r="B150" s="43" t="s">
        <v>85</v>
      </c>
      <c r="C150" s="68">
        <v>0</v>
      </c>
      <c r="D150" s="68">
        <v>0</v>
      </c>
      <c r="E150" s="68">
        <v>0</v>
      </c>
      <c r="F150" s="71">
        <v>0</v>
      </c>
      <c r="G150" s="71">
        <v>0</v>
      </c>
      <c r="H150" s="71">
        <v>1.7682046593996408</v>
      </c>
      <c r="I150" s="71">
        <v>16.267187009230689</v>
      </c>
      <c r="J150" s="71">
        <v>30.823476519642629</v>
      </c>
      <c r="K150" s="71">
        <v>45.386707127734006</v>
      </c>
      <c r="L150" s="71">
        <v>59.874837755275358</v>
      </c>
      <c r="M150" s="71">
        <v>73.980656570515222</v>
      </c>
      <c r="N150" s="71">
        <v>83.724322160769063</v>
      </c>
      <c r="O150" s="71">
        <v>73.980656570515222</v>
      </c>
      <c r="P150" s="71">
        <v>59.874837755275358</v>
      </c>
      <c r="Q150" s="71">
        <v>45.386707127734006</v>
      </c>
      <c r="R150" s="71">
        <v>30.823476519642629</v>
      </c>
      <c r="S150" s="71">
        <v>16.267187009230689</v>
      </c>
      <c r="T150" s="71">
        <v>1.7682046593996408</v>
      </c>
      <c r="U150" s="71">
        <v>0</v>
      </c>
      <c r="V150" s="71">
        <v>0</v>
      </c>
      <c r="W150" s="71">
        <v>0</v>
      </c>
      <c r="X150" s="64">
        <v>0</v>
      </c>
      <c r="Y150" s="64">
        <v>0</v>
      </c>
      <c r="Z150" s="64">
        <v>0</v>
      </c>
    </row>
    <row r="151" spans="1:26">
      <c r="A151" s="239" t="s">
        <v>757</v>
      </c>
      <c r="B151" s="43" t="s">
        <v>86</v>
      </c>
      <c r="C151" s="68">
        <v>0</v>
      </c>
      <c r="D151" s="68">
        <v>0</v>
      </c>
      <c r="E151" s="68">
        <v>0</v>
      </c>
      <c r="F151" s="71">
        <v>0</v>
      </c>
      <c r="G151" s="71">
        <v>0</v>
      </c>
      <c r="H151" s="71">
        <v>4.4514076976552728</v>
      </c>
      <c r="I151" s="71">
        <v>18.401798101079365</v>
      </c>
      <c r="J151" s="71">
        <v>32.515253969474259</v>
      </c>
      <c r="K151" s="71">
        <v>46.721825588197248</v>
      </c>
      <c r="L151" s="71">
        <v>60.953717708653272</v>
      </c>
      <c r="M151" s="71">
        <v>75.048467430902122</v>
      </c>
      <c r="N151" s="71">
        <v>85.958081034655478</v>
      </c>
      <c r="O151" s="71">
        <v>75.048467430902122</v>
      </c>
      <c r="P151" s="71">
        <v>60.953717708653272</v>
      </c>
      <c r="Q151" s="71">
        <v>46.721825588197248</v>
      </c>
      <c r="R151" s="71">
        <v>32.515253969474259</v>
      </c>
      <c r="S151" s="71">
        <v>18.401798101079365</v>
      </c>
      <c r="T151" s="71">
        <v>4.4514076976552728</v>
      </c>
      <c r="U151" s="71">
        <v>0</v>
      </c>
      <c r="V151" s="71">
        <v>0</v>
      </c>
      <c r="W151" s="71">
        <v>0</v>
      </c>
      <c r="X151" s="64">
        <v>0</v>
      </c>
      <c r="Y151" s="64">
        <v>0</v>
      </c>
      <c r="Z151" s="64">
        <v>0</v>
      </c>
    </row>
    <row r="152" spans="1:26">
      <c r="A152" s="239" t="s">
        <v>757</v>
      </c>
      <c r="B152" s="43" t="s">
        <v>87</v>
      </c>
      <c r="C152" s="68">
        <v>0</v>
      </c>
      <c r="D152" s="68">
        <v>0</v>
      </c>
      <c r="E152" s="68">
        <v>0</v>
      </c>
      <c r="F152" s="71">
        <v>0</v>
      </c>
      <c r="G152" s="71">
        <v>0</v>
      </c>
      <c r="H152" s="71">
        <v>5.5256395606238691</v>
      </c>
      <c r="I152" s="71">
        <v>19.102241629143162</v>
      </c>
      <c r="J152" s="71">
        <v>32.852797010407748</v>
      </c>
      <c r="K152" s="71">
        <v>46.661302376743258</v>
      </c>
      <c r="L152" s="71">
        <v>60.359066048123964</v>
      </c>
      <c r="M152" s="71">
        <v>73.39840981079</v>
      </c>
      <c r="N152" s="71">
        <v>81.393718706407427</v>
      </c>
      <c r="O152" s="71">
        <v>73.39840981079</v>
      </c>
      <c r="P152" s="71">
        <v>60.359066048123964</v>
      </c>
      <c r="Q152" s="71">
        <v>46.661302376743258</v>
      </c>
      <c r="R152" s="71">
        <v>32.852797010407748</v>
      </c>
      <c r="S152" s="71">
        <v>19.102241629143162</v>
      </c>
      <c r="T152" s="71">
        <v>5.5256395606238691</v>
      </c>
      <c r="U152" s="71">
        <v>0</v>
      </c>
      <c r="V152" s="71">
        <v>0</v>
      </c>
      <c r="W152" s="71">
        <v>0</v>
      </c>
      <c r="X152" s="64">
        <v>0</v>
      </c>
      <c r="Y152" s="64">
        <v>0</v>
      </c>
      <c r="Z152" s="64">
        <v>0</v>
      </c>
    </row>
    <row r="153" spans="1:26">
      <c r="A153" s="239" t="s">
        <v>757</v>
      </c>
      <c r="B153" s="43" t="s">
        <v>88</v>
      </c>
      <c r="C153" s="68">
        <v>0</v>
      </c>
      <c r="D153" s="68">
        <v>0</v>
      </c>
      <c r="E153" s="68">
        <v>0</v>
      </c>
      <c r="F153" s="71">
        <v>0</v>
      </c>
      <c r="G153" s="71">
        <v>0</v>
      </c>
      <c r="H153" s="71">
        <v>5.1691466857449102</v>
      </c>
      <c r="I153" s="71">
        <v>18.879465251762781</v>
      </c>
      <c r="J153" s="71">
        <v>32.76214570595959</v>
      </c>
      <c r="K153" s="71">
        <v>46.718561658964326</v>
      </c>
      <c r="L153" s="71">
        <v>60.618702783815031</v>
      </c>
      <c r="M153" s="71">
        <v>74.053759001710347</v>
      </c>
      <c r="N153" s="71">
        <v>82.875531226486089</v>
      </c>
      <c r="O153" s="71">
        <v>74.053759001710347</v>
      </c>
      <c r="P153" s="71">
        <v>60.618702783815031</v>
      </c>
      <c r="Q153" s="71">
        <v>46.718561658964326</v>
      </c>
      <c r="R153" s="71">
        <v>32.76214570595959</v>
      </c>
      <c r="S153" s="71">
        <v>18.879465251762781</v>
      </c>
      <c r="T153" s="71">
        <v>5.1691466857449102</v>
      </c>
      <c r="U153" s="71">
        <v>0</v>
      </c>
      <c r="V153" s="71">
        <v>0</v>
      </c>
      <c r="W153" s="71">
        <v>0</v>
      </c>
      <c r="X153" s="64">
        <v>0</v>
      </c>
      <c r="Y153" s="64">
        <v>0</v>
      </c>
      <c r="Z153" s="64">
        <v>0</v>
      </c>
    </row>
    <row r="154" spans="1:26">
      <c r="A154" s="239" t="s">
        <v>757</v>
      </c>
      <c r="B154" s="43" t="s">
        <v>89</v>
      </c>
      <c r="C154" s="68">
        <v>0</v>
      </c>
      <c r="D154" s="68">
        <v>0</v>
      </c>
      <c r="E154" s="68">
        <v>0</v>
      </c>
      <c r="F154" s="71">
        <v>0</v>
      </c>
      <c r="G154" s="71">
        <v>0</v>
      </c>
      <c r="H154" s="71">
        <v>3.4484744096624675</v>
      </c>
      <c r="I154" s="71">
        <v>17.668569387368947</v>
      </c>
      <c r="J154" s="71">
        <v>32.02499648870716</v>
      </c>
      <c r="K154" s="71">
        <v>46.471808964991254</v>
      </c>
      <c r="L154" s="71">
        <v>60.983563600042743</v>
      </c>
      <c r="M154" s="71">
        <v>75.567487795178053</v>
      </c>
      <c r="N154" s="71">
        <v>85.6</v>
      </c>
      <c r="O154" s="71">
        <v>75.567487795178053</v>
      </c>
      <c r="P154" s="71">
        <v>60.983563600042743</v>
      </c>
      <c r="Q154" s="71">
        <v>46.471808964991254</v>
      </c>
      <c r="R154" s="71">
        <v>32.02499648870716</v>
      </c>
      <c r="S154" s="71">
        <v>17.668569387368947</v>
      </c>
      <c r="T154" s="71">
        <v>3.4484744096624675</v>
      </c>
      <c r="U154" s="71">
        <v>0</v>
      </c>
      <c r="V154" s="71">
        <v>0</v>
      </c>
      <c r="W154" s="71">
        <v>0</v>
      </c>
      <c r="X154" s="64">
        <v>0</v>
      </c>
      <c r="Y154" s="64">
        <v>0</v>
      </c>
      <c r="Z154" s="64">
        <v>0</v>
      </c>
    </row>
    <row r="155" spans="1:26">
      <c r="A155" s="239" t="s">
        <v>757</v>
      </c>
      <c r="B155" s="43" t="s">
        <v>90</v>
      </c>
      <c r="C155" s="68">
        <v>0</v>
      </c>
      <c r="D155" s="68">
        <v>0</v>
      </c>
      <c r="E155" s="68">
        <v>0</v>
      </c>
      <c r="F155" s="71">
        <v>0</v>
      </c>
      <c r="G155" s="71">
        <v>0</v>
      </c>
      <c r="H155" s="71">
        <v>0.83656994638262749</v>
      </c>
      <c r="I155" s="71">
        <v>15.396858535040161</v>
      </c>
      <c r="J155" s="71">
        <v>29.954422606182071</v>
      </c>
      <c r="K155" s="71">
        <v>44.434448021858259</v>
      </c>
      <c r="L155" s="71">
        <v>58.6679462215603</v>
      </c>
      <c r="M155" s="71">
        <v>71.996383050485747</v>
      </c>
      <c r="N155" s="71">
        <v>79.764749010305565</v>
      </c>
      <c r="O155" s="71">
        <v>71.996383050485747</v>
      </c>
      <c r="P155" s="71">
        <v>58.6679462215603</v>
      </c>
      <c r="Q155" s="71">
        <v>44.434448021858259</v>
      </c>
      <c r="R155" s="71">
        <v>29.954422606182071</v>
      </c>
      <c r="S155" s="71">
        <v>15.396858535040161</v>
      </c>
      <c r="T155" s="71">
        <v>0.83656994638262749</v>
      </c>
      <c r="U155" s="71">
        <v>0</v>
      </c>
      <c r="V155" s="71">
        <v>0</v>
      </c>
      <c r="W155" s="71">
        <v>0</v>
      </c>
      <c r="X155" s="64">
        <v>0</v>
      </c>
      <c r="Y155" s="64">
        <v>0</v>
      </c>
      <c r="Z155" s="64">
        <v>0</v>
      </c>
    </row>
    <row r="156" spans="1:26">
      <c r="A156" s="239" t="s">
        <v>757</v>
      </c>
      <c r="B156" s="43" t="s">
        <v>91</v>
      </c>
      <c r="C156" s="68">
        <v>0</v>
      </c>
      <c r="D156" s="68">
        <v>0</v>
      </c>
      <c r="E156" s="68">
        <v>0</v>
      </c>
      <c r="F156" s="71">
        <v>0</v>
      </c>
      <c r="G156" s="71">
        <v>0</v>
      </c>
      <c r="H156" s="71">
        <v>0</v>
      </c>
      <c r="I156" s="71">
        <v>12.350529997936604</v>
      </c>
      <c r="J156" s="71">
        <v>26.463878296214599</v>
      </c>
      <c r="K156" s="71">
        <v>40.138671262002134</v>
      </c>
      <c r="L156" s="71">
        <v>52.877777274257127</v>
      </c>
      <c r="M156" s="71">
        <v>63.297908997247184</v>
      </c>
      <c r="N156" s="71">
        <v>67.835341623940593</v>
      </c>
      <c r="O156" s="71">
        <v>63.297908997247184</v>
      </c>
      <c r="P156" s="71">
        <v>52.877777274257127</v>
      </c>
      <c r="Q156" s="71">
        <v>40.138671262002134</v>
      </c>
      <c r="R156" s="71">
        <v>26.463878296214599</v>
      </c>
      <c r="S156" s="71">
        <v>12.350529997936604</v>
      </c>
      <c r="T156" s="71">
        <v>0</v>
      </c>
      <c r="U156" s="71">
        <v>0</v>
      </c>
      <c r="V156" s="71">
        <v>0</v>
      </c>
      <c r="W156" s="71">
        <v>0</v>
      </c>
      <c r="X156" s="64">
        <v>0</v>
      </c>
      <c r="Y156" s="64">
        <v>0</v>
      </c>
      <c r="Z156" s="64">
        <v>0</v>
      </c>
    </row>
    <row r="157" spans="1:26">
      <c r="A157" s="239" t="s">
        <v>757</v>
      </c>
      <c r="B157" s="43" t="s">
        <v>92</v>
      </c>
      <c r="C157" s="68">
        <v>0</v>
      </c>
      <c r="D157" s="68">
        <v>0</v>
      </c>
      <c r="E157" s="68">
        <v>0</v>
      </c>
      <c r="F157" s="71">
        <v>0</v>
      </c>
      <c r="G157" s="71">
        <v>0</v>
      </c>
      <c r="H157" s="71">
        <v>0</v>
      </c>
      <c r="I157" s="71">
        <v>9.4318567472370347</v>
      </c>
      <c r="J157" s="71">
        <v>22.73799928735917</v>
      </c>
      <c r="K157" s="71">
        <v>35.289622591617089</v>
      </c>
      <c r="L157" s="71">
        <v>46.420747673664074</v>
      </c>
      <c r="M157" s="71">
        <v>54.751100068351299</v>
      </c>
      <c r="N157" s="71">
        <v>58.006934866525135</v>
      </c>
      <c r="O157" s="71">
        <v>54.751100068351299</v>
      </c>
      <c r="P157" s="71">
        <v>46.420747673664074</v>
      </c>
      <c r="Q157" s="71">
        <v>35.289622591617089</v>
      </c>
      <c r="R157" s="71">
        <v>22.73799928735917</v>
      </c>
      <c r="S157" s="71">
        <v>9.4318567472370347</v>
      </c>
      <c r="T157" s="71">
        <v>0</v>
      </c>
      <c r="U157" s="71">
        <v>0</v>
      </c>
      <c r="V157" s="71">
        <v>0</v>
      </c>
      <c r="W157" s="71">
        <v>0</v>
      </c>
      <c r="X157" s="64">
        <v>0</v>
      </c>
      <c r="Y157" s="64">
        <v>0</v>
      </c>
      <c r="Z157" s="64">
        <v>0</v>
      </c>
    </row>
    <row r="158" spans="1:26">
      <c r="A158" s="239" t="s">
        <v>757</v>
      </c>
      <c r="B158" s="43" t="s">
        <v>93</v>
      </c>
      <c r="C158" s="68">
        <v>0</v>
      </c>
      <c r="D158" s="68">
        <v>0</v>
      </c>
      <c r="E158" s="68">
        <v>0</v>
      </c>
      <c r="F158" s="71">
        <v>0</v>
      </c>
      <c r="G158" s="71">
        <v>0</v>
      </c>
      <c r="H158" s="71">
        <v>0</v>
      </c>
      <c r="I158" s="71">
        <v>7.7904098908875605</v>
      </c>
      <c r="J158" s="71">
        <v>20.549428254605548</v>
      </c>
      <c r="K158" s="71">
        <v>32.414666112219521</v>
      </c>
      <c r="L158" s="71">
        <v>42.689382940853918</v>
      </c>
      <c r="M158" s="71">
        <v>50.110197629121501</v>
      </c>
      <c r="N158" s="71">
        <v>52.913274891665345</v>
      </c>
      <c r="O158" s="71">
        <v>50.110197629121501</v>
      </c>
      <c r="P158" s="71">
        <v>42.689382940853918</v>
      </c>
      <c r="Q158" s="71">
        <v>32.414666112219521</v>
      </c>
      <c r="R158" s="71">
        <v>20.549428254605548</v>
      </c>
      <c r="S158" s="71">
        <v>7.7904098908875605</v>
      </c>
      <c r="T158" s="71">
        <v>0</v>
      </c>
      <c r="U158" s="71">
        <v>0</v>
      </c>
      <c r="V158" s="71">
        <v>0</v>
      </c>
      <c r="W158" s="71">
        <v>0</v>
      </c>
      <c r="X158" s="64">
        <v>0</v>
      </c>
      <c r="Y158" s="64">
        <v>0</v>
      </c>
      <c r="Z158" s="64">
        <v>0</v>
      </c>
    </row>
    <row r="159" spans="1:26">
      <c r="A159" s="239" t="s">
        <v>773</v>
      </c>
      <c r="B159" s="43" t="s">
        <v>82</v>
      </c>
      <c r="C159" s="68">
        <v>0</v>
      </c>
      <c r="D159" s="68">
        <v>0</v>
      </c>
      <c r="E159" s="68">
        <v>0</v>
      </c>
      <c r="F159" s="71">
        <v>0</v>
      </c>
      <c r="G159" s="71">
        <v>0</v>
      </c>
      <c r="H159" s="71">
        <v>8.5816662277385092</v>
      </c>
      <c r="I159" s="71">
        <v>21.709514662364441</v>
      </c>
      <c r="J159" s="71">
        <v>35.138025936259851</v>
      </c>
      <c r="K159" s="71">
        <v>48.776806009577157</v>
      </c>
      <c r="L159" s="71">
        <v>62.581740443029673</v>
      </c>
      <c r="M159" s="71">
        <v>76.624841315065368</v>
      </c>
      <c r="N159" s="71">
        <v>88.7</v>
      </c>
      <c r="O159" s="71">
        <v>76.624841315065368</v>
      </c>
      <c r="P159" s="71">
        <v>62.581740443029673</v>
      </c>
      <c r="Q159" s="71">
        <v>48.776806009577157</v>
      </c>
      <c r="R159" s="71">
        <v>35.138025936259851</v>
      </c>
      <c r="S159" s="71">
        <v>21.709514662364441</v>
      </c>
      <c r="T159" s="71">
        <v>8.5816662277385092</v>
      </c>
      <c r="U159" s="71">
        <v>0</v>
      </c>
      <c r="V159" s="71">
        <v>0</v>
      </c>
      <c r="W159" s="71">
        <v>0</v>
      </c>
      <c r="X159" s="64">
        <v>0</v>
      </c>
      <c r="Y159" s="64">
        <v>0</v>
      </c>
      <c r="Z159" s="64">
        <v>0</v>
      </c>
    </row>
    <row r="160" spans="1:26">
      <c r="A160" s="239" t="s">
        <v>773</v>
      </c>
      <c r="B160" s="43" t="s">
        <v>83</v>
      </c>
      <c r="C160" s="68">
        <v>0</v>
      </c>
      <c r="D160" s="68">
        <v>0</v>
      </c>
      <c r="E160" s="68">
        <v>0</v>
      </c>
      <c r="F160" s="71">
        <v>0</v>
      </c>
      <c r="G160" s="71">
        <v>0</v>
      </c>
      <c r="H160" s="71">
        <v>5.3841800781259455</v>
      </c>
      <c r="I160" s="71">
        <v>18.922608346407685</v>
      </c>
      <c r="J160" s="71">
        <v>32.618748550626449</v>
      </c>
      <c r="K160" s="71">
        <v>46.341540927715677</v>
      </c>
      <c r="L160" s="71">
        <v>59.881442153435934</v>
      </c>
      <c r="M160" s="71">
        <v>72.547372498440822</v>
      </c>
      <c r="N160" s="71">
        <v>79.840959524606205</v>
      </c>
      <c r="O160" s="71">
        <v>72.547372498440822</v>
      </c>
      <c r="P160" s="71">
        <v>59.881442153435934</v>
      </c>
      <c r="Q160" s="71">
        <v>46.341540927715677</v>
      </c>
      <c r="R160" s="71">
        <v>32.618748550626449</v>
      </c>
      <c r="S160" s="71">
        <v>18.922608346407685</v>
      </c>
      <c r="T160" s="71">
        <v>5.3841800781259455</v>
      </c>
      <c r="U160" s="71">
        <v>0</v>
      </c>
      <c r="V160" s="71">
        <v>0</v>
      </c>
      <c r="W160" s="71">
        <v>0</v>
      </c>
      <c r="X160" s="64">
        <v>0</v>
      </c>
      <c r="Y160" s="64">
        <v>0</v>
      </c>
      <c r="Z160" s="64">
        <v>0</v>
      </c>
    </row>
    <row r="161" spans="1:26">
      <c r="A161" s="239" t="s">
        <v>773</v>
      </c>
      <c r="B161" s="43" t="s">
        <v>84</v>
      </c>
      <c r="C161" s="68">
        <v>0</v>
      </c>
      <c r="D161" s="68">
        <v>0</v>
      </c>
      <c r="E161" s="68">
        <v>0</v>
      </c>
      <c r="F161" s="71">
        <v>0</v>
      </c>
      <c r="G161" s="71">
        <v>0</v>
      </c>
      <c r="H161" s="71">
        <v>1.0107922210991891</v>
      </c>
      <c r="I161" s="71">
        <v>14.731529705550903</v>
      </c>
      <c r="J161" s="71">
        <v>28.347321810381054</v>
      </c>
      <c r="K161" s="71">
        <v>41.620194420761798</v>
      </c>
      <c r="L161" s="71">
        <v>54.048000487645787</v>
      </c>
      <c r="M161" s="71">
        <v>64.272418858027308</v>
      </c>
      <c r="N161" s="71">
        <v>68.753811675833049</v>
      </c>
      <c r="O161" s="71">
        <v>64.272418858027308</v>
      </c>
      <c r="P161" s="71">
        <v>54.048000487645787</v>
      </c>
      <c r="Q161" s="71">
        <v>41.620194420761798</v>
      </c>
      <c r="R161" s="71">
        <v>28.347321810381054</v>
      </c>
      <c r="S161" s="71">
        <v>14.731529705550903</v>
      </c>
      <c r="T161" s="71">
        <v>1.0107922210991891</v>
      </c>
      <c r="U161" s="71">
        <v>0</v>
      </c>
      <c r="V161" s="71">
        <v>0</v>
      </c>
      <c r="W161" s="71">
        <v>0</v>
      </c>
      <c r="X161" s="64">
        <v>0</v>
      </c>
      <c r="Y161" s="64">
        <v>0</v>
      </c>
      <c r="Z161" s="64">
        <v>0</v>
      </c>
    </row>
    <row r="162" spans="1:26">
      <c r="A162" s="239" t="s">
        <v>773</v>
      </c>
      <c r="B162" s="43" t="s">
        <v>85</v>
      </c>
      <c r="C162" s="68">
        <v>0</v>
      </c>
      <c r="D162" s="68">
        <v>0</v>
      </c>
      <c r="E162" s="68">
        <v>0</v>
      </c>
      <c r="F162" s="71">
        <v>0</v>
      </c>
      <c r="G162" s="71">
        <v>0</v>
      </c>
      <c r="H162" s="71">
        <v>0</v>
      </c>
      <c r="I162" s="71">
        <v>10.522028325970089</v>
      </c>
      <c r="J162" s="71">
        <v>23.671404926616443</v>
      </c>
      <c r="K162" s="71">
        <v>36.117902400089207</v>
      </c>
      <c r="L162" s="71">
        <v>47.195720098568302</v>
      </c>
      <c r="M162" s="71">
        <v>55.522687660625316</v>
      </c>
      <c r="N162" s="71">
        <v>58.79046237646255</v>
      </c>
      <c r="O162" s="71">
        <v>55.522687660625316</v>
      </c>
      <c r="P162" s="71">
        <v>47.195720098568302</v>
      </c>
      <c r="Q162" s="71">
        <v>36.117902400089207</v>
      </c>
      <c r="R162" s="71">
        <v>23.671404926616443</v>
      </c>
      <c r="S162" s="71">
        <v>10.522028325970089</v>
      </c>
      <c r="T162" s="71">
        <v>0</v>
      </c>
      <c r="U162" s="71">
        <v>0</v>
      </c>
      <c r="V162" s="71">
        <v>0</v>
      </c>
      <c r="W162" s="71">
        <v>0</v>
      </c>
      <c r="X162" s="64">
        <v>0</v>
      </c>
      <c r="Y162" s="64">
        <v>0</v>
      </c>
      <c r="Z162" s="64">
        <v>0</v>
      </c>
    </row>
    <row r="163" spans="1:26">
      <c r="A163" s="239" t="s">
        <v>773</v>
      </c>
      <c r="B163" s="43" t="s">
        <v>86</v>
      </c>
      <c r="C163" s="68">
        <v>0</v>
      </c>
      <c r="D163" s="68">
        <v>0</v>
      </c>
      <c r="E163" s="68">
        <v>0</v>
      </c>
      <c r="F163" s="71">
        <v>0</v>
      </c>
      <c r="G163" s="71">
        <v>0</v>
      </c>
      <c r="H163" s="71">
        <v>0</v>
      </c>
      <c r="I163" s="71">
        <v>5.3400775570156114</v>
      </c>
      <c r="J163" s="71">
        <v>17.584492011875728</v>
      </c>
      <c r="K163" s="71">
        <v>28.791596222310126</v>
      </c>
      <c r="L163" s="71">
        <v>38.270396353558837</v>
      </c>
      <c r="M163" s="71">
        <v>44.907794086667629</v>
      </c>
      <c r="N163" s="71">
        <v>47.349841686408091</v>
      </c>
      <c r="O163" s="71">
        <v>44.907794086667629</v>
      </c>
      <c r="P163" s="71">
        <v>38.270396353558837</v>
      </c>
      <c r="Q163" s="71">
        <v>28.791596222310126</v>
      </c>
      <c r="R163" s="71">
        <v>17.584492011875728</v>
      </c>
      <c r="S163" s="71">
        <v>5.3400775570156114</v>
      </c>
      <c r="T163" s="71">
        <v>0</v>
      </c>
      <c r="U163" s="71">
        <v>0</v>
      </c>
      <c r="V163" s="71">
        <v>0</v>
      </c>
      <c r="W163" s="71">
        <v>0</v>
      </c>
      <c r="X163" s="64">
        <v>0</v>
      </c>
      <c r="Y163" s="64">
        <v>0</v>
      </c>
      <c r="Z163" s="64">
        <v>0</v>
      </c>
    </row>
    <row r="164" spans="1:26">
      <c r="A164" s="239" t="s">
        <v>773</v>
      </c>
      <c r="B164" s="43" t="s">
        <v>87</v>
      </c>
      <c r="C164" s="68">
        <v>0</v>
      </c>
      <c r="D164" s="68">
        <v>0</v>
      </c>
      <c r="E164" s="68">
        <v>0</v>
      </c>
      <c r="F164" s="71">
        <v>0</v>
      </c>
      <c r="G164" s="71">
        <v>0</v>
      </c>
      <c r="H164" s="71">
        <v>0</v>
      </c>
      <c r="I164" s="71">
        <v>3.1501326859273453</v>
      </c>
      <c r="J164" s="71">
        <v>14.93724991866095</v>
      </c>
      <c r="K164" s="71">
        <v>25.589373336130603</v>
      </c>
      <c r="L164" s="71">
        <v>34.440945272165607</v>
      </c>
      <c r="M164" s="71">
        <v>40.508930649865832</v>
      </c>
      <c r="N164" s="71">
        <v>42.704800491465917</v>
      </c>
      <c r="O164" s="71">
        <v>40.508930649865832</v>
      </c>
      <c r="P164" s="71">
        <v>34.440945272165607</v>
      </c>
      <c r="Q164" s="71">
        <v>25.589373336130603</v>
      </c>
      <c r="R164" s="71">
        <v>14.93724991866095</v>
      </c>
      <c r="S164" s="71">
        <v>3.1501326859273453</v>
      </c>
      <c r="T164" s="71">
        <v>0</v>
      </c>
      <c r="U164" s="71">
        <v>0</v>
      </c>
      <c r="V164" s="71">
        <v>0</v>
      </c>
      <c r="W164" s="71">
        <v>0</v>
      </c>
      <c r="X164" s="64">
        <v>0</v>
      </c>
      <c r="Y164" s="64">
        <v>0</v>
      </c>
      <c r="Z164" s="64">
        <v>0</v>
      </c>
    </row>
    <row r="165" spans="1:26">
      <c r="A165" s="239" t="s">
        <v>773</v>
      </c>
      <c r="B165" s="43" t="s">
        <v>88</v>
      </c>
      <c r="C165" s="68">
        <v>0</v>
      </c>
      <c r="D165" s="68">
        <v>0</v>
      </c>
      <c r="E165" s="68">
        <v>0</v>
      </c>
      <c r="F165" s="71">
        <v>0</v>
      </c>
      <c r="G165" s="71">
        <v>0</v>
      </c>
      <c r="H165" s="71">
        <v>0</v>
      </c>
      <c r="I165" s="71">
        <v>3.8840062479447766</v>
      </c>
      <c r="J165" s="71">
        <v>15.828378651672411</v>
      </c>
      <c r="K165" s="71">
        <v>26.667584418031261</v>
      </c>
      <c r="L165" s="71">
        <v>35.725957600491931</v>
      </c>
      <c r="M165" s="71">
        <v>41.977254129879483</v>
      </c>
      <c r="N165" s="71">
        <v>44.250989463587516</v>
      </c>
      <c r="O165" s="71">
        <v>41.977254129879483</v>
      </c>
      <c r="P165" s="71">
        <v>35.725957600491931</v>
      </c>
      <c r="Q165" s="71">
        <v>26.667584418031261</v>
      </c>
      <c r="R165" s="71">
        <v>15.828378651672411</v>
      </c>
      <c r="S165" s="71">
        <v>3.8840062479447766</v>
      </c>
      <c r="T165" s="71">
        <v>0</v>
      </c>
      <c r="U165" s="71">
        <v>0</v>
      </c>
      <c r="V165" s="71">
        <v>0</v>
      </c>
      <c r="W165" s="71">
        <v>0</v>
      </c>
      <c r="X165" s="64">
        <v>0</v>
      </c>
      <c r="Y165" s="64">
        <v>0</v>
      </c>
      <c r="Z165" s="64">
        <v>0</v>
      </c>
    </row>
    <row r="166" spans="1:26">
      <c r="A166" s="239" t="s">
        <v>773</v>
      </c>
      <c r="B166" s="43" t="s">
        <v>89</v>
      </c>
      <c r="C166" s="68">
        <v>0</v>
      </c>
      <c r="D166" s="68">
        <v>0</v>
      </c>
      <c r="E166" s="68">
        <v>0</v>
      </c>
      <c r="F166" s="71">
        <v>0</v>
      </c>
      <c r="G166" s="71">
        <v>0</v>
      </c>
      <c r="H166" s="71">
        <v>0</v>
      </c>
      <c r="I166" s="71">
        <v>7.3259197698414313</v>
      </c>
      <c r="J166" s="71">
        <v>19.950461335551015</v>
      </c>
      <c r="K166" s="71">
        <v>31.648984594756659</v>
      </c>
      <c r="L166" s="71">
        <v>41.722763156332761</v>
      </c>
      <c r="M166" s="71">
        <v>48.942307196690649</v>
      </c>
      <c r="N166" s="71">
        <v>51.650669275309689</v>
      </c>
      <c r="O166" s="71">
        <v>48.942307196690649</v>
      </c>
      <c r="P166" s="71">
        <v>41.722763156332761</v>
      </c>
      <c r="Q166" s="71">
        <v>31.648984594756659</v>
      </c>
      <c r="R166" s="71">
        <v>19.950461335551015</v>
      </c>
      <c r="S166" s="71">
        <v>7.3259197698414313</v>
      </c>
      <c r="T166" s="71">
        <v>0</v>
      </c>
      <c r="U166" s="71">
        <v>0</v>
      </c>
      <c r="V166" s="71">
        <v>0</v>
      </c>
      <c r="W166" s="71">
        <v>0</v>
      </c>
      <c r="X166" s="64">
        <v>0</v>
      </c>
      <c r="Y166" s="64">
        <v>0</v>
      </c>
      <c r="Z166" s="64">
        <v>0</v>
      </c>
    </row>
    <row r="167" spans="1:26">
      <c r="A167" s="239" t="s">
        <v>773</v>
      </c>
      <c r="B167" s="43" t="s">
        <v>90</v>
      </c>
      <c r="C167" s="68">
        <v>0</v>
      </c>
      <c r="D167" s="68">
        <v>0</v>
      </c>
      <c r="E167" s="68">
        <v>0</v>
      </c>
      <c r="F167" s="71">
        <v>0</v>
      </c>
      <c r="G167" s="71">
        <v>0</v>
      </c>
      <c r="H167" s="71">
        <v>0</v>
      </c>
      <c r="I167" s="71">
        <v>12.221504366804034</v>
      </c>
      <c r="J167" s="71">
        <v>25.595266349221919</v>
      </c>
      <c r="K167" s="71">
        <v>38.404437660608714</v>
      </c>
      <c r="L167" s="71">
        <v>50.030856145147681</v>
      </c>
      <c r="M167" s="71">
        <v>59.054978739631458</v>
      </c>
      <c r="N167" s="71">
        <v>62.722042244330915</v>
      </c>
      <c r="O167" s="71">
        <v>59.054978739631458</v>
      </c>
      <c r="P167" s="71">
        <v>50.030856145147681</v>
      </c>
      <c r="Q167" s="71">
        <v>38.404437660608714</v>
      </c>
      <c r="R167" s="71">
        <v>25.595266349221919</v>
      </c>
      <c r="S167" s="71">
        <v>12.221504366804034</v>
      </c>
      <c r="T167" s="71">
        <v>0</v>
      </c>
      <c r="U167" s="71">
        <v>0</v>
      </c>
      <c r="V167" s="71">
        <v>0</v>
      </c>
      <c r="W167" s="71">
        <v>0</v>
      </c>
      <c r="X167" s="64">
        <v>0</v>
      </c>
      <c r="Y167" s="64">
        <v>0</v>
      </c>
      <c r="Z167" s="64">
        <v>0</v>
      </c>
    </row>
    <row r="168" spans="1:26">
      <c r="A168" s="239" t="s">
        <v>773</v>
      </c>
      <c r="B168" s="43" t="s">
        <v>91</v>
      </c>
      <c r="C168" s="68">
        <v>0</v>
      </c>
      <c r="D168" s="68">
        <v>0</v>
      </c>
      <c r="E168" s="68">
        <v>0</v>
      </c>
      <c r="F168" s="71">
        <v>0</v>
      </c>
      <c r="G168" s="71">
        <v>0</v>
      </c>
      <c r="H168" s="71">
        <v>3.3787038784948917</v>
      </c>
      <c r="I168" s="71">
        <v>17.054263196336727</v>
      </c>
      <c r="J168" s="71">
        <v>30.773967670007565</v>
      </c>
      <c r="K168" s="71">
        <v>44.361387507390816</v>
      </c>
      <c r="L168" s="71">
        <v>57.4674872835107</v>
      </c>
      <c r="M168" s="71">
        <v>68.99652462110096</v>
      </c>
      <c r="N168" s="71">
        <v>74.670660749573216</v>
      </c>
      <c r="O168" s="71">
        <v>68.99652462110096</v>
      </c>
      <c r="P168" s="71">
        <v>57.4674872835107</v>
      </c>
      <c r="Q168" s="71">
        <v>44.361387507390816</v>
      </c>
      <c r="R168" s="71">
        <v>30.773967670007565</v>
      </c>
      <c r="S168" s="71">
        <v>17.054263196336727</v>
      </c>
      <c r="T168" s="71">
        <v>3.3787038784948917</v>
      </c>
      <c r="U168" s="71">
        <v>0</v>
      </c>
      <c r="V168" s="71">
        <v>0</v>
      </c>
      <c r="W168" s="71">
        <v>0</v>
      </c>
      <c r="X168" s="64">
        <v>0</v>
      </c>
      <c r="Y168" s="64">
        <v>0</v>
      </c>
      <c r="Z168" s="64">
        <v>0</v>
      </c>
    </row>
    <row r="169" spans="1:26">
      <c r="A169" s="239" t="s">
        <v>773</v>
      </c>
      <c r="B169" s="43" t="s">
        <v>92</v>
      </c>
      <c r="C169" s="68">
        <v>0</v>
      </c>
      <c r="D169" s="68">
        <v>0</v>
      </c>
      <c r="E169" s="68">
        <v>0</v>
      </c>
      <c r="F169" s="71">
        <v>0</v>
      </c>
      <c r="G169" s="71">
        <v>0</v>
      </c>
      <c r="H169" s="71">
        <v>7.2930068223530933</v>
      </c>
      <c r="I169" s="71">
        <v>20.614998768168913</v>
      </c>
      <c r="J169" s="71">
        <v>34.186649650378257</v>
      </c>
      <c r="K169" s="71">
        <v>47.907212945065822</v>
      </c>
      <c r="L169" s="71">
        <v>61.680919875033645</v>
      </c>
      <c r="M169" s="71">
        <v>75.29542803915993</v>
      </c>
      <c r="N169" s="71">
        <v>85.496681321682757</v>
      </c>
      <c r="O169" s="71">
        <v>75.29542803915993</v>
      </c>
      <c r="P169" s="71">
        <v>61.680919875033645</v>
      </c>
      <c r="Q169" s="71">
        <v>47.907212945065822</v>
      </c>
      <c r="R169" s="71">
        <v>34.186649650378257</v>
      </c>
      <c r="S169" s="71">
        <v>20.614998768168913</v>
      </c>
      <c r="T169" s="71">
        <v>7.2930068223530933</v>
      </c>
      <c r="U169" s="71">
        <v>0</v>
      </c>
      <c r="V169" s="71">
        <v>0</v>
      </c>
      <c r="W169" s="71">
        <v>0</v>
      </c>
      <c r="X169" s="64">
        <v>0</v>
      </c>
      <c r="Y169" s="64">
        <v>0</v>
      </c>
      <c r="Z169" s="64">
        <v>0</v>
      </c>
    </row>
    <row r="170" spans="1:26">
      <c r="A170" s="239" t="s">
        <v>773</v>
      </c>
      <c r="B170" s="43" t="s">
        <v>93</v>
      </c>
      <c r="C170" s="68">
        <v>0</v>
      </c>
      <c r="D170" s="68">
        <v>0</v>
      </c>
      <c r="E170" s="68">
        <v>0</v>
      </c>
      <c r="F170" s="71">
        <v>0</v>
      </c>
      <c r="G170" s="71">
        <v>0</v>
      </c>
      <c r="H170" s="71">
        <v>9.3025100826259752</v>
      </c>
      <c r="I170" s="71">
        <v>22.304736102811674</v>
      </c>
      <c r="J170" s="71">
        <v>35.6317754500283</v>
      </c>
      <c r="K170" s="71">
        <v>49.194839740604259</v>
      </c>
      <c r="L170" s="71">
        <v>62.966343786460087</v>
      </c>
      <c r="M170" s="71">
        <v>77.127519975901038</v>
      </c>
      <c r="N170" s="71">
        <v>90</v>
      </c>
      <c r="O170" s="71">
        <v>77.127519975901038</v>
      </c>
      <c r="P170" s="71">
        <v>62.966343786460087</v>
      </c>
      <c r="Q170" s="71">
        <v>49.194839740604259</v>
      </c>
      <c r="R170" s="71">
        <v>35.6317754500283</v>
      </c>
      <c r="S170" s="71">
        <v>22.304736102811674</v>
      </c>
      <c r="T170" s="71">
        <v>9.3025100826259752</v>
      </c>
      <c r="U170" s="71">
        <v>0</v>
      </c>
      <c r="V170" s="71">
        <v>0</v>
      </c>
      <c r="W170" s="71">
        <v>0</v>
      </c>
      <c r="X170" s="64">
        <v>0</v>
      </c>
      <c r="Y170" s="64">
        <v>0</v>
      </c>
      <c r="Z170" s="64">
        <v>0</v>
      </c>
    </row>
    <row r="171" spans="1:26">
      <c r="A171" s="239" t="s">
        <v>755</v>
      </c>
      <c r="B171" s="43" t="s">
        <v>82</v>
      </c>
      <c r="C171" s="68">
        <v>0</v>
      </c>
      <c r="D171" s="68">
        <v>0</v>
      </c>
      <c r="E171" s="68">
        <v>0</v>
      </c>
      <c r="F171" s="71">
        <v>0</v>
      </c>
      <c r="G171" s="71">
        <v>0</v>
      </c>
      <c r="H171" s="71">
        <v>0</v>
      </c>
      <c r="I171" s="71">
        <v>8.4953864151126925</v>
      </c>
      <c r="J171" s="71">
        <v>21.480960748618205</v>
      </c>
      <c r="K171" s="71">
        <v>33.627636205268431</v>
      </c>
      <c r="L171" s="71">
        <v>44.246685809340178</v>
      </c>
      <c r="M171" s="71">
        <v>52.021986698106566</v>
      </c>
      <c r="N171" s="71">
        <v>54.996311202784959</v>
      </c>
      <c r="O171" s="71">
        <v>52.021986698106566</v>
      </c>
      <c r="P171" s="71">
        <v>44.246685809340178</v>
      </c>
      <c r="Q171" s="71">
        <v>33.627636205268431</v>
      </c>
      <c r="R171" s="71">
        <v>21.480960748618205</v>
      </c>
      <c r="S171" s="71">
        <v>8.4953864151126925</v>
      </c>
      <c r="T171" s="71">
        <v>0</v>
      </c>
      <c r="U171" s="71">
        <v>0</v>
      </c>
      <c r="V171" s="71">
        <v>0</v>
      </c>
      <c r="W171" s="71">
        <v>0</v>
      </c>
      <c r="X171" s="64">
        <v>0</v>
      </c>
      <c r="Y171" s="64">
        <v>0</v>
      </c>
      <c r="Z171" s="64">
        <v>0</v>
      </c>
    </row>
    <row r="172" spans="1:26">
      <c r="A172" s="239" t="s">
        <v>755</v>
      </c>
      <c r="B172" s="43" t="s">
        <v>83</v>
      </c>
      <c r="C172" s="68">
        <v>0</v>
      </c>
      <c r="D172" s="68">
        <v>0</v>
      </c>
      <c r="E172" s="68">
        <v>0</v>
      </c>
      <c r="F172" s="71">
        <v>0</v>
      </c>
      <c r="G172" s="71">
        <v>0</v>
      </c>
      <c r="H172" s="71">
        <v>0</v>
      </c>
      <c r="I172" s="71">
        <v>10.974978484830581</v>
      </c>
      <c r="J172" s="71">
        <v>24.741228870931508</v>
      </c>
      <c r="K172" s="71">
        <v>37.910798744640701</v>
      </c>
      <c r="L172" s="71">
        <v>49.886491945511494</v>
      </c>
      <c r="M172" s="71">
        <v>59.2358541814475</v>
      </c>
      <c r="N172" s="71">
        <v>63.064610985060469</v>
      </c>
      <c r="O172" s="71">
        <v>59.2358541814475</v>
      </c>
      <c r="P172" s="71">
        <v>49.886491945511494</v>
      </c>
      <c r="Q172" s="71">
        <v>37.910798744640701</v>
      </c>
      <c r="R172" s="71">
        <v>24.741228870931508</v>
      </c>
      <c r="S172" s="71">
        <v>10.974978484830581</v>
      </c>
      <c r="T172" s="71">
        <v>0</v>
      </c>
      <c r="U172" s="71">
        <v>0</v>
      </c>
      <c r="V172" s="71">
        <v>0</v>
      </c>
      <c r="W172" s="71">
        <v>0</v>
      </c>
      <c r="X172" s="64">
        <v>0</v>
      </c>
      <c r="Y172" s="64">
        <v>0</v>
      </c>
      <c r="Z172" s="64">
        <v>0</v>
      </c>
    </row>
    <row r="173" spans="1:26">
      <c r="A173" s="239" t="s">
        <v>755</v>
      </c>
      <c r="B173" s="43" t="s">
        <v>84</v>
      </c>
      <c r="C173" s="68">
        <v>0</v>
      </c>
      <c r="D173" s="68">
        <v>0</v>
      </c>
      <c r="E173" s="68">
        <v>0</v>
      </c>
      <c r="F173" s="71">
        <v>0</v>
      </c>
      <c r="G173" s="71">
        <v>0</v>
      </c>
      <c r="H173" s="71">
        <v>0</v>
      </c>
      <c r="I173" s="71">
        <v>13.955960058637752</v>
      </c>
      <c r="J173" s="71">
        <v>28.388523089465885</v>
      </c>
      <c r="K173" s="71">
        <v>42.580698782743369</v>
      </c>
      <c r="L173" s="71">
        <v>56.202377959576367</v>
      </c>
      <c r="M173" s="71">
        <v>68.135149227242906</v>
      </c>
      <c r="N173" s="71">
        <v>73.981894161414615</v>
      </c>
      <c r="O173" s="71">
        <v>68.135149227242906</v>
      </c>
      <c r="P173" s="71">
        <v>56.202377959576367</v>
      </c>
      <c r="Q173" s="71">
        <v>42.580698782743369</v>
      </c>
      <c r="R173" s="71">
        <v>28.388523089465885</v>
      </c>
      <c r="S173" s="71">
        <v>13.955960058637752</v>
      </c>
      <c r="T173" s="71">
        <v>0</v>
      </c>
      <c r="U173" s="71">
        <v>0</v>
      </c>
      <c r="V173" s="71">
        <v>0</v>
      </c>
      <c r="W173" s="71">
        <v>0</v>
      </c>
      <c r="X173" s="64">
        <v>0</v>
      </c>
      <c r="Y173" s="64">
        <v>0</v>
      </c>
      <c r="Z173" s="64">
        <v>0</v>
      </c>
    </row>
    <row r="174" spans="1:26">
      <c r="A174" s="239" t="s">
        <v>755</v>
      </c>
      <c r="B174" s="43" t="s">
        <v>85</v>
      </c>
      <c r="C174" s="68">
        <v>0</v>
      </c>
      <c r="D174" s="68">
        <v>0</v>
      </c>
      <c r="E174" s="68">
        <v>0</v>
      </c>
      <c r="F174" s="71">
        <v>0</v>
      </c>
      <c r="G174" s="71">
        <v>0</v>
      </c>
      <c r="H174" s="71">
        <v>1.7366583100304713</v>
      </c>
      <c r="I174" s="71">
        <v>16.250083671131513</v>
      </c>
      <c r="J174" s="71">
        <v>30.820755433498508</v>
      </c>
      <c r="K174" s="71">
        <v>45.40060143307678</v>
      </c>
      <c r="L174" s="71">
        <v>59.912793831666242</v>
      </c>
      <c r="M174" s="71">
        <v>74.071062251526186</v>
      </c>
      <c r="N174" s="71">
        <v>83.975362532272712</v>
      </c>
      <c r="O174" s="71">
        <v>74.071062251526186</v>
      </c>
      <c r="P174" s="71">
        <v>59.912793831666242</v>
      </c>
      <c r="Q174" s="71">
        <v>45.40060143307678</v>
      </c>
      <c r="R174" s="71">
        <v>30.820755433498508</v>
      </c>
      <c r="S174" s="71">
        <v>16.250083671131513</v>
      </c>
      <c r="T174" s="71">
        <v>1.7366583100304713</v>
      </c>
      <c r="U174" s="71">
        <v>0</v>
      </c>
      <c r="V174" s="71">
        <v>0</v>
      </c>
      <c r="W174" s="71">
        <v>0</v>
      </c>
      <c r="X174" s="64">
        <v>0</v>
      </c>
      <c r="Y174" s="64">
        <v>0</v>
      </c>
      <c r="Z174" s="64">
        <v>0</v>
      </c>
    </row>
    <row r="175" spans="1:26">
      <c r="A175" s="239" t="s">
        <v>755</v>
      </c>
      <c r="B175" s="43" t="s">
        <v>86</v>
      </c>
      <c r="C175" s="68">
        <v>0</v>
      </c>
      <c r="D175" s="68">
        <v>0</v>
      </c>
      <c r="E175" s="68">
        <v>0</v>
      </c>
      <c r="F175" s="71">
        <v>0</v>
      </c>
      <c r="G175" s="71">
        <v>0</v>
      </c>
      <c r="H175" s="71">
        <v>4.3719906111385338</v>
      </c>
      <c r="I175" s="71">
        <v>18.33357348913464</v>
      </c>
      <c r="J175" s="71">
        <v>32.454438320728038</v>
      </c>
      <c r="K175" s="71">
        <v>46.663870556141987</v>
      </c>
      <c r="L175" s="71">
        <v>60.890154137107203</v>
      </c>
      <c r="M175" s="71">
        <v>74.950613135333313</v>
      </c>
      <c r="N175" s="71">
        <v>85.63787103551627</v>
      </c>
      <c r="O175" s="71">
        <v>74.950613135333313</v>
      </c>
      <c r="P175" s="71">
        <v>60.890154137107203</v>
      </c>
      <c r="Q175" s="71">
        <v>46.663870556141987</v>
      </c>
      <c r="R175" s="71">
        <v>32.454438320728038</v>
      </c>
      <c r="S175" s="71">
        <v>18.33357348913464</v>
      </c>
      <c r="T175" s="71">
        <v>4.3719906111385338</v>
      </c>
      <c r="U175" s="71">
        <v>0</v>
      </c>
      <c r="V175" s="71">
        <v>0</v>
      </c>
      <c r="W175" s="71">
        <v>0</v>
      </c>
      <c r="X175" s="64">
        <v>0</v>
      </c>
      <c r="Y175" s="64">
        <v>0</v>
      </c>
      <c r="Z175" s="64">
        <v>0</v>
      </c>
    </row>
    <row r="176" spans="1:26">
      <c r="A176" s="239" t="s">
        <v>755</v>
      </c>
      <c r="B176" s="43" t="s">
        <v>87</v>
      </c>
      <c r="C176" s="68">
        <v>0</v>
      </c>
      <c r="D176" s="68">
        <v>0</v>
      </c>
      <c r="E176" s="68">
        <v>0</v>
      </c>
      <c r="F176" s="71">
        <v>0</v>
      </c>
      <c r="G176" s="71">
        <v>0</v>
      </c>
      <c r="H176" s="71">
        <v>5.4270572188452162</v>
      </c>
      <c r="I176" s="71">
        <v>19.013232822184825</v>
      </c>
      <c r="J176" s="71">
        <v>32.768221239274887</v>
      </c>
      <c r="K176" s="71">
        <v>46.574122663124818</v>
      </c>
      <c r="L176" s="71">
        <v>60.255529147964275</v>
      </c>
      <c r="M176" s="71">
        <v>73.238535953373656</v>
      </c>
      <c r="N176" s="71">
        <v>81.104057849550642</v>
      </c>
      <c r="O176" s="71">
        <v>73.238535953373656</v>
      </c>
      <c r="P176" s="71">
        <v>60.255529147964275</v>
      </c>
      <c r="Q176" s="71">
        <v>46.574122663124818</v>
      </c>
      <c r="R176" s="71">
        <v>32.768221239274887</v>
      </c>
      <c r="S176" s="71">
        <v>19.013232822184825</v>
      </c>
      <c r="T176" s="71">
        <v>5.4270572188452162</v>
      </c>
      <c r="U176" s="71">
        <v>0</v>
      </c>
      <c r="V176" s="71">
        <v>0</v>
      </c>
      <c r="W176" s="71">
        <v>0</v>
      </c>
      <c r="X176" s="64">
        <v>0</v>
      </c>
      <c r="Y176" s="64">
        <v>0</v>
      </c>
      <c r="Z176" s="64">
        <v>0</v>
      </c>
    </row>
    <row r="177" spans="1:26">
      <c r="A177" s="239" t="s">
        <v>755</v>
      </c>
      <c r="B177" s="43" t="s">
        <v>88</v>
      </c>
      <c r="C177" s="68">
        <v>0</v>
      </c>
      <c r="D177" s="68">
        <v>0</v>
      </c>
      <c r="E177" s="68">
        <v>0</v>
      </c>
      <c r="F177" s="71">
        <v>0</v>
      </c>
      <c r="G177" s="71">
        <v>0</v>
      </c>
      <c r="H177" s="71">
        <v>5.0769244950487504</v>
      </c>
      <c r="I177" s="71">
        <v>18.797368707927713</v>
      </c>
      <c r="J177" s="71">
        <v>32.685466264287513</v>
      </c>
      <c r="K177" s="71">
        <v>46.641042105944983</v>
      </c>
      <c r="L177" s="71">
        <v>60.528135978848965</v>
      </c>
      <c r="M177" s="71">
        <v>73.912264156081108</v>
      </c>
      <c r="N177" s="71">
        <v>82.581601192083369</v>
      </c>
      <c r="O177" s="71">
        <v>73.912264156081108</v>
      </c>
      <c r="P177" s="71">
        <v>60.528135978848965</v>
      </c>
      <c r="Q177" s="71">
        <v>46.641042105944983</v>
      </c>
      <c r="R177" s="71">
        <v>32.685466264287513</v>
      </c>
      <c r="S177" s="71">
        <v>18.797368707927713</v>
      </c>
      <c r="T177" s="71">
        <v>5.0769244950487504</v>
      </c>
      <c r="U177" s="71">
        <v>0</v>
      </c>
      <c r="V177" s="71">
        <v>0</v>
      </c>
      <c r="W177" s="71">
        <v>0</v>
      </c>
      <c r="X177" s="64">
        <v>0</v>
      </c>
      <c r="Y177" s="64">
        <v>0</v>
      </c>
      <c r="Z177" s="64">
        <v>0</v>
      </c>
    </row>
    <row r="178" spans="1:26">
      <c r="A178" s="239" t="s">
        <v>755</v>
      </c>
      <c r="B178" s="43" t="s">
        <v>89</v>
      </c>
      <c r="C178" s="68">
        <v>0</v>
      </c>
      <c r="D178" s="68">
        <v>0</v>
      </c>
      <c r="E178" s="68">
        <v>0</v>
      </c>
      <c r="F178" s="71">
        <v>0</v>
      </c>
      <c r="G178" s="71">
        <v>0</v>
      </c>
      <c r="H178" s="71">
        <v>3.3869505481911446</v>
      </c>
      <c r="I178" s="71">
        <v>17.619605735895206</v>
      </c>
      <c r="J178" s="71">
        <v>31.986185118111901</v>
      </c>
      <c r="K178" s="71">
        <v>46.441172019118667</v>
      </c>
      <c r="L178" s="71">
        <v>60.958737348433196</v>
      </c>
      <c r="M178" s="71">
        <v>75.542020925007847</v>
      </c>
      <c r="N178" s="71">
        <v>85.7</v>
      </c>
      <c r="O178" s="71">
        <v>75.542020925007847</v>
      </c>
      <c r="P178" s="71">
        <v>60.958737348433196</v>
      </c>
      <c r="Q178" s="71">
        <v>46.441172019118667</v>
      </c>
      <c r="R178" s="71">
        <v>31.986185118111901</v>
      </c>
      <c r="S178" s="71">
        <v>17.619605735895206</v>
      </c>
      <c r="T178" s="71">
        <v>3.3869505481911446</v>
      </c>
      <c r="U178" s="71">
        <v>0</v>
      </c>
      <c r="V178" s="71">
        <v>0</v>
      </c>
      <c r="W178" s="71">
        <v>0</v>
      </c>
      <c r="X178" s="64">
        <v>0</v>
      </c>
      <c r="Y178" s="64">
        <v>0</v>
      </c>
      <c r="Z178" s="64">
        <v>0</v>
      </c>
    </row>
    <row r="179" spans="1:26">
      <c r="A179" s="239" t="s">
        <v>755</v>
      </c>
      <c r="B179" s="43" t="s">
        <v>90</v>
      </c>
      <c r="C179" s="68">
        <v>0</v>
      </c>
      <c r="D179" s="68">
        <v>0</v>
      </c>
      <c r="E179" s="68">
        <v>0</v>
      </c>
      <c r="F179" s="71">
        <v>0</v>
      </c>
      <c r="G179" s="71">
        <v>0</v>
      </c>
      <c r="H179" s="71">
        <v>0.82164479184237538</v>
      </c>
      <c r="I179" s="71">
        <v>15.397157632172963</v>
      </c>
      <c r="J179" s="71">
        <v>29.971118030224396</v>
      </c>
      <c r="K179" s="71">
        <v>44.471765742550858</v>
      </c>
      <c r="L179" s="71">
        <v>58.737212923572926</v>
      </c>
      <c r="M179" s="71">
        <v>72.132329810332152</v>
      </c>
      <c r="N179" s="71">
        <v>80.014747945430784</v>
      </c>
      <c r="O179" s="71">
        <v>72.132329810332152</v>
      </c>
      <c r="P179" s="71">
        <v>58.737212923572926</v>
      </c>
      <c r="Q179" s="71">
        <v>44.471765742550858</v>
      </c>
      <c r="R179" s="71">
        <v>29.971118030224396</v>
      </c>
      <c r="S179" s="71">
        <v>15.397157632172963</v>
      </c>
      <c r="T179" s="71">
        <v>0.82164479184237538</v>
      </c>
      <c r="U179" s="71">
        <v>0</v>
      </c>
      <c r="V179" s="71">
        <v>0</v>
      </c>
      <c r="W179" s="71">
        <v>0</v>
      </c>
      <c r="X179" s="64">
        <v>0</v>
      </c>
      <c r="Y179" s="64">
        <v>0</v>
      </c>
      <c r="Z179" s="64">
        <v>0</v>
      </c>
    </row>
    <row r="180" spans="1:26">
      <c r="A180" s="239" t="s">
        <v>755</v>
      </c>
      <c r="B180" s="43" t="s">
        <v>91</v>
      </c>
      <c r="C180" s="68">
        <v>0</v>
      </c>
      <c r="D180" s="68">
        <v>0</v>
      </c>
      <c r="E180" s="68">
        <v>0</v>
      </c>
      <c r="F180" s="71">
        <v>0</v>
      </c>
      <c r="G180" s="71">
        <v>0</v>
      </c>
      <c r="H180" s="71">
        <v>0</v>
      </c>
      <c r="I180" s="71">
        <v>12.402365758237158</v>
      </c>
      <c r="J180" s="71">
        <v>26.536154522210072</v>
      </c>
      <c r="K180" s="71">
        <v>40.239140600483573</v>
      </c>
      <c r="L180" s="71">
        <v>53.020534437231959</v>
      </c>
      <c r="M180" s="71">
        <v>63.503031946528935</v>
      </c>
      <c r="N180" s="71">
        <v>68.085406948800639</v>
      </c>
      <c r="O180" s="71">
        <v>63.503031946528935</v>
      </c>
      <c r="P180" s="71">
        <v>53.020534437231959</v>
      </c>
      <c r="Q180" s="71">
        <v>40.239140600483573</v>
      </c>
      <c r="R180" s="71">
        <v>26.536154522210072</v>
      </c>
      <c r="S180" s="71">
        <v>12.402365758237158</v>
      </c>
      <c r="T180" s="71">
        <v>0</v>
      </c>
      <c r="U180" s="71">
        <v>0</v>
      </c>
      <c r="V180" s="71">
        <v>0</v>
      </c>
      <c r="W180" s="71">
        <v>0</v>
      </c>
      <c r="X180" s="64">
        <v>0</v>
      </c>
      <c r="Y180" s="64">
        <v>0</v>
      </c>
      <c r="Z180" s="64">
        <v>0</v>
      </c>
    </row>
    <row r="181" spans="1:26">
      <c r="A181" s="239" t="s">
        <v>755</v>
      </c>
      <c r="B181" s="43" t="s">
        <v>92</v>
      </c>
      <c r="C181" s="68">
        <v>0</v>
      </c>
      <c r="D181" s="68">
        <v>0</v>
      </c>
      <c r="E181" s="68">
        <v>0</v>
      </c>
      <c r="F181" s="71">
        <v>0</v>
      </c>
      <c r="G181" s="71">
        <v>0</v>
      </c>
      <c r="H181" s="71">
        <v>0</v>
      </c>
      <c r="I181" s="71">
        <v>9.524178474541813</v>
      </c>
      <c r="J181" s="71">
        <v>22.851418957661117</v>
      </c>
      <c r="K181" s="71">
        <v>35.432054164913993</v>
      </c>
      <c r="L181" s="71">
        <v>46.602460880101333</v>
      </c>
      <c r="M181" s="71">
        <v>54.978124374923198</v>
      </c>
      <c r="N181" s="71">
        <v>58.258027024134002</v>
      </c>
      <c r="O181" s="71">
        <v>54.978124374923198</v>
      </c>
      <c r="P181" s="71">
        <v>46.602460880101333</v>
      </c>
      <c r="Q181" s="71">
        <v>35.432054164913993</v>
      </c>
      <c r="R181" s="71">
        <v>22.851418957661117</v>
      </c>
      <c r="S181" s="71">
        <v>9.524178474541813</v>
      </c>
      <c r="T181" s="71">
        <v>0</v>
      </c>
      <c r="U181" s="71">
        <v>0</v>
      </c>
      <c r="V181" s="71">
        <v>0</v>
      </c>
      <c r="W181" s="71">
        <v>0</v>
      </c>
      <c r="X181" s="64">
        <v>0</v>
      </c>
      <c r="Y181" s="64">
        <v>0</v>
      </c>
      <c r="Z181" s="64">
        <v>0</v>
      </c>
    </row>
    <row r="182" spans="1:26">
      <c r="A182" s="239" t="s">
        <v>755</v>
      </c>
      <c r="B182" s="43" t="s">
        <v>93</v>
      </c>
      <c r="C182" s="68">
        <v>0</v>
      </c>
      <c r="D182" s="68">
        <v>0</v>
      </c>
      <c r="E182" s="68">
        <v>0</v>
      </c>
      <c r="F182" s="71">
        <v>0</v>
      </c>
      <c r="G182" s="71">
        <v>0</v>
      </c>
      <c r="H182" s="71">
        <v>0</v>
      </c>
      <c r="I182" s="71">
        <v>7.9029878405798035</v>
      </c>
      <c r="J182" s="71">
        <v>20.682541385416648</v>
      </c>
      <c r="K182" s="71">
        <v>32.575685648090989</v>
      </c>
      <c r="L182" s="71">
        <v>42.886177599442696</v>
      </c>
      <c r="M182" s="71">
        <v>50.344415793976246</v>
      </c>
      <c r="N182" s="71">
        <v>53.165556241634938</v>
      </c>
      <c r="O182" s="71">
        <v>50.344415793976246</v>
      </c>
      <c r="P182" s="71">
        <v>42.886177599442696</v>
      </c>
      <c r="Q182" s="71">
        <v>32.575685648090989</v>
      </c>
      <c r="R182" s="71">
        <v>20.682541385416648</v>
      </c>
      <c r="S182" s="71">
        <v>7.9029878405798035</v>
      </c>
      <c r="T182" s="71">
        <v>0</v>
      </c>
      <c r="U182" s="71">
        <v>0</v>
      </c>
      <c r="V182" s="71">
        <v>0</v>
      </c>
      <c r="W182" s="71">
        <v>0</v>
      </c>
      <c r="X182" s="64">
        <v>0</v>
      </c>
      <c r="Y182" s="64">
        <v>0</v>
      </c>
      <c r="Z182" s="64">
        <v>0</v>
      </c>
    </row>
    <row r="183" spans="1:26">
      <c r="A183" s="239" t="s">
        <v>772</v>
      </c>
      <c r="B183" s="43" t="s">
        <v>82</v>
      </c>
      <c r="C183" s="68">
        <v>0</v>
      </c>
      <c r="D183" s="68">
        <v>0</v>
      </c>
      <c r="E183" s="68">
        <v>0</v>
      </c>
      <c r="F183" s="71">
        <v>0</v>
      </c>
      <c r="G183" s="71">
        <v>0</v>
      </c>
      <c r="H183" s="71">
        <v>0</v>
      </c>
      <c r="I183" s="71">
        <v>0</v>
      </c>
      <c r="J183" s="71">
        <v>7.5310158965074843</v>
      </c>
      <c r="K183" s="71">
        <v>16.33229510799784</v>
      </c>
      <c r="L183" s="71">
        <v>23.354487213227188</v>
      </c>
      <c r="M183" s="71">
        <v>27.959291835745727</v>
      </c>
      <c r="N183" s="71">
        <v>29.573997388015759</v>
      </c>
      <c r="O183" s="71">
        <v>27.959291835745727</v>
      </c>
      <c r="P183" s="71">
        <v>23.354487213227188</v>
      </c>
      <c r="Q183" s="71">
        <v>16.33229510799784</v>
      </c>
      <c r="R183" s="71">
        <v>7.5310158965074843</v>
      </c>
      <c r="S183" s="71">
        <v>0</v>
      </c>
      <c r="T183" s="71">
        <v>0</v>
      </c>
      <c r="U183" s="71">
        <v>0</v>
      </c>
      <c r="V183" s="71">
        <v>0</v>
      </c>
      <c r="W183" s="71">
        <v>0</v>
      </c>
      <c r="X183" s="64">
        <v>0</v>
      </c>
      <c r="Y183" s="64">
        <v>0</v>
      </c>
      <c r="Z183" s="64">
        <v>0</v>
      </c>
    </row>
    <row r="184" spans="1:26">
      <c r="A184" s="239" t="s">
        <v>772</v>
      </c>
      <c r="B184" s="43" t="s">
        <v>83</v>
      </c>
      <c r="C184" s="68">
        <v>0</v>
      </c>
      <c r="D184" s="68">
        <v>0</v>
      </c>
      <c r="E184" s="68">
        <v>0</v>
      </c>
      <c r="F184" s="71">
        <v>0</v>
      </c>
      <c r="G184" s="71">
        <v>0</v>
      </c>
      <c r="H184" s="71">
        <v>0</v>
      </c>
      <c r="I184" s="71">
        <v>2.8630170053440214</v>
      </c>
      <c r="J184" s="71">
        <v>13.446691888794669</v>
      </c>
      <c r="K184" s="71">
        <v>22.913279015226301</v>
      </c>
      <c r="L184" s="71">
        <v>30.640751845215128</v>
      </c>
      <c r="M184" s="71">
        <v>35.823368328412307</v>
      </c>
      <c r="N184" s="71">
        <v>37.668094197955035</v>
      </c>
      <c r="O184" s="71">
        <v>35.823368328412307</v>
      </c>
      <c r="P184" s="71">
        <v>30.640751845215128</v>
      </c>
      <c r="Q184" s="71">
        <v>22.913279015226301</v>
      </c>
      <c r="R184" s="71">
        <v>13.446691888794669</v>
      </c>
      <c r="S184" s="71">
        <v>2.8630170053440214</v>
      </c>
      <c r="T184" s="71">
        <v>0</v>
      </c>
      <c r="U184" s="71">
        <v>0</v>
      </c>
      <c r="V184" s="71">
        <v>0</v>
      </c>
      <c r="W184" s="71">
        <v>0</v>
      </c>
      <c r="X184" s="64">
        <v>0</v>
      </c>
      <c r="Y184" s="64">
        <v>0</v>
      </c>
      <c r="Z184" s="64">
        <v>0</v>
      </c>
    </row>
    <row r="185" spans="1:26">
      <c r="A185" s="239" t="s">
        <v>772</v>
      </c>
      <c r="B185" s="43" t="s">
        <v>84</v>
      </c>
      <c r="C185" s="68">
        <v>0</v>
      </c>
      <c r="D185" s="68">
        <v>0</v>
      </c>
      <c r="E185" s="68">
        <v>0</v>
      </c>
      <c r="F185" s="71">
        <v>0</v>
      </c>
      <c r="G185" s="71">
        <v>0</v>
      </c>
      <c r="H185" s="71">
        <v>0</v>
      </c>
      <c r="I185" s="71">
        <v>10.003443664856428</v>
      </c>
      <c r="J185" s="71">
        <v>21.174358713256844</v>
      </c>
      <c r="K185" s="71">
        <v>31.481255125982155</v>
      </c>
      <c r="L185" s="71">
        <v>40.223541284818268</v>
      </c>
      <c r="M185" s="71">
        <v>46.33934728435446</v>
      </c>
      <c r="N185" s="71">
        <v>48.584637129418994</v>
      </c>
      <c r="O185" s="71">
        <v>46.33934728435446</v>
      </c>
      <c r="P185" s="71">
        <v>40.223541284818268</v>
      </c>
      <c r="Q185" s="71">
        <v>31.481255125982155</v>
      </c>
      <c r="R185" s="71">
        <v>21.174358713256844</v>
      </c>
      <c r="S185" s="71">
        <v>10.003443664856428</v>
      </c>
      <c r="T185" s="71">
        <v>0</v>
      </c>
      <c r="U185" s="71">
        <v>0</v>
      </c>
      <c r="V185" s="71">
        <v>0</v>
      </c>
      <c r="W185" s="71">
        <v>0</v>
      </c>
      <c r="X185" s="64">
        <v>0</v>
      </c>
      <c r="Y185" s="64">
        <v>0</v>
      </c>
      <c r="Z185" s="64">
        <v>0</v>
      </c>
    </row>
    <row r="186" spans="1:26">
      <c r="A186" s="239" t="s">
        <v>772</v>
      </c>
      <c r="B186" s="43" t="s">
        <v>85</v>
      </c>
      <c r="C186" s="68">
        <v>0</v>
      </c>
      <c r="D186" s="68">
        <v>0</v>
      </c>
      <c r="E186" s="68">
        <v>0</v>
      </c>
      <c r="F186" s="71">
        <v>0</v>
      </c>
      <c r="G186" s="71">
        <v>0</v>
      </c>
      <c r="H186" s="71">
        <v>4.6715738725572358</v>
      </c>
      <c r="I186" s="71">
        <v>16.329031633604913</v>
      </c>
      <c r="J186" s="71">
        <v>27.856222978618806</v>
      </c>
      <c r="K186" s="71">
        <v>38.83406111754649</v>
      </c>
      <c r="L186" s="71">
        <v>48.564377469357304</v>
      </c>
      <c r="M186" s="71">
        <v>55.770736834796892</v>
      </c>
      <c r="N186" s="71">
        <v>58.549315761818022</v>
      </c>
      <c r="O186" s="71">
        <v>55.770736834796892</v>
      </c>
      <c r="P186" s="71">
        <v>48.564377469357304</v>
      </c>
      <c r="Q186" s="71">
        <v>38.83406111754649</v>
      </c>
      <c r="R186" s="71">
        <v>27.856222978618806</v>
      </c>
      <c r="S186" s="71">
        <v>16.329031633604913</v>
      </c>
      <c r="T186" s="71">
        <v>4.6715738725572358</v>
      </c>
      <c r="U186" s="71">
        <v>0</v>
      </c>
      <c r="V186" s="71">
        <v>0</v>
      </c>
      <c r="W186" s="71">
        <v>0</v>
      </c>
      <c r="X186" s="64">
        <v>0</v>
      </c>
      <c r="Y186" s="64">
        <v>0</v>
      </c>
      <c r="Z186" s="64">
        <v>0</v>
      </c>
    </row>
    <row r="187" spans="1:26">
      <c r="A187" s="239" t="s">
        <v>772</v>
      </c>
      <c r="B187" s="43" t="s">
        <v>86</v>
      </c>
      <c r="C187" s="68">
        <v>0</v>
      </c>
      <c r="D187" s="68">
        <v>0</v>
      </c>
      <c r="E187" s="68">
        <v>0</v>
      </c>
      <c r="F187" s="71">
        <v>0</v>
      </c>
      <c r="G187" s="71">
        <v>0.74967873774292115</v>
      </c>
      <c r="H187" s="71">
        <v>11.760561644220029</v>
      </c>
      <c r="I187" s="71">
        <v>23.238664911020592</v>
      </c>
      <c r="J187" s="71">
        <v>34.911233874031204</v>
      </c>
      <c r="K187" s="71">
        <v>46.464227930572207</v>
      </c>
      <c r="L187" s="71">
        <v>57.359781541963471</v>
      </c>
      <c r="M187" s="71">
        <v>66.306913619005527</v>
      </c>
      <c r="N187" s="71">
        <v>70.191377442422507</v>
      </c>
      <c r="O187" s="71">
        <v>66.306913619005527</v>
      </c>
      <c r="P187" s="71">
        <v>57.359781541963471</v>
      </c>
      <c r="Q187" s="71">
        <v>46.464227930572207</v>
      </c>
      <c r="R187" s="71">
        <v>34.911233874031204</v>
      </c>
      <c r="S187" s="71">
        <v>23.238664911020592</v>
      </c>
      <c r="T187" s="71">
        <v>11.760561644220029</v>
      </c>
      <c r="U187" s="71">
        <v>0.74967873774292115</v>
      </c>
      <c r="V187" s="71">
        <v>0</v>
      </c>
      <c r="W187" s="71">
        <v>0</v>
      </c>
      <c r="X187" s="64">
        <v>0</v>
      </c>
      <c r="Y187" s="64">
        <v>0</v>
      </c>
      <c r="Z187" s="64">
        <v>0</v>
      </c>
    </row>
    <row r="188" spans="1:26">
      <c r="A188" s="239" t="s">
        <v>772</v>
      </c>
      <c r="B188" s="43" t="s">
        <v>87</v>
      </c>
      <c r="C188" s="68">
        <v>0</v>
      </c>
      <c r="D188" s="68">
        <v>0</v>
      </c>
      <c r="E188" s="68">
        <v>0</v>
      </c>
      <c r="F188" s="71">
        <v>0</v>
      </c>
      <c r="G188" s="71">
        <v>3.8415949274711552</v>
      </c>
      <c r="H188" s="71">
        <v>14.59866835174136</v>
      </c>
      <c r="I188" s="71">
        <v>25.918832105392884</v>
      </c>
      <c r="J188" s="71">
        <v>37.556307427696993</v>
      </c>
      <c r="K188" s="71">
        <v>49.255432166087132</v>
      </c>
      <c r="L188" s="71">
        <v>60.605945092811893</v>
      </c>
      <c r="M188" s="71">
        <v>70.511555688652734</v>
      </c>
      <c r="N188" s="71">
        <v>75.257891063544164</v>
      </c>
      <c r="O188" s="71">
        <v>70.511555688652734</v>
      </c>
      <c r="P188" s="71">
        <v>60.605945092811893</v>
      </c>
      <c r="Q188" s="71">
        <v>49.255432166087132</v>
      </c>
      <c r="R188" s="71">
        <v>37.556307427696993</v>
      </c>
      <c r="S188" s="71">
        <v>25.918832105392884</v>
      </c>
      <c r="T188" s="71">
        <v>14.59866835174136</v>
      </c>
      <c r="U188" s="71">
        <v>3.8415949274711552</v>
      </c>
      <c r="V188" s="71">
        <v>0</v>
      </c>
      <c r="W188" s="71">
        <v>0</v>
      </c>
      <c r="X188" s="64">
        <v>0</v>
      </c>
      <c r="Y188" s="64">
        <v>0</v>
      </c>
      <c r="Z188" s="64">
        <v>0</v>
      </c>
    </row>
    <row r="189" spans="1:26">
      <c r="A189" s="239" t="s">
        <v>772</v>
      </c>
      <c r="B189" s="43" t="s">
        <v>88</v>
      </c>
      <c r="C189" s="68">
        <v>0</v>
      </c>
      <c r="D189" s="68">
        <v>0</v>
      </c>
      <c r="E189" s="68">
        <v>0</v>
      </c>
      <c r="F189" s="71">
        <v>0</v>
      </c>
      <c r="G189" s="71">
        <v>2.8108904306439557</v>
      </c>
      <c r="H189" s="71">
        <v>13.65681878066127</v>
      </c>
      <c r="I189" s="71">
        <v>25.035136149169254</v>
      </c>
      <c r="J189" s="71">
        <v>36.690862056902283</v>
      </c>
      <c r="K189" s="71">
        <v>48.34819568683568</v>
      </c>
      <c r="L189" s="71">
        <v>59.550211996378437</v>
      </c>
      <c r="M189" s="71">
        <v>69.114602482718041</v>
      </c>
      <c r="N189" s="71">
        <v>73.522702087457702</v>
      </c>
      <c r="O189" s="71">
        <v>69.114602482718041</v>
      </c>
      <c r="P189" s="71">
        <v>59.550211996378437</v>
      </c>
      <c r="Q189" s="71">
        <v>48.34819568683568</v>
      </c>
      <c r="R189" s="71">
        <v>36.690862056902283</v>
      </c>
      <c r="S189" s="71">
        <v>25.035136149169254</v>
      </c>
      <c r="T189" s="71">
        <v>13.65681878066127</v>
      </c>
      <c r="U189" s="71">
        <v>2.8108904306439557</v>
      </c>
      <c r="V189" s="71">
        <v>0</v>
      </c>
      <c r="W189" s="71">
        <v>0</v>
      </c>
      <c r="X189" s="64">
        <v>0</v>
      </c>
      <c r="Y189" s="64">
        <v>0</v>
      </c>
      <c r="Z189" s="64">
        <v>0</v>
      </c>
    </row>
    <row r="190" spans="1:26">
      <c r="A190" s="239" t="s">
        <v>772</v>
      </c>
      <c r="B190" s="43" t="s">
        <v>89</v>
      </c>
      <c r="C190" s="68">
        <v>0</v>
      </c>
      <c r="D190" s="68">
        <v>0</v>
      </c>
      <c r="E190" s="68">
        <v>0</v>
      </c>
      <c r="F190" s="71">
        <v>0</v>
      </c>
      <c r="G190" s="71">
        <v>0</v>
      </c>
      <c r="H190" s="71">
        <v>9.1108248509147156</v>
      </c>
      <c r="I190" s="71">
        <v>20.690876468614238</v>
      </c>
      <c r="J190" s="71">
        <v>32.345434955331697</v>
      </c>
      <c r="K190" s="71">
        <v>43.713551837591432</v>
      </c>
      <c r="L190" s="71">
        <v>54.17276770969945</v>
      </c>
      <c r="M190" s="71">
        <v>62.381954395875667</v>
      </c>
      <c r="N190" s="71">
        <v>65.745970513666265</v>
      </c>
      <c r="O190" s="71">
        <v>62.381954395875667</v>
      </c>
      <c r="P190" s="71">
        <v>54.17276770969945</v>
      </c>
      <c r="Q190" s="71">
        <v>43.713551837591432</v>
      </c>
      <c r="R190" s="71">
        <v>32.345434955331697</v>
      </c>
      <c r="S190" s="71">
        <v>20.690876468614238</v>
      </c>
      <c r="T190" s="71">
        <v>9.1108248509147156</v>
      </c>
      <c r="U190" s="71">
        <v>0</v>
      </c>
      <c r="V190" s="71">
        <v>0</v>
      </c>
      <c r="W190" s="71">
        <v>0</v>
      </c>
      <c r="X190" s="64">
        <v>0</v>
      </c>
      <c r="Y190" s="64">
        <v>0</v>
      </c>
      <c r="Z190" s="64">
        <v>0</v>
      </c>
    </row>
    <row r="191" spans="1:26">
      <c r="A191" s="239" t="s">
        <v>772</v>
      </c>
      <c r="B191" s="43" t="s">
        <v>90</v>
      </c>
      <c r="C191" s="68">
        <v>0</v>
      </c>
      <c r="D191" s="68">
        <v>0</v>
      </c>
      <c r="E191" s="68">
        <v>0</v>
      </c>
      <c r="F191" s="71">
        <v>0</v>
      </c>
      <c r="G191" s="71">
        <v>0</v>
      </c>
      <c r="H191" s="71">
        <v>2.2102069934679411</v>
      </c>
      <c r="I191" s="71">
        <v>13.862352667172967</v>
      </c>
      <c r="J191" s="71">
        <v>25.272060043408445</v>
      </c>
      <c r="K191" s="71">
        <v>35.999717098324197</v>
      </c>
      <c r="L191" s="71">
        <v>45.334299827616896</v>
      </c>
      <c r="M191" s="71">
        <v>52.075405976411787</v>
      </c>
      <c r="N191" s="71">
        <v>54.615944415073493</v>
      </c>
      <c r="O191" s="71">
        <v>52.075405976411787</v>
      </c>
      <c r="P191" s="71">
        <v>45.334299827616896</v>
      </c>
      <c r="Q191" s="71">
        <v>35.999717098324197</v>
      </c>
      <c r="R191" s="71">
        <v>25.272060043408445</v>
      </c>
      <c r="S191" s="71">
        <v>13.862352667172967</v>
      </c>
      <c r="T191" s="71">
        <v>2.2102069934679411</v>
      </c>
      <c r="U191" s="71">
        <v>0</v>
      </c>
      <c r="V191" s="71">
        <v>0</v>
      </c>
      <c r="W191" s="71">
        <v>0</v>
      </c>
      <c r="X191" s="64">
        <v>0</v>
      </c>
      <c r="Y191" s="64">
        <v>0</v>
      </c>
      <c r="Z191" s="64">
        <v>0</v>
      </c>
    </row>
    <row r="192" spans="1:26">
      <c r="A192" s="239" t="s">
        <v>772</v>
      </c>
      <c r="B192" s="43" t="s">
        <v>91</v>
      </c>
      <c r="C192" s="68">
        <v>0</v>
      </c>
      <c r="D192" s="68">
        <v>0</v>
      </c>
      <c r="E192" s="68">
        <v>0</v>
      </c>
      <c r="F192" s="71">
        <v>0</v>
      </c>
      <c r="G192" s="71">
        <v>0</v>
      </c>
      <c r="H192" s="71">
        <v>0</v>
      </c>
      <c r="I192" s="71">
        <v>6.1673381616853638</v>
      </c>
      <c r="J192" s="71">
        <v>17.043842142515885</v>
      </c>
      <c r="K192" s="71">
        <v>26.907039848241428</v>
      </c>
      <c r="L192" s="71">
        <v>35.091906974104717</v>
      </c>
      <c r="M192" s="71">
        <v>40.677503450910216</v>
      </c>
      <c r="N192" s="71">
        <v>42.690198624205259</v>
      </c>
      <c r="O192" s="71">
        <v>40.677503450910216</v>
      </c>
      <c r="P192" s="71">
        <v>35.091906974104717</v>
      </c>
      <c r="Q192" s="71">
        <v>26.907039848241428</v>
      </c>
      <c r="R192" s="71">
        <v>17.043842142515885</v>
      </c>
      <c r="S192" s="71">
        <v>6.1673381616853638</v>
      </c>
      <c r="T192" s="71">
        <v>0</v>
      </c>
      <c r="U192" s="71">
        <v>0</v>
      </c>
      <c r="V192" s="71">
        <v>0</v>
      </c>
      <c r="W192" s="71">
        <v>0</v>
      </c>
      <c r="X192" s="64">
        <v>0</v>
      </c>
      <c r="Y192" s="64">
        <v>0</v>
      </c>
      <c r="Z192" s="64">
        <v>0</v>
      </c>
    </row>
    <row r="193" spans="1:26">
      <c r="A193" s="239" t="s">
        <v>772</v>
      </c>
      <c r="B193" s="43" t="s">
        <v>92</v>
      </c>
      <c r="C193" s="68">
        <v>0</v>
      </c>
      <c r="D193" s="68">
        <v>0</v>
      </c>
      <c r="E193" s="68">
        <v>0</v>
      </c>
      <c r="F193" s="71">
        <v>0</v>
      </c>
      <c r="G193" s="71">
        <v>0</v>
      </c>
      <c r="H193" s="71">
        <v>0</v>
      </c>
      <c r="I193" s="71">
        <v>0</v>
      </c>
      <c r="J193" s="71">
        <v>9.9414972219244326</v>
      </c>
      <c r="K193" s="71">
        <v>19.015441602407556</v>
      </c>
      <c r="L193" s="71">
        <v>26.318691295078555</v>
      </c>
      <c r="M193" s="71">
        <v>31.148206808987645</v>
      </c>
      <c r="N193" s="71">
        <v>32.851003951024616</v>
      </c>
      <c r="O193" s="71">
        <v>31.148206808987645</v>
      </c>
      <c r="P193" s="71">
        <v>26.318691295078555</v>
      </c>
      <c r="Q193" s="71">
        <v>19.015441602407556</v>
      </c>
      <c r="R193" s="71">
        <v>9.9414972219244326</v>
      </c>
      <c r="S193" s="71">
        <v>0</v>
      </c>
      <c r="T193" s="71">
        <v>0</v>
      </c>
      <c r="U193" s="71">
        <v>0</v>
      </c>
      <c r="V193" s="71">
        <v>0</v>
      </c>
      <c r="W193" s="71">
        <v>0</v>
      </c>
      <c r="X193" s="64">
        <v>0</v>
      </c>
      <c r="Y193" s="64">
        <v>0</v>
      </c>
      <c r="Z193" s="64">
        <v>0</v>
      </c>
    </row>
    <row r="194" spans="1:26">
      <c r="A194" s="239" t="s">
        <v>772</v>
      </c>
      <c r="B194" s="43" t="s">
        <v>93</v>
      </c>
      <c r="C194" s="68">
        <v>0</v>
      </c>
      <c r="D194" s="68">
        <v>0</v>
      </c>
      <c r="E194" s="68">
        <v>0</v>
      </c>
      <c r="F194" s="71">
        <v>0</v>
      </c>
      <c r="G194" s="71">
        <v>0</v>
      </c>
      <c r="H194" s="71">
        <v>0</v>
      </c>
      <c r="I194" s="71">
        <v>0</v>
      </c>
      <c r="J194" s="71">
        <v>6.167251267164592</v>
      </c>
      <c r="K194" s="71">
        <v>14.813467001456143</v>
      </c>
      <c r="L194" s="71">
        <v>21.680086300449357</v>
      </c>
      <c r="M194" s="71">
        <v>26.163305858638161</v>
      </c>
      <c r="N194" s="71">
        <v>27.731003464907836</v>
      </c>
      <c r="O194" s="71">
        <v>26.163305858638161</v>
      </c>
      <c r="P194" s="71">
        <v>21.680086300449357</v>
      </c>
      <c r="Q194" s="71">
        <v>14.813467001456143</v>
      </c>
      <c r="R194" s="71">
        <v>6.167251267164592</v>
      </c>
      <c r="S194" s="71">
        <v>0</v>
      </c>
      <c r="T194" s="71">
        <v>0</v>
      </c>
      <c r="U194" s="71">
        <v>0</v>
      </c>
      <c r="V194" s="71">
        <v>0</v>
      </c>
      <c r="W194" s="71">
        <v>0</v>
      </c>
      <c r="X194" s="64">
        <v>0</v>
      </c>
      <c r="Y194" s="64">
        <v>0</v>
      </c>
      <c r="Z194" s="64">
        <v>0</v>
      </c>
    </row>
    <row r="195" spans="1:26">
      <c r="A195" s="240" t="s">
        <v>780</v>
      </c>
      <c r="B195" s="43" t="s">
        <v>82</v>
      </c>
      <c r="C195" s="68">
        <v>0</v>
      </c>
      <c r="D195" s="68">
        <v>0</v>
      </c>
      <c r="E195" s="68">
        <v>0</v>
      </c>
      <c r="F195" s="71">
        <v>0</v>
      </c>
      <c r="G195" s="71">
        <v>0</v>
      </c>
      <c r="H195" s="71">
        <v>0</v>
      </c>
      <c r="I195" s="71">
        <v>0</v>
      </c>
      <c r="J195" s="71">
        <v>9.6351465723758558</v>
      </c>
      <c r="K195" s="71">
        <v>18.961138996780992</v>
      </c>
      <c r="L195" s="71">
        <v>26.47599746798976</v>
      </c>
      <c r="M195" s="71">
        <v>31.454559844510918</v>
      </c>
      <c r="N195" s="71">
        <v>33.212402684760455</v>
      </c>
      <c r="O195" s="71">
        <v>31.454559844510918</v>
      </c>
      <c r="P195" s="71">
        <v>26.47599746798976</v>
      </c>
      <c r="Q195" s="71">
        <v>18.961138996780992</v>
      </c>
      <c r="R195" s="71">
        <v>9.6351465723758558</v>
      </c>
      <c r="S195" s="71">
        <v>0</v>
      </c>
      <c r="T195" s="71">
        <v>0</v>
      </c>
      <c r="U195" s="71">
        <v>0</v>
      </c>
      <c r="V195" s="71">
        <v>0</v>
      </c>
      <c r="W195" s="71">
        <v>0</v>
      </c>
      <c r="X195" s="64">
        <v>0</v>
      </c>
      <c r="Y195" s="64">
        <v>0</v>
      </c>
      <c r="Z195" s="64">
        <v>0</v>
      </c>
    </row>
    <row r="196" spans="1:26">
      <c r="A196" s="240" t="s">
        <v>780</v>
      </c>
      <c r="B196" s="43" t="s">
        <v>83</v>
      </c>
      <c r="C196" s="68">
        <v>0</v>
      </c>
      <c r="D196" s="68">
        <v>0</v>
      </c>
      <c r="E196" s="68">
        <v>0</v>
      </c>
      <c r="F196" s="71">
        <v>0</v>
      </c>
      <c r="G196" s="71">
        <v>0</v>
      </c>
      <c r="H196" s="71">
        <v>0</v>
      </c>
      <c r="I196" s="71">
        <v>4.0918918863524674</v>
      </c>
      <c r="J196" s="71">
        <v>15.24564163517609</v>
      </c>
      <c r="K196" s="71">
        <v>25.308467756823372</v>
      </c>
      <c r="L196" s="71">
        <v>33.624289948557418</v>
      </c>
      <c r="M196" s="71">
        <v>39.280100811464635</v>
      </c>
      <c r="N196" s="71">
        <v>41.313844878118474</v>
      </c>
      <c r="O196" s="71">
        <v>39.280100811464635</v>
      </c>
      <c r="P196" s="71">
        <v>33.624289948557418</v>
      </c>
      <c r="Q196" s="71">
        <v>25.308467756823372</v>
      </c>
      <c r="R196" s="71">
        <v>15.24564163517609</v>
      </c>
      <c r="S196" s="71">
        <v>4.0918918863524674</v>
      </c>
      <c r="T196" s="71">
        <v>0</v>
      </c>
      <c r="U196" s="71">
        <v>0</v>
      </c>
      <c r="V196" s="71">
        <v>0</v>
      </c>
      <c r="W196" s="71">
        <v>0</v>
      </c>
      <c r="X196" s="64">
        <v>0</v>
      </c>
      <c r="Y196" s="64">
        <v>0</v>
      </c>
      <c r="Z196" s="64">
        <v>0</v>
      </c>
    </row>
    <row r="197" spans="1:26">
      <c r="A197" s="240" t="s">
        <v>780</v>
      </c>
      <c r="B197" s="43" t="s">
        <v>84</v>
      </c>
      <c r="C197" s="68">
        <v>0</v>
      </c>
      <c r="D197" s="68">
        <v>0</v>
      </c>
      <c r="E197" s="68">
        <v>0</v>
      </c>
      <c r="F197" s="71">
        <v>0</v>
      </c>
      <c r="G197" s="71">
        <v>0</v>
      </c>
      <c r="H197" s="71">
        <v>0</v>
      </c>
      <c r="I197" s="71">
        <v>10.711295481081985</v>
      </c>
      <c r="J197" s="71">
        <v>22.495550921050935</v>
      </c>
      <c r="K197" s="71">
        <v>33.474710060867295</v>
      </c>
      <c r="L197" s="71">
        <v>42.938873157231583</v>
      </c>
      <c r="M197" s="71">
        <v>49.704668819593735</v>
      </c>
      <c r="N197" s="71">
        <v>52.234225963925503</v>
      </c>
      <c r="O197" s="71">
        <v>49.704668819593735</v>
      </c>
      <c r="P197" s="71">
        <v>42.938873157231583</v>
      </c>
      <c r="Q197" s="71">
        <v>33.474710060867295</v>
      </c>
      <c r="R197" s="71">
        <v>22.495550921050935</v>
      </c>
      <c r="S197" s="71">
        <v>10.711295481081985</v>
      </c>
      <c r="T197" s="71">
        <v>0</v>
      </c>
      <c r="U197" s="71">
        <v>0</v>
      </c>
      <c r="V197" s="71">
        <v>0</v>
      </c>
      <c r="W197" s="71">
        <v>0</v>
      </c>
      <c r="X197" s="64">
        <v>0</v>
      </c>
      <c r="Y197" s="64">
        <v>0</v>
      </c>
      <c r="Z197" s="64">
        <v>0</v>
      </c>
    </row>
    <row r="198" spans="1:26">
      <c r="A198" s="240" t="s">
        <v>780</v>
      </c>
      <c r="B198" s="43" t="s">
        <v>85</v>
      </c>
      <c r="C198" s="68">
        <v>0</v>
      </c>
      <c r="D198" s="68">
        <v>0</v>
      </c>
      <c r="E198" s="68">
        <v>0</v>
      </c>
      <c r="F198" s="71">
        <v>0</v>
      </c>
      <c r="G198" s="71">
        <v>0</v>
      </c>
      <c r="H198" s="71">
        <v>4.2935270755299744</v>
      </c>
      <c r="I198" s="71">
        <v>16.524698925355366</v>
      </c>
      <c r="J198" s="71">
        <v>28.66662331168979</v>
      </c>
      <c r="K198" s="71">
        <v>40.346661366965222</v>
      </c>
      <c r="L198" s="71">
        <v>50.904436391198253</v>
      </c>
      <c r="M198" s="71">
        <v>58.980752598999445</v>
      </c>
      <c r="N198" s="71">
        <v>62.200960254954033</v>
      </c>
      <c r="O198" s="71">
        <v>58.980752598999445</v>
      </c>
      <c r="P198" s="71">
        <v>50.904436391198253</v>
      </c>
      <c r="Q198" s="71">
        <v>40.346661366965222</v>
      </c>
      <c r="R198" s="71">
        <v>28.66662331168979</v>
      </c>
      <c r="S198" s="71">
        <v>16.524698925355366</v>
      </c>
      <c r="T198" s="71">
        <v>4.2935270755299744</v>
      </c>
      <c r="U198" s="71">
        <v>0</v>
      </c>
      <c r="V198" s="71">
        <v>0</v>
      </c>
      <c r="W198" s="71">
        <v>0</v>
      </c>
      <c r="X198" s="64">
        <v>0</v>
      </c>
      <c r="Y198" s="64">
        <v>0</v>
      </c>
      <c r="Z198" s="64">
        <v>0</v>
      </c>
    </row>
    <row r="199" spans="1:26">
      <c r="A199" s="240" t="s">
        <v>780</v>
      </c>
      <c r="B199" s="43" t="s">
        <v>86</v>
      </c>
      <c r="C199" s="68">
        <v>0</v>
      </c>
      <c r="D199" s="68">
        <v>0</v>
      </c>
      <c r="E199" s="68">
        <v>0</v>
      </c>
      <c r="F199" s="71">
        <v>0</v>
      </c>
      <c r="G199" s="71">
        <v>0</v>
      </c>
      <c r="H199" s="71">
        <v>10.808838995252202</v>
      </c>
      <c r="I199" s="71">
        <v>22.81044516466017</v>
      </c>
      <c r="J199" s="71">
        <v>35.04349160506748</v>
      </c>
      <c r="K199" s="71">
        <v>47.253778174073538</v>
      </c>
      <c r="L199" s="71">
        <v>59.012202358037513</v>
      </c>
      <c r="M199" s="71">
        <v>69.155490654173533</v>
      </c>
      <c r="N199" s="71">
        <v>73.926971258098035</v>
      </c>
      <c r="O199" s="71">
        <v>69.155490654173533</v>
      </c>
      <c r="P199" s="71">
        <v>59.012202358037513</v>
      </c>
      <c r="Q199" s="71">
        <v>47.253778174073538</v>
      </c>
      <c r="R199" s="71">
        <v>35.04349160506748</v>
      </c>
      <c r="S199" s="71">
        <v>22.81044516466017</v>
      </c>
      <c r="T199" s="71">
        <v>10.808838995252202</v>
      </c>
      <c r="U199" s="71">
        <v>0</v>
      </c>
      <c r="V199" s="71">
        <v>0</v>
      </c>
      <c r="W199" s="71">
        <v>0</v>
      </c>
      <c r="X199" s="64">
        <v>0</v>
      </c>
      <c r="Y199" s="64">
        <v>0</v>
      </c>
      <c r="Z199" s="64">
        <v>0</v>
      </c>
    </row>
    <row r="200" spans="1:26">
      <c r="A200" s="240" t="s">
        <v>780</v>
      </c>
      <c r="B200" s="43" t="s">
        <v>87</v>
      </c>
      <c r="C200" s="68">
        <v>0</v>
      </c>
      <c r="D200" s="68">
        <v>0</v>
      </c>
      <c r="E200" s="68">
        <v>0</v>
      </c>
      <c r="F200" s="71">
        <v>0</v>
      </c>
      <c r="G200" s="71">
        <v>2.1698743111665366</v>
      </c>
      <c r="H200" s="71">
        <v>13.417272111031162</v>
      </c>
      <c r="I200" s="71">
        <v>25.228026564821931</v>
      </c>
      <c r="J200" s="71">
        <v>37.385397960384516</v>
      </c>
      <c r="K200" s="71">
        <v>49.690941649831139</v>
      </c>
      <c r="L200" s="71">
        <v>61.861674880566859</v>
      </c>
      <c r="M200" s="71">
        <v>73.094001943773165</v>
      </c>
      <c r="N200" s="71">
        <v>79.222613313594763</v>
      </c>
      <c r="O200" s="71">
        <v>73.094001943773165</v>
      </c>
      <c r="P200" s="71">
        <v>61.861674880566859</v>
      </c>
      <c r="Q200" s="71">
        <v>49.690941649831139</v>
      </c>
      <c r="R200" s="71">
        <v>37.385397960384516</v>
      </c>
      <c r="S200" s="71">
        <v>25.228026564821931</v>
      </c>
      <c r="T200" s="71">
        <v>13.417272111031162</v>
      </c>
      <c r="U200" s="71">
        <v>2.1698743111665366</v>
      </c>
      <c r="V200" s="71">
        <v>0</v>
      </c>
      <c r="W200" s="71">
        <v>0</v>
      </c>
      <c r="X200" s="64">
        <v>0</v>
      </c>
      <c r="Y200" s="64">
        <v>0</v>
      </c>
      <c r="Z200" s="64">
        <v>0</v>
      </c>
    </row>
    <row r="201" spans="1:26">
      <c r="A201" s="240" t="s">
        <v>780</v>
      </c>
      <c r="B201" s="43" t="s">
        <v>88</v>
      </c>
      <c r="C201" s="68">
        <v>0</v>
      </c>
      <c r="D201" s="68">
        <v>0</v>
      </c>
      <c r="E201" s="68">
        <v>0</v>
      </c>
      <c r="F201" s="71">
        <v>0</v>
      </c>
      <c r="G201" s="71">
        <v>1.2046479714548342</v>
      </c>
      <c r="H201" s="71">
        <v>12.551641652254958</v>
      </c>
      <c r="I201" s="71">
        <v>24.432270697219352</v>
      </c>
      <c r="J201" s="71">
        <v>36.622603006692685</v>
      </c>
      <c r="K201" s="71">
        <v>48.90564123720678</v>
      </c>
      <c r="L201" s="71">
        <v>60.947261605585339</v>
      </c>
      <c r="M201" s="71">
        <v>71.7979054846991</v>
      </c>
      <c r="N201" s="71">
        <v>77.373498158289735</v>
      </c>
      <c r="O201" s="71">
        <v>71.7979054846991</v>
      </c>
      <c r="P201" s="71">
        <v>60.947261605585339</v>
      </c>
      <c r="Q201" s="71">
        <v>48.90564123720678</v>
      </c>
      <c r="R201" s="71">
        <v>36.622603006692685</v>
      </c>
      <c r="S201" s="71">
        <v>24.432270697219352</v>
      </c>
      <c r="T201" s="71">
        <v>12.551641652254958</v>
      </c>
      <c r="U201" s="71">
        <v>1.2046479714548342</v>
      </c>
      <c r="V201" s="71">
        <v>0</v>
      </c>
      <c r="W201" s="71">
        <v>0</v>
      </c>
      <c r="X201" s="64">
        <v>0</v>
      </c>
      <c r="Y201" s="64">
        <v>0</v>
      </c>
      <c r="Z201" s="64">
        <v>0</v>
      </c>
    </row>
    <row r="202" spans="1:26">
      <c r="A202" s="240" t="s">
        <v>780</v>
      </c>
      <c r="B202" s="43" t="s">
        <v>89</v>
      </c>
      <c r="C202" s="68">
        <v>0</v>
      </c>
      <c r="D202" s="68">
        <v>0</v>
      </c>
      <c r="E202" s="68">
        <v>0</v>
      </c>
      <c r="F202" s="71">
        <v>0</v>
      </c>
      <c r="G202" s="71">
        <v>0</v>
      </c>
      <c r="H202" s="71">
        <v>8.3735319712284824</v>
      </c>
      <c r="I202" s="71">
        <v>20.501233557091783</v>
      </c>
      <c r="J202" s="71">
        <v>32.744181379901889</v>
      </c>
      <c r="K202" s="71">
        <v>44.798766766222606</v>
      </c>
      <c r="L202" s="71">
        <v>56.125447537862343</v>
      </c>
      <c r="M202" s="71">
        <v>65.401600260601342</v>
      </c>
      <c r="N202" s="71">
        <v>69.421507048807513</v>
      </c>
      <c r="O202" s="71">
        <v>65.401600260601342</v>
      </c>
      <c r="P202" s="71">
        <v>56.125447537862343</v>
      </c>
      <c r="Q202" s="71">
        <v>44.798766766222606</v>
      </c>
      <c r="R202" s="71">
        <v>32.744181379901889</v>
      </c>
      <c r="S202" s="71">
        <v>20.501233557091783</v>
      </c>
      <c r="T202" s="71">
        <v>8.3735319712284824</v>
      </c>
      <c r="U202" s="71">
        <v>0</v>
      </c>
      <c r="V202" s="71">
        <v>0</v>
      </c>
      <c r="W202" s="71">
        <v>0</v>
      </c>
      <c r="X202" s="64">
        <v>0</v>
      </c>
      <c r="Y202" s="64">
        <v>0</v>
      </c>
      <c r="Z202" s="64">
        <v>0</v>
      </c>
    </row>
    <row r="203" spans="1:26">
      <c r="A203" s="240" t="s">
        <v>780</v>
      </c>
      <c r="B203" s="43" t="s">
        <v>90</v>
      </c>
      <c r="C203" s="68">
        <v>0</v>
      </c>
      <c r="D203" s="68">
        <v>0</v>
      </c>
      <c r="E203" s="68">
        <v>0</v>
      </c>
      <c r="F203" s="71">
        <v>0</v>
      </c>
      <c r="G203" s="71">
        <v>0</v>
      </c>
      <c r="H203" s="71">
        <v>2.0313461432614952</v>
      </c>
      <c r="I203" s="71">
        <v>14.263941421089642</v>
      </c>
      <c r="J203" s="71">
        <v>26.292815407528355</v>
      </c>
      <c r="K203" s="71">
        <v>37.716920040000524</v>
      </c>
      <c r="L203" s="71">
        <v>47.841537713675365</v>
      </c>
      <c r="M203" s="71">
        <v>55.358155157972377</v>
      </c>
      <c r="N203" s="71">
        <v>58.265742231059392</v>
      </c>
      <c r="O203" s="71">
        <v>55.358155157972377</v>
      </c>
      <c r="P203" s="71">
        <v>47.841537713675365</v>
      </c>
      <c r="Q203" s="71">
        <v>37.716920040000524</v>
      </c>
      <c r="R203" s="71">
        <v>26.292815407528355</v>
      </c>
      <c r="S203" s="71">
        <v>14.263941421089642</v>
      </c>
      <c r="T203" s="71">
        <v>2.0313461432614952</v>
      </c>
      <c r="U203" s="71">
        <v>0</v>
      </c>
      <c r="V203" s="71">
        <v>0</v>
      </c>
      <c r="W203" s="71">
        <v>0</v>
      </c>
      <c r="X203" s="64">
        <v>0</v>
      </c>
      <c r="Y203" s="64">
        <v>0</v>
      </c>
      <c r="Z203" s="64">
        <v>0</v>
      </c>
    </row>
    <row r="204" spans="1:26">
      <c r="A204" s="240" t="s">
        <v>780</v>
      </c>
      <c r="B204" s="43" t="s">
        <v>91</v>
      </c>
      <c r="C204" s="68">
        <v>0</v>
      </c>
      <c r="D204" s="68">
        <v>0</v>
      </c>
      <c r="E204" s="68">
        <v>0</v>
      </c>
      <c r="F204" s="71">
        <v>0</v>
      </c>
      <c r="G204" s="71">
        <v>0</v>
      </c>
      <c r="H204" s="71">
        <v>0</v>
      </c>
      <c r="I204" s="71">
        <v>7.162001255863089</v>
      </c>
      <c r="J204" s="71">
        <v>18.633122710106001</v>
      </c>
      <c r="K204" s="71">
        <v>29.131478950497499</v>
      </c>
      <c r="L204" s="71">
        <v>37.966315801913154</v>
      </c>
      <c r="M204" s="71">
        <v>44.099358822255653</v>
      </c>
      <c r="N204" s="71">
        <v>46.338628892616761</v>
      </c>
      <c r="O204" s="71">
        <v>44.099358822255653</v>
      </c>
      <c r="P204" s="71">
        <v>37.966315801913154</v>
      </c>
      <c r="Q204" s="71">
        <v>29.131478950497499</v>
      </c>
      <c r="R204" s="71">
        <v>18.633122710106001</v>
      </c>
      <c r="S204" s="71">
        <v>7.162001255863089</v>
      </c>
      <c r="T204" s="71">
        <v>0</v>
      </c>
      <c r="U204" s="71">
        <v>0</v>
      </c>
      <c r="V204" s="71">
        <v>0</v>
      </c>
      <c r="W204" s="71">
        <v>0</v>
      </c>
      <c r="X204" s="64">
        <v>0</v>
      </c>
      <c r="Y204" s="64">
        <v>0</v>
      </c>
      <c r="Z204" s="64">
        <v>0</v>
      </c>
    </row>
    <row r="205" spans="1:26">
      <c r="A205" s="240" t="s">
        <v>780</v>
      </c>
      <c r="B205" s="43" t="s">
        <v>92</v>
      </c>
      <c r="C205" s="68">
        <v>0</v>
      </c>
      <c r="D205" s="68">
        <v>0</v>
      </c>
      <c r="E205" s="68">
        <v>0</v>
      </c>
      <c r="F205" s="71">
        <v>0</v>
      </c>
      <c r="G205" s="71">
        <v>0</v>
      </c>
      <c r="H205" s="71">
        <v>0</v>
      </c>
      <c r="I205" s="71">
        <v>1.1159865491483472</v>
      </c>
      <c r="J205" s="71">
        <v>11.926643856465942</v>
      </c>
      <c r="K205" s="71">
        <v>21.55522810902438</v>
      </c>
      <c r="L205" s="71">
        <v>29.389137564435114</v>
      </c>
      <c r="M205" s="71">
        <v>34.630012197663966</v>
      </c>
      <c r="N205" s="71">
        <v>36.492763938891635</v>
      </c>
      <c r="O205" s="71">
        <v>34.630012197663966</v>
      </c>
      <c r="P205" s="71">
        <v>29.389137564435114</v>
      </c>
      <c r="Q205" s="71">
        <v>21.55522810902438</v>
      </c>
      <c r="R205" s="71">
        <v>11.926643856465942</v>
      </c>
      <c r="S205" s="71">
        <v>1.1159865491483472</v>
      </c>
      <c r="T205" s="71">
        <v>0</v>
      </c>
      <c r="U205" s="71">
        <v>0</v>
      </c>
      <c r="V205" s="71">
        <v>0</v>
      </c>
      <c r="W205" s="71">
        <v>0</v>
      </c>
      <c r="X205" s="64">
        <v>0</v>
      </c>
      <c r="Y205" s="64">
        <v>0</v>
      </c>
      <c r="Z205" s="64">
        <v>0</v>
      </c>
    </row>
    <row r="206" spans="1:26">
      <c r="A206" s="240" t="s">
        <v>780</v>
      </c>
      <c r="B206" s="43" t="s">
        <v>93</v>
      </c>
      <c r="C206" s="68">
        <v>0</v>
      </c>
      <c r="D206" s="68">
        <v>0</v>
      </c>
      <c r="E206" s="68">
        <v>0</v>
      </c>
      <c r="F206" s="71">
        <v>0</v>
      </c>
      <c r="G206" s="71">
        <v>0</v>
      </c>
      <c r="H206" s="71">
        <v>0</v>
      </c>
      <c r="I206" s="71">
        <v>0</v>
      </c>
      <c r="J206" s="71">
        <v>8.3357484048994639</v>
      </c>
      <c r="K206" s="71">
        <v>17.489437102332094</v>
      </c>
      <c r="L206" s="71">
        <v>24.827875683609204</v>
      </c>
      <c r="M206" s="71">
        <v>29.665109664246014</v>
      </c>
      <c r="N206" s="71">
        <v>31.367350549299864</v>
      </c>
      <c r="O206" s="71">
        <v>29.665109664246014</v>
      </c>
      <c r="P206" s="71">
        <v>24.827875683609204</v>
      </c>
      <c r="Q206" s="71">
        <v>17.489437102332094</v>
      </c>
      <c r="R206" s="71">
        <v>8.3357484048994639</v>
      </c>
      <c r="S206" s="71">
        <v>0</v>
      </c>
      <c r="T206" s="71">
        <v>0</v>
      </c>
      <c r="U206" s="71">
        <v>0</v>
      </c>
      <c r="V206" s="71">
        <v>0</v>
      </c>
      <c r="W206" s="71">
        <v>0</v>
      </c>
      <c r="X206" s="64">
        <v>0</v>
      </c>
      <c r="Y206" s="64">
        <v>0</v>
      </c>
      <c r="Z206" s="64">
        <v>0</v>
      </c>
    </row>
    <row r="207" spans="1:26">
      <c r="A207" s="240" t="s">
        <v>756</v>
      </c>
      <c r="B207" s="43" t="s">
        <v>82</v>
      </c>
      <c r="C207" s="68">
        <v>0</v>
      </c>
      <c r="D207" s="68">
        <v>0</v>
      </c>
      <c r="E207" s="68">
        <v>0</v>
      </c>
      <c r="F207" s="71">
        <v>0</v>
      </c>
      <c r="G207" s="71">
        <v>0</v>
      </c>
      <c r="H207" s="71">
        <v>6.5668008683352763</v>
      </c>
      <c r="I207" s="71">
        <v>20.104066169365655</v>
      </c>
      <c r="J207" s="71">
        <v>33.880617790797416</v>
      </c>
      <c r="K207" s="71">
        <v>47.817712516844935</v>
      </c>
      <c r="L207" s="71">
        <v>61.868045980629219</v>
      </c>
      <c r="M207" s="71">
        <v>76.030174470506864</v>
      </c>
      <c r="N207" s="71">
        <v>88.9</v>
      </c>
      <c r="O207" s="71">
        <v>76.030174470506864</v>
      </c>
      <c r="P207" s="71">
        <v>61.868045980629219</v>
      </c>
      <c r="Q207" s="71">
        <v>47.817712516844935</v>
      </c>
      <c r="R207" s="71">
        <v>33.880617790797416</v>
      </c>
      <c r="S207" s="71">
        <v>20.104066169365655</v>
      </c>
      <c r="T207" s="71">
        <v>6.5668008683352763</v>
      </c>
      <c r="U207" s="71">
        <v>0</v>
      </c>
      <c r="V207" s="71">
        <v>0</v>
      </c>
      <c r="W207" s="71">
        <v>0</v>
      </c>
      <c r="X207" s="64">
        <v>0</v>
      </c>
      <c r="Y207" s="64">
        <v>0</v>
      </c>
      <c r="Z207" s="64">
        <v>0</v>
      </c>
    </row>
    <row r="208" spans="1:26">
      <c r="A208" s="240" t="s">
        <v>756</v>
      </c>
      <c r="B208" s="43" t="s">
        <v>83</v>
      </c>
      <c r="C208" s="68">
        <v>0</v>
      </c>
      <c r="D208" s="68">
        <v>0</v>
      </c>
      <c r="E208" s="68">
        <v>0</v>
      </c>
      <c r="F208" s="71">
        <v>0</v>
      </c>
      <c r="G208" s="71">
        <v>0</v>
      </c>
      <c r="H208" s="71">
        <v>4.120043529312186</v>
      </c>
      <c r="I208" s="71">
        <v>18.14188356179141</v>
      </c>
      <c r="J208" s="71">
        <v>32.315200806745963</v>
      </c>
      <c r="K208" s="71">
        <v>46.573295085758168</v>
      </c>
      <c r="L208" s="71">
        <v>60.849638917763414</v>
      </c>
      <c r="M208" s="71">
        <v>74.977571094286219</v>
      </c>
      <c r="N208" s="71">
        <v>85.855390339388151</v>
      </c>
      <c r="O208" s="71">
        <v>74.977571094286219</v>
      </c>
      <c r="P208" s="71">
        <v>60.849638917763414</v>
      </c>
      <c r="Q208" s="71">
        <v>46.573295085758168</v>
      </c>
      <c r="R208" s="71">
        <v>32.315200806745963</v>
      </c>
      <c r="S208" s="71">
        <v>18.14188356179141</v>
      </c>
      <c r="T208" s="71">
        <v>4.120043529312186</v>
      </c>
      <c r="U208" s="71">
        <v>0</v>
      </c>
      <c r="V208" s="71">
        <v>0</v>
      </c>
      <c r="W208" s="71">
        <v>0</v>
      </c>
      <c r="X208" s="64">
        <v>0</v>
      </c>
      <c r="Y208" s="64">
        <v>0</v>
      </c>
      <c r="Z208" s="64">
        <v>0</v>
      </c>
    </row>
    <row r="209" spans="1:26">
      <c r="A209" s="240" t="s">
        <v>756</v>
      </c>
      <c r="B209" s="43" t="s">
        <v>84</v>
      </c>
      <c r="C209" s="68">
        <v>0</v>
      </c>
      <c r="D209" s="68">
        <v>0</v>
      </c>
      <c r="E209" s="68">
        <v>0</v>
      </c>
      <c r="F209" s="71">
        <v>0</v>
      </c>
      <c r="G209" s="71">
        <v>0</v>
      </c>
      <c r="H209" s="71">
        <v>0.77347114873400324</v>
      </c>
      <c r="I209" s="71">
        <v>15.038023688390339</v>
      </c>
      <c r="J209" s="71">
        <v>29.25268908901576</v>
      </c>
      <c r="K209" s="71">
        <v>43.274049191216697</v>
      </c>
      <c r="L209" s="71">
        <v>56.775249630281955</v>
      </c>
      <c r="M209" s="71">
        <v>68.66752154429166</v>
      </c>
      <c r="N209" s="71">
        <v>74.55331995652972</v>
      </c>
      <c r="O209" s="71">
        <v>68.66752154429166</v>
      </c>
      <c r="P209" s="71">
        <v>56.775249630281955</v>
      </c>
      <c r="Q209" s="71">
        <v>43.274049191216697</v>
      </c>
      <c r="R209" s="71">
        <v>29.25268908901576</v>
      </c>
      <c r="S209" s="71">
        <v>15.038023688390339</v>
      </c>
      <c r="T209" s="71">
        <v>0.77347114873400324</v>
      </c>
      <c r="U209" s="71">
        <v>0</v>
      </c>
      <c r="V209" s="71">
        <v>0</v>
      </c>
      <c r="W209" s="71">
        <v>0</v>
      </c>
      <c r="X209" s="64">
        <v>0</v>
      </c>
      <c r="Y209" s="64">
        <v>0</v>
      </c>
      <c r="Z209" s="64">
        <v>0</v>
      </c>
    </row>
    <row r="210" spans="1:26">
      <c r="A210" s="240" t="s">
        <v>756</v>
      </c>
      <c r="B210" s="43" t="s">
        <v>85</v>
      </c>
      <c r="C210" s="68">
        <v>0</v>
      </c>
      <c r="D210" s="68">
        <v>0</v>
      </c>
      <c r="E210" s="68">
        <v>0</v>
      </c>
      <c r="F210" s="71">
        <v>0</v>
      </c>
      <c r="G210" s="71">
        <v>0</v>
      </c>
      <c r="H210" s="71">
        <v>0</v>
      </c>
      <c r="I210" s="71">
        <v>11.777980404642163</v>
      </c>
      <c r="J210" s="71">
        <v>25.569748743698423</v>
      </c>
      <c r="K210" s="71">
        <v>38.826497096153453</v>
      </c>
      <c r="L210" s="71">
        <v>50.975016957995528</v>
      </c>
      <c r="M210" s="71">
        <v>60.588275266330982</v>
      </c>
      <c r="N210" s="71">
        <v>64.589899246139439</v>
      </c>
      <c r="O210" s="71">
        <v>60.588275266330982</v>
      </c>
      <c r="P210" s="71">
        <v>50.975016957995528</v>
      </c>
      <c r="Q210" s="71">
        <v>38.826497096153453</v>
      </c>
      <c r="R210" s="71">
        <v>25.569748743698423</v>
      </c>
      <c r="S210" s="71">
        <v>11.777980404642163</v>
      </c>
      <c r="T210" s="71">
        <v>0</v>
      </c>
      <c r="U210" s="71">
        <v>0</v>
      </c>
      <c r="V210" s="71">
        <v>0</v>
      </c>
      <c r="W210" s="71">
        <v>0</v>
      </c>
      <c r="X210" s="64">
        <v>0</v>
      </c>
      <c r="Y210" s="64">
        <v>0</v>
      </c>
      <c r="Z210" s="64">
        <v>0</v>
      </c>
    </row>
    <row r="211" spans="1:26">
      <c r="A211" s="240" t="s">
        <v>756</v>
      </c>
      <c r="B211" s="43" t="s">
        <v>86</v>
      </c>
      <c r="C211" s="68">
        <v>0</v>
      </c>
      <c r="D211" s="68">
        <v>0</v>
      </c>
      <c r="E211" s="68">
        <v>0</v>
      </c>
      <c r="F211" s="71">
        <v>0</v>
      </c>
      <c r="G211" s="71">
        <v>0</v>
      </c>
      <c r="H211" s="71">
        <v>0</v>
      </c>
      <c r="I211" s="71">
        <v>7.6194351128856121</v>
      </c>
      <c r="J211" s="71">
        <v>20.478941298146403</v>
      </c>
      <c r="K211" s="71">
        <v>32.441665021827198</v>
      </c>
      <c r="L211" s="71">
        <v>42.813222360249561</v>
      </c>
      <c r="M211" s="71">
        <v>50.319257304739487</v>
      </c>
      <c r="N211" s="71">
        <v>53.160062897881382</v>
      </c>
      <c r="O211" s="71">
        <v>50.319257304739487</v>
      </c>
      <c r="P211" s="71">
        <v>42.813222360249561</v>
      </c>
      <c r="Q211" s="71">
        <v>32.441665021827198</v>
      </c>
      <c r="R211" s="71">
        <v>20.478941298146403</v>
      </c>
      <c r="S211" s="71">
        <v>7.6194351128856121</v>
      </c>
      <c r="T211" s="71">
        <v>0</v>
      </c>
      <c r="U211" s="71">
        <v>0</v>
      </c>
      <c r="V211" s="71">
        <v>0</v>
      </c>
      <c r="W211" s="71">
        <v>0</v>
      </c>
      <c r="X211" s="64">
        <v>0</v>
      </c>
      <c r="Y211" s="64">
        <v>0</v>
      </c>
      <c r="Z211" s="64">
        <v>0</v>
      </c>
    </row>
    <row r="212" spans="1:26">
      <c r="A212" s="240" t="s">
        <v>756</v>
      </c>
      <c r="B212" s="43" t="s">
        <v>87</v>
      </c>
      <c r="C212" s="68">
        <v>0</v>
      </c>
      <c r="D212" s="68">
        <v>0</v>
      </c>
      <c r="E212" s="68">
        <v>0</v>
      </c>
      <c r="F212" s="71">
        <v>0</v>
      </c>
      <c r="G212" s="71">
        <v>0</v>
      </c>
      <c r="H212" s="71">
        <v>0</v>
      </c>
      <c r="I212" s="71">
        <v>5.824549064423338</v>
      </c>
      <c r="J212" s="71">
        <v>18.196163781136164</v>
      </c>
      <c r="K212" s="71">
        <v>29.556544556011229</v>
      </c>
      <c r="L212" s="71">
        <v>39.211143448679351</v>
      </c>
      <c r="M212" s="71">
        <v>46.012982396584206</v>
      </c>
      <c r="N212" s="71">
        <v>48.528053552398497</v>
      </c>
      <c r="O212" s="71">
        <v>46.012982396584206</v>
      </c>
      <c r="P212" s="71">
        <v>39.211143448679351</v>
      </c>
      <c r="Q212" s="71">
        <v>29.556544556011229</v>
      </c>
      <c r="R212" s="71">
        <v>18.196163781136164</v>
      </c>
      <c r="S212" s="71">
        <v>5.824549064423338</v>
      </c>
      <c r="T212" s="71">
        <v>0</v>
      </c>
      <c r="U212" s="71">
        <v>0</v>
      </c>
      <c r="V212" s="71">
        <v>0</v>
      </c>
      <c r="W212" s="71">
        <v>0</v>
      </c>
      <c r="X212" s="64">
        <v>0</v>
      </c>
      <c r="Y212" s="64">
        <v>0</v>
      </c>
      <c r="Z212" s="64">
        <v>0</v>
      </c>
    </row>
    <row r="213" spans="1:26">
      <c r="A213" s="240" t="s">
        <v>756</v>
      </c>
      <c r="B213" s="43" t="s">
        <v>88</v>
      </c>
      <c r="C213" s="68">
        <v>0</v>
      </c>
      <c r="D213" s="68">
        <v>0</v>
      </c>
      <c r="E213" s="68">
        <v>0</v>
      </c>
      <c r="F213" s="71">
        <v>0</v>
      </c>
      <c r="G213" s="71">
        <v>0</v>
      </c>
      <c r="H213" s="71">
        <v>0</v>
      </c>
      <c r="I213" s="71">
        <v>6.428170211607279</v>
      </c>
      <c r="J213" s="71">
        <v>18.968288942662596</v>
      </c>
      <c r="K213" s="71">
        <v>30.532680152035844</v>
      </c>
      <c r="L213" s="71">
        <v>40.424270599702716</v>
      </c>
      <c r="M213" s="71">
        <v>47.4520920971283</v>
      </c>
      <c r="N213" s="71">
        <v>50.069184918997983</v>
      </c>
      <c r="O213" s="71">
        <v>47.4520920971283</v>
      </c>
      <c r="P213" s="71">
        <v>40.424270599702716</v>
      </c>
      <c r="Q213" s="71">
        <v>30.532680152035844</v>
      </c>
      <c r="R213" s="71">
        <v>18.968288942662596</v>
      </c>
      <c r="S213" s="71">
        <v>6.428170211607279</v>
      </c>
      <c r="T213" s="71">
        <v>0</v>
      </c>
      <c r="U213" s="71">
        <v>0</v>
      </c>
      <c r="V213" s="71">
        <v>0</v>
      </c>
      <c r="W213" s="71">
        <v>0</v>
      </c>
      <c r="X213" s="64">
        <v>0</v>
      </c>
      <c r="Y213" s="64">
        <v>0</v>
      </c>
      <c r="Z213" s="64">
        <v>0</v>
      </c>
    </row>
    <row r="214" spans="1:26">
      <c r="A214" s="240" t="s">
        <v>756</v>
      </c>
      <c r="B214" s="43" t="s">
        <v>89</v>
      </c>
      <c r="C214" s="68">
        <v>0</v>
      </c>
      <c r="D214" s="68">
        <v>0</v>
      </c>
      <c r="E214" s="68">
        <v>0</v>
      </c>
      <c r="F214" s="71">
        <v>0</v>
      </c>
      <c r="G214" s="71">
        <v>0</v>
      </c>
      <c r="H214" s="71">
        <v>0</v>
      </c>
      <c r="I214" s="71">
        <v>9.229152244448386</v>
      </c>
      <c r="J214" s="71">
        <v>22.487772739044157</v>
      </c>
      <c r="K214" s="71">
        <v>34.974657401814902</v>
      </c>
      <c r="L214" s="71">
        <v>46.018947896602825</v>
      </c>
      <c r="M214" s="71">
        <v>54.25024349233022</v>
      </c>
      <c r="N214" s="71">
        <v>57.453974204761899</v>
      </c>
      <c r="O214" s="71">
        <v>54.25024349233022</v>
      </c>
      <c r="P214" s="71">
        <v>46.018947896602825</v>
      </c>
      <c r="Q214" s="71">
        <v>34.974657401814902</v>
      </c>
      <c r="R214" s="71">
        <v>22.487772739044157</v>
      </c>
      <c r="S214" s="71">
        <v>9.229152244448386</v>
      </c>
      <c r="T214" s="71">
        <v>0</v>
      </c>
      <c r="U214" s="71">
        <v>0</v>
      </c>
      <c r="V214" s="71">
        <v>0</v>
      </c>
      <c r="W214" s="71">
        <v>0</v>
      </c>
      <c r="X214" s="64">
        <v>0</v>
      </c>
      <c r="Y214" s="64">
        <v>0</v>
      </c>
      <c r="Z214" s="64">
        <v>0</v>
      </c>
    </row>
    <row r="215" spans="1:26">
      <c r="A215" s="240" t="s">
        <v>756</v>
      </c>
      <c r="B215" s="43" t="s">
        <v>90</v>
      </c>
      <c r="C215" s="68">
        <v>0</v>
      </c>
      <c r="D215" s="68">
        <v>0</v>
      </c>
      <c r="E215" s="68">
        <v>0</v>
      </c>
      <c r="F215" s="71">
        <v>0</v>
      </c>
      <c r="G215" s="71">
        <v>0</v>
      </c>
      <c r="H215" s="71">
        <v>0</v>
      </c>
      <c r="I215" s="71">
        <v>13.10884920335978</v>
      </c>
      <c r="J215" s="71">
        <v>27.115809819632581</v>
      </c>
      <c r="K215" s="71">
        <v>40.725292512650462</v>
      </c>
      <c r="L215" s="71">
        <v>53.449230808298751</v>
      </c>
      <c r="M215" s="71">
        <v>63.921761737423978</v>
      </c>
      <c r="N215" s="71">
        <v>68.521400500522489</v>
      </c>
      <c r="O215" s="71">
        <v>63.921761737423978</v>
      </c>
      <c r="P215" s="71">
        <v>53.449230808298751</v>
      </c>
      <c r="Q215" s="71">
        <v>40.725292512650462</v>
      </c>
      <c r="R215" s="71">
        <v>27.115809819632581</v>
      </c>
      <c r="S215" s="71">
        <v>13.10884920335978</v>
      </c>
      <c r="T215" s="71">
        <v>0</v>
      </c>
      <c r="U215" s="71">
        <v>0</v>
      </c>
      <c r="V215" s="71">
        <v>0</v>
      </c>
      <c r="W215" s="71">
        <v>0</v>
      </c>
      <c r="X215" s="64">
        <v>0</v>
      </c>
      <c r="Y215" s="64">
        <v>0</v>
      </c>
      <c r="Z215" s="64">
        <v>0</v>
      </c>
    </row>
    <row r="216" spans="1:26">
      <c r="A216" s="240" t="s">
        <v>756</v>
      </c>
      <c r="B216" s="43" t="s">
        <v>91</v>
      </c>
      <c r="C216" s="68">
        <v>0</v>
      </c>
      <c r="D216" s="68">
        <v>0</v>
      </c>
      <c r="E216" s="68">
        <v>0</v>
      </c>
      <c r="F216" s="71">
        <v>0</v>
      </c>
      <c r="G216" s="71">
        <v>0</v>
      </c>
      <c r="H216" s="71">
        <v>2.5854274652901466</v>
      </c>
      <c r="I216" s="71">
        <v>16.77842591455277</v>
      </c>
      <c r="J216" s="71">
        <v>31.040170147827691</v>
      </c>
      <c r="K216" s="71">
        <v>45.279443052993351</v>
      </c>
      <c r="L216" s="71">
        <v>59.329527906063731</v>
      </c>
      <c r="M216" s="71">
        <v>72.582901632806596</v>
      </c>
      <c r="N216" s="71">
        <v>80.482308642462783</v>
      </c>
      <c r="O216" s="71">
        <v>72.582901632806596</v>
      </c>
      <c r="P216" s="71">
        <v>59.329527906063731</v>
      </c>
      <c r="Q216" s="71">
        <v>45.279443052993351</v>
      </c>
      <c r="R216" s="71">
        <v>31.040170147827691</v>
      </c>
      <c r="S216" s="71">
        <v>16.77842591455277</v>
      </c>
      <c r="T216" s="71">
        <v>2.5854274652901466</v>
      </c>
      <c r="U216" s="71">
        <v>0</v>
      </c>
      <c r="V216" s="71">
        <v>0</v>
      </c>
      <c r="W216" s="71">
        <v>0</v>
      </c>
      <c r="X216" s="64">
        <v>0</v>
      </c>
      <c r="Y216" s="64">
        <v>0</v>
      </c>
      <c r="Z216" s="64">
        <v>0</v>
      </c>
    </row>
    <row r="217" spans="1:26">
      <c r="A217" s="240" t="s">
        <v>756</v>
      </c>
      <c r="B217" s="43" t="s">
        <v>92</v>
      </c>
      <c r="C217" s="68">
        <v>0</v>
      </c>
      <c r="D217" s="68">
        <v>0</v>
      </c>
      <c r="E217" s="68">
        <v>0</v>
      </c>
      <c r="F217" s="71">
        <v>0</v>
      </c>
      <c r="G217" s="71">
        <v>0</v>
      </c>
      <c r="H217" s="71">
        <v>5.5807021926584639</v>
      </c>
      <c r="I217" s="71">
        <v>19.344610870020809</v>
      </c>
      <c r="J217" s="71">
        <v>33.319533323669845</v>
      </c>
      <c r="K217" s="71">
        <v>47.439699838096757</v>
      </c>
      <c r="L217" s="71">
        <v>61.674331831201087</v>
      </c>
      <c r="M217" s="71">
        <v>76.075576095414803</v>
      </c>
      <c r="N217" s="71">
        <v>85.67</v>
      </c>
      <c r="O217" s="71">
        <v>76.075576095414803</v>
      </c>
      <c r="P217" s="71">
        <v>61.674331831201087</v>
      </c>
      <c r="Q217" s="71">
        <v>47.439699838096757</v>
      </c>
      <c r="R217" s="71">
        <v>33.319533323669845</v>
      </c>
      <c r="S217" s="71">
        <v>19.344610870020809</v>
      </c>
      <c r="T217" s="71">
        <v>5.5807021926584639</v>
      </c>
      <c r="U217" s="71">
        <v>0</v>
      </c>
      <c r="V217" s="71">
        <v>0</v>
      </c>
      <c r="W217" s="71">
        <v>0</v>
      </c>
      <c r="X217" s="64">
        <v>0</v>
      </c>
      <c r="Y217" s="64">
        <v>0</v>
      </c>
      <c r="Z217" s="64">
        <v>0</v>
      </c>
    </row>
    <row r="218" spans="1:26">
      <c r="A218" s="240" t="s">
        <v>756</v>
      </c>
      <c r="B218" s="43" t="s">
        <v>93</v>
      </c>
      <c r="C218" s="68">
        <v>0</v>
      </c>
      <c r="D218" s="68">
        <v>0</v>
      </c>
      <c r="E218" s="68">
        <v>0</v>
      </c>
      <c r="F218" s="71">
        <v>0</v>
      </c>
      <c r="G218" s="71">
        <v>0</v>
      </c>
      <c r="H218" s="71">
        <v>7.1183998150419958</v>
      </c>
      <c r="I218" s="71">
        <v>20.510458367249385</v>
      </c>
      <c r="J218" s="71">
        <v>34.153211876023377</v>
      </c>
      <c r="K218" s="71">
        <v>47.955917382201434</v>
      </c>
      <c r="L218" s="71">
        <v>61.847716065282555</v>
      </c>
      <c r="M218" s="71">
        <v>75.727241215641456</v>
      </c>
      <c r="N218" s="71">
        <v>87.406325687661692</v>
      </c>
      <c r="O218" s="71">
        <v>75.727241215641456</v>
      </c>
      <c r="P218" s="71">
        <v>61.847716065282555</v>
      </c>
      <c r="Q218" s="71">
        <v>47.955917382201434</v>
      </c>
      <c r="R218" s="71">
        <v>34.153211876023377</v>
      </c>
      <c r="S218" s="71">
        <v>20.510458367249385</v>
      </c>
      <c r="T218" s="71">
        <v>7.1183998150419958</v>
      </c>
      <c r="U218" s="71">
        <v>0</v>
      </c>
      <c r="V218" s="71">
        <v>0</v>
      </c>
      <c r="W218" s="71">
        <v>0</v>
      </c>
      <c r="X218" s="64">
        <v>0</v>
      </c>
      <c r="Y218" s="64">
        <v>0</v>
      </c>
      <c r="Z218" s="64">
        <v>0</v>
      </c>
    </row>
    <row r="219" spans="1:26">
      <c r="A219" s="240" t="s">
        <v>778</v>
      </c>
      <c r="B219" s="43" t="s">
        <v>82</v>
      </c>
      <c r="C219" s="68">
        <v>0</v>
      </c>
      <c r="D219" s="68">
        <v>0</v>
      </c>
      <c r="E219" s="68">
        <v>0</v>
      </c>
      <c r="F219" s="71">
        <v>0</v>
      </c>
      <c r="G219" s="71">
        <v>0</v>
      </c>
      <c r="H219" s="71">
        <v>0</v>
      </c>
      <c r="I219" s="71">
        <v>0</v>
      </c>
      <c r="J219" s="71">
        <v>5.8469239458863749</v>
      </c>
      <c r="K219" s="71">
        <v>14.222847897599962</v>
      </c>
      <c r="L219" s="71">
        <v>20.858047744484743</v>
      </c>
      <c r="M219" s="71">
        <v>25.177854558218336</v>
      </c>
      <c r="N219" s="71">
        <v>26.685467968926208</v>
      </c>
      <c r="O219" s="71">
        <v>25.177854558218336</v>
      </c>
      <c r="P219" s="71">
        <v>20.858047744484743</v>
      </c>
      <c r="Q219" s="71">
        <v>14.222847897599962</v>
      </c>
      <c r="R219" s="71">
        <v>5.8469239458863749</v>
      </c>
      <c r="S219" s="71">
        <v>0</v>
      </c>
      <c r="T219" s="71">
        <v>0</v>
      </c>
      <c r="U219" s="71">
        <v>0</v>
      </c>
      <c r="V219" s="71">
        <v>0</v>
      </c>
      <c r="W219" s="71">
        <v>0</v>
      </c>
      <c r="X219" s="64">
        <v>0</v>
      </c>
      <c r="Y219" s="64">
        <v>0</v>
      </c>
      <c r="Z219" s="64">
        <v>0</v>
      </c>
    </row>
    <row r="220" spans="1:26">
      <c r="A220" s="240" t="s">
        <v>778</v>
      </c>
      <c r="B220" s="43" t="s">
        <v>83</v>
      </c>
      <c r="C220" s="68">
        <v>0</v>
      </c>
      <c r="D220" s="68">
        <v>0</v>
      </c>
      <c r="E220" s="68">
        <v>0</v>
      </c>
      <c r="F220" s="71">
        <v>0</v>
      </c>
      <c r="G220" s="71">
        <v>0</v>
      </c>
      <c r="H220" s="71">
        <v>0</v>
      </c>
      <c r="I220" s="71">
        <v>1.8797187737852206</v>
      </c>
      <c r="J220" s="71">
        <v>11.987934980816291</v>
      </c>
      <c r="K220" s="71">
        <v>20.971315210339458</v>
      </c>
      <c r="L220" s="71">
        <v>28.238986079311971</v>
      </c>
      <c r="M220" s="71">
        <v>33.065692902223141</v>
      </c>
      <c r="N220" s="71">
        <v>34.771970349009415</v>
      </c>
      <c r="O220" s="71">
        <v>33.065692902223141</v>
      </c>
      <c r="P220" s="71">
        <v>28.238986079311971</v>
      </c>
      <c r="Q220" s="71">
        <v>20.971315210339458</v>
      </c>
      <c r="R220" s="71">
        <v>11.987934980816291</v>
      </c>
      <c r="S220" s="71">
        <v>1.8797187737852206</v>
      </c>
      <c r="T220" s="71">
        <v>0</v>
      </c>
      <c r="U220" s="71">
        <v>0</v>
      </c>
      <c r="V220" s="71">
        <v>0</v>
      </c>
      <c r="W220" s="71">
        <v>0</v>
      </c>
      <c r="X220" s="64">
        <v>0</v>
      </c>
      <c r="Y220" s="64">
        <v>0</v>
      </c>
      <c r="Z220" s="64">
        <v>0</v>
      </c>
    </row>
    <row r="221" spans="1:26">
      <c r="A221" s="240" t="s">
        <v>778</v>
      </c>
      <c r="B221" s="43" t="s">
        <v>84</v>
      </c>
      <c r="C221" s="68">
        <v>0</v>
      </c>
      <c r="D221" s="68">
        <v>0</v>
      </c>
      <c r="E221" s="68">
        <v>0</v>
      </c>
      <c r="F221" s="71">
        <v>0</v>
      </c>
      <c r="G221" s="71">
        <v>0</v>
      </c>
      <c r="H221" s="71">
        <v>0</v>
      </c>
      <c r="I221" s="71">
        <v>9.4128241773551924</v>
      </c>
      <c r="J221" s="71">
        <v>20.069031033392509</v>
      </c>
      <c r="K221" s="71">
        <v>29.827123041986045</v>
      </c>
      <c r="L221" s="71">
        <v>38.005265090557771</v>
      </c>
      <c r="M221" s="71">
        <v>43.640631836747438</v>
      </c>
      <c r="N221" s="71">
        <v>45.68496556534874</v>
      </c>
      <c r="O221" s="71">
        <v>43.640631836747438</v>
      </c>
      <c r="P221" s="71">
        <v>38.005265090557771</v>
      </c>
      <c r="Q221" s="71">
        <v>29.827123041986045</v>
      </c>
      <c r="R221" s="71">
        <v>20.069031033392509</v>
      </c>
      <c r="S221" s="71">
        <v>9.4128241773551924</v>
      </c>
      <c r="T221" s="71">
        <v>0</v>
      </c>
      <c r="U221" s="71">
        <v>0</v>
      </c>
      <c r="V221" s="71">
        <v>0</v>
      </c>
      <c r="W221" s="71">
        <v>0</v>
      </c>
      <c r="X221" s="64">
        <v>0</v>
      </c>
      <c r="Y221" s="64">
        <v>0</v>
      </c>
      <c r="Z221" s="64">
        <v>0</v>
      </c>
    </row>
    <row r="222" spans="1:26">
      <c r="A222" s="240" t="s">
        <v>778</v>
      </c>
      <c r="B222" s="43" t="s">
        <v>85</v>
      </c>
      <c r="C222" s="68">
        <v>0</v>
      </c>
      <c r="D222" s="68">
        <v>0</v>
      </c>
      <c r="E222" s="68">
        <v>0</v>
      </c>
      <c r="F222" s="71">
        <v>0</v>
      </c>
      <c r="G222" s="71">
        <v>0</v>
      </c>
      <c r="H222" s="71">
        <v>4.9585013565672735</v>
      </c>
      <c r="I222" s="71">
        <v>16.12504547126537</v>
      </c>
      <c r="J222" s="71">
        <v>27.129313459107561</v>
      </c>
      <c r="K222" s="71">
        <v>37.523278562429375</v>
      </c>
      <c r="L222" s="71">
        <v>46.598139030928849</v>
      </c>
      <c r="M222" s="71">
        <v>53.168219766350916</v>
      </c>
      <c r="N222" s="71">
        <v>55.64809425136422</v>
      </c>
      <c r="O222" s="71">
        <v>53.168219766350916</v>
      </c>
      <c r="P222" s="71">
        <v>46.598139030928849</v>
      </c>
      <c r="Q222" s="71">
        <v>37.523278562429375</v>
      </c>
      <c r="R222" s="71">
        <v>27.129313459107561</v>
      </c>
      <c r="S222" s="71">
        <v>16.12504547126537</v>
      </c>
      <c r="T222" s="71">
        <v>4.9585013565672735</v>
      </c>
      <c r="U222" s="71">
        <v>0</v>
      </c>
      <c r="V222" s="71">
        <v>0</v>
      </c>
      <c r="W222" s="71">
        <v>0</v>
      </c>
      <c r="X222" s="64">
        <v>0</v>
      </c>
      <c r="Y222" s="64">
        <v>0</v>
      </c>
      <c r="Z222" s="64">
        <v>0</v>
      </c>
    </row>
    <row r="223" spans="1:26">
      <c r="A223" s="240" t="s">
        <v>778</v>
      </c>
      <c r="B223" s="43" t="s">
        <v>86</v>
      </c>
      <c r="C223" s="68">
        <v>0</v>
      </c>
      <c r="D223" s="68">
        <v>0</v>
      </c>
      <c r="E223" s="68">
        <v>0</v>
      </c>
      <c r="F223" s="71">
        <v>0</v>
      </c>
      <c r="G223" s="71">
        <v>1.9163663311586099</v>
      </c>
      <c r="H223" s="71">
        <v>12.482893872110891</v>
      </c>
      <c r="I223" s="71">
        <v>23.506754217857939</v>
      </c>
      <c r="J223" s="71">
        <v>34.688744494213744</v>
      </c>
      <c r="K223" s="71">
        <v>45.670157128628638</v>
      </c>
      <c r="L223" s="71">
        <v>55.845427536753768</v>
      </c>
      <c r="M223" s="71">
        <v>63.904367376745626</v>
      </c>
      <c r="N223" s="71">
        <v>67.238164755937319</v>
      </c>
      <c r="O223" s="71">
        <v>63.904367376745626</v>
      </c>
      <c r="P223" s="71">
        <v>55.845427536753768</v>
      </c>
      <c r="Q223" s="71">
        <v>45.670157128628638</v>
      </c>
      <c r="R223" s="71">
        <v>34.688744494213744</v>
      </c>
      <c r="S223" s="71">
        <v>23.506754217857939</v>
      </c>
      <c r="T223" s="71">
        <v>12.482893872110891</v>
      </c>
      <c r="U223" s="71">
        <v>1.9163663311586099</v>
      </c>
      <c r="V223" s="71">
        <v>0</v>
      </c>
      <c r="W223" s="71">
        <v>0</v>
      </c>
      <c r="X223" s="64">
        <v>0</v>
      </c>
      <c r="Y223" s="64">
        <v>0</v>
      </c>
      <c r="Z223" s="64">
        <v>0</v>
      </c>
    </row>
    <row r="224" spans="1:26">
      <c r="A224" s="240" t="s">
        <v>778</v>
      </c>
      <c r="B224" s="43" t="s">
        <v>87</v>
      </c>
      <c r="C224" s="68">
        <v>0</v>
      </c>
      <c r="D224" s="68">
        <v>0</v>
      </c>
      <c r="E224" s="68">
        <v>0</v>
      </c>
      <c r="F224" s="71">
        <v>0</v>
      </c>
      <c r="G224" s="71">
        <v>5.1579789336108464</v>
      </c>
      <c r="H224" s="71">
        <v>15.495316739272726</v>
      </c>
      <c r="I224" s="71">
        <v>26.3861706405227</v>
      </c>
      <c r="J224" s="71">
        <v>37.56072151694773</v>
      </c>
      <c r="K224" s="71">
        <v>48.716377872612732</v>
      </c>
      <c r="L224" s="71">
        <v>59.350879107358054</v>
      </c>
      <c r="M224" s="71">
        <v>68.239171641726912</v>
      </c>
      <c r="N224" s="71">
        <v>72.191462211427819</v>
      </c>
      <c r="O224" s="71">
        <v>68.239171641726912</v>
      </c>
      <c r="P224" s="71">
        <v>59.350879107358054</v>
      </c>
      <c r="Q224" s="71">
        <v>48.716377872612732</v>
      </c>
      <c r="R224" s="71">
        <v>37.56072151694773</v>
      </c>
      <c r="S224" s="71">
        <v>26.3861706405227</v>
      </c>
      <c r="T224" s="71">
        <v>15.495316739272726</v>
      </c>
      <c r="U224" s="71">
        <v>5.1579789336108464</v>
      </c>
      <c r="V224" s="71">
        <v>0</v>
      </c>
      <c r="W224" s="71">
        <v>0</v>
      </c>
      <c r="X224" s="64">
        <v>0</v>
      </c>
      <c r="Y224" s="64">
        <v>0</v>
      </c>
      <c r="Z224" s="64">
        <v>0</v>
      </c>
    </row>
    <row r="225" spans="1:26">
      <c r="A225" s="240" t="s">
        <v>778</v>
      </c>
      <c r="B225" s="43" t="s">
        <v>88</v>
      </c>
      <c r="C225" s="68">
        <v>0</v>
      </c>
      <c r="D225" s="68">
        <v>0</v>
      </c>
      <c r="E225" s="68">
        <v>0</v>
      </c>
      <c r="F225" s="71">
        <v>0</v>
      </c>
      <c r="G225" s="71">
        <v>4.0780811221779283</v>
      </c>
      <c r="H225" s="71">
        <v>14.495618885126099</v>
      </c>
      <c r="I225" s="71">
        <v>25.4356999054739</v>
      </c>
      <c r="J225" s="71">
        <v>36.618320755764678</v>
      </c>
      <c r="K225" s="71">
        <v>47.721074695421819</v>
      </c>
      <c r="L225" s="71">
        <v>58.202665818784567</v>
      </c>
      <c r="M225" s="71">
        <v>66.794343608747752</v>
      </c>
      <c r="N225" s="71">
        <v>70.509100499027952</v>
      </c>
      <c r="O225" s="71">
        <v>66.794343608747752</v>
      </c>
      <c r="P225" s="71">
        <v>58.202665818784567</v>
      </c>
      <c r="Q225" s="71">
        <v>47.721074695421819</v>
      </c>
      <c r="R225" s="71">
        <v>36.618320755764678</v>
      </c>
      <c r="S225" s="71">
        <v>25.4356999054739</v>
      </c>
      <c r="T225" s="71">
        <v>14.495618885126099</v>
      </c>
      <c r="U225" s="71">
        <v>4.0780811221779283</v>
      </c>
      <c r="V225" s="71">
        <v>0</v>
      </c>
      <c r="W225" s="71">
        <v>0</v>
      </c>
      <c r="X225" s="64">
        <v>0</v>
      </c>
      <c r="Y225" s="64">
        <v>0</v>
      </c>
      <c r="Z225" s="64">
        <v>0</v>
      </c>
    </row>
    <row r="226" spans="1:26">
      <c r="A226" s="240" t="s">
        <v>778</v>
      </c>
      <c r="B226" s="43" t="s">
        <v>89</v>
      </c>
      <c r="C226" s="68">
        <v>0</v>
      </c>
      <c r="D226" s="68">
        <v>0</v>
      </c>
      <c r="E226" s="68">
        <v>0</v>
      </c>
      <c r="F226" s="71">
        <v>0</v>
      </c>
      <c r="G226" s="71">
        <v>0</v>
      </c>
      <c r="H226" s="71">
        <v>9.67041057577838</v>
      </c>
      <c r="I226" s="71">
        <v>20.778254213994696</v>
      </c>
      <c r="J226" s="71">
        <v>31.924310635944131</v>
      </c>
      <c r="K226" s="71">
        <v>42.707788112836653</v>
      </c>
      <c r="L226" s="71">
        <v>52.462038265282104</v>
      </c>
      <c r="M226" s="71">
        <v>59.888548369425905</v>
      </c>
      <c r="N226" s="71">
        <v>62.828649422902572</v>
      </c>
      <c r="O226" s="71">
        <v>59.888548369425905</v>
      </c>
      <c r="P226" s="71">
        <v>52.462038265282104</v>
      </c>
      <c r="Q226" s="71">
        <v>42.707788112836653</v>
      </c>
      <c r="R226" s="71">
        <v>31.924310635944131</v>
      </c>
      <c r="S226" s="71">
        <v>20.778254213994696</v>
      </c>
      <c r="T226" s="71">
        <v>9.67041057577838</v>
      </c>
      <c r="U226" s="71">
        <v>0</v>
      </c>
      <c r="V226" s="71">
        <v>0</v>
      </c>
      <c r="W226" s="71">
        <v>0</v>
      </c>
      <c r="X226" s="64">
        <v>0</v>
      </c>
      <c r="Y226" s="64">
        <v>0</v>
      </c>
      <c r="Z226" s="64">
        <v>0</v>
      </c>
    </row>
    <row r="227" spans="1:26">
      <c r="A227" s="240" t="s">
        <v>778</v>
      </c>
      <c r="B227" s="43" t="s">
        <v>90</v>
      </c>
      <c r="C227" s="68">
        <v>0</v>
      </c>
      <c r="D227" s="68">
        <v>0</v>
      </c>
      <c r="E227" s="68">
        <v>0</v>
      </c>
      <c r="F227" s="71">
        <v>0</v>
      </c>
      <c r="G227" s="71">
        <v>0</v>
      </c>
      <c r="H227" s="71">
        <v>2.3459576310640888</v>
      </c>
      <c r="I227" s="71">
        <v>13.502844615666415</v>
      </c>
      <c r="J227" s="71">
        <v>24.389219023394581</v>
      </c>
      <c r="K227" s="71">
        <v>34.542955627347482</v>
      </c>
      <c r="L227" s="71">
        <v>43.256458239673663</v>
      </c>
      <c r="M227" s="71">
        <v>49.428667297887358</v>
      </c>
      <c r="N227" s="71">
        <v>51.716106410598954</v>
      </c>
      <c r="O227" s="71">
        <v>49.428667297887358</v>
      </c>
      <c r="P227" s="71">
        <v>43.256458239673663</v>
      </c>
      <c r="Q227" s="71">
        <v>34.542955627347482</v>
      </c>
      <c r="R227" s="71">
        <v>24.389219023394581</v>
      </c>
      <c r="S227" s="71">
        <v>13.502844615666415</v>
      </c>
      <c r="T227" s="71">
        <v>2.3459576310640888</v>
      </c>
      <c r="U227" s="71">
        <v>0</v>
      </c>
      <c r="V227" s="71">
        <v>0</v>
      </c>
      <c r="W227" s="71">
        <v>0</v>
      </c>
      <c r="X227" s="64">
        <v>0</v>
      </c>
      <c r="Y227" s="64">
        <v>0</v>
      </c>
      <c r="Z227" s="64">
        <v>0</v>
      </c>
    </row>
    <row r="228" spans="1:26">
      <c r="A228" s="240" t="s">
        <v>778</v>
      </c>
      <c r="B228" s="43" t="s">
        <v>91</v>
      </c>
      <c r="C228" s="68">
        <v>0</v>
      </c>
      <c r="D228" s="68">
        <v>0</v>
      </c>
      <c r="E228" s="68">
        <v>0</v>
      </c>
      <c r="F228" s="71">
        <v>0</v>
      </c>
      <c r="G228" s="71">
        <v>0</v>
      </c>
      <c r="H228" s="71">
        <v>0</v>
      </c>
      <c r="I228" s="71">
        <v>5.3604761738510103</v>
      </c>
      <c r="J228" s="71">
        <v>15.740131343664663</v>
      </c>
      <c r="K228" s="71">
        <v>25.087518010373529</v>
      </c>
      <c r="L228" s="71">
        <v>32.765076412181287</v>
      </c>
      <c r="M228" s="71">
        <v>37.942324049519051</v>
      </c>
      <c r="N228" s="71">
        <v>39.791551269942502</v>
      </c>
      <c r="O228" s="71">
        <v>37.942324049519051</v>
      </c>
      <c r="P228" s="71">
        <v>32.765076412181287</v>
      </c>
      <c r="Q228" s="71">
        <v>25.087518010373529</v>
      </c>
      <c r="R228" s="71">
        <v>15.740131343664663</v>
      </c>
      <c r="S228" s="71">
        <v>5.3604761738510103</v>
      </c>
      <c r="T228" s="71">
        <v>0</v>
      </c>
      <c r="U228" s="71">
        <v>0</v>
      </c>
      <c r="V228" s="71">
        <v>0</v>
      </c>
      <c r="W228" s="71">
        <v>0</v>
      </c>
      <c r="X228" s="64">
        <v>0</v>
      </c>
      <c r="Y228" s="64">
        <v>0</v>
      </c>
      <c r="Z228" s="64">
        <v>0</v>
      </c>
    </row>
    <row r="229" spans="1:26">
      <c r="A229" s="240" t="s">
        <v>778</v>
      </c>
      <c r="B229" s="43" t="s">
        <v>92</v>
      </c>
      <c r="C229" s="68">
        <v>0</v>
      </c>
      <c r="D229" s="68">
        <v>0</v>
      </c>
      <c r="E229" s="68">
        <v>0</v>
      </c>
      <c r="F229" s="71">
        <v>0</v>
      </c>
      <c r="G229" s="71">
        <v>0</v>
      </c>
      <c r="H229" s="71">
        <v>0</v>
      </c>
      <c r="I229" s="71">
        <v>0</v>
      </c>
      <c r="J229" s="71">
        <v>8.3451893335679586</v>
      </c>
      <c r="K229" s="71">
        <v>16.969780900499764</v>
      </c>
      <c r="L229" s="71">
        <v>23.857207190009262</v>
      </c>
      <c r="M229" s="71">
        <v>28.374793083537792</v>
      </c>
      <c r="N229" s="71">
        <v>29.958893801162269</v>
      </c>
      <c r="O229" s="71">
        <v>28.374793083537792</v>
      </c>
      <c r="P229" s="71">
        <v>23.857207190009262</v>
      </c>
      <c r="Q229" s="71">
        <v>16.969780900499764</v>
      </c>
      <c r="R229" s="71">
        <v>8.3451893335679586</v>
      </c>
      <c r="S229" s="71">
        <v>0</v>
      </c>
      <c r="T229" s="71">
        <v>0</v>
      </c>
      <c r="U229" s="71">
        <v>0</v>
      </c>
      <c r="V229" s="71">
        <v>0</v>
      </c>
      <c r="W229" s="71">
        <v>0</v>
      </c>
      <c r="X229" s="64">
        <v>0</v>
      </c>
      <c r="Y229" s="64">
        <v>0</v>
      </c>
      <c r="Z229" s="64">
        <v>0</v>
      </c>
    </row>
    <row r="230" spans="1:26">
      <c r="A230" s="240" t="s">
        <v>778</v>
      </c>
      <c r="B230" s="43" t="s">
        <v>93</v>
      </c>
      <c r="C230" s="68">
        <v>0</v>
      </c>
      <c r="D230" s="68">
        <v>0</v>
      </c>
      <c r="E230" s="68">
        <v>0</v>
      </c>
      <c r="F230" s="71">
        <v>0</v>
      </c>
      <c r="G230" s="71">
        <v>0</v>
      </c>
      <c r="H230" s="71">
        <v>0</v>
      </c>
      <c r="I230" s="71">
        <v>0</v>
      </c>
      <c r="J230" s="71">
        <v>4.4357243392339809</v>
      </c>
      <c r="K230" s="71">
        <v>12.670319634915629</v>
      </c>
      <c r="L230" s="71">
        <v>19.165745523030917</v>
      </c>
      <c r="M230" s="71">
        <v>23.378175822074493</v>
      </c>
      <c r="N230" s="71">
        <v>24.844765075280616</v>
      </c>
      <c r="O230" s="71">
        <v>23.378175822074493</v>
      </c>
      <c r="P230" s="71">
        <v>19.165745523030917</v>
      </c>
      <c r="Q230" s="71">
        <v>12.670319634915629</v>
      </c>
      <c r="R230" s="71">
        <v>4.4357243392339809</v>
      </c>
      <c r="S230" s="71">
        <v>0</v>
      </c>
      <c r="T230" s="71">
        <v>0</v>
      </c>
      <c r="U230" s="71">
        <v>0</v>
      </c>
      <c r="V230" s="71">
        <v>0</v>
      </c>
      <c r="W230" s="71">
        <v>0</v>
      </c>
      <c r="X230" s="64">
        <v>0</v>
      </c>
      <c r="Y230" s="64">
        <v>0</v>
      </c>
      <c r="Z230" s="64">
        <v>0</v>
      </c>
    </row>
    <row r="231" spans="1:26">
      <c r="A231" s="240" t="s">
        <v>774</v>
      </c>
      <c r="B231" s="43" t="s">
        <v>82</v>
      </c>
      <c r="C231" s="68">
        <v>0</v>
      </c>
      <c r="D231" s="68">
        <v>0</v>
      </c>
      <c r="E231" s="68">
        <v>0</v>
      </c>
      <c r="F231" s="71">
        <v>0</v>
      </c>
      <c r="G231" s="71">
        <v>7.1576204438636368E-2</v>
      </c>
      <c r="H231" s="71">
        <v>11.698496087267541</v>
      </c>
      <c r="I231" s="71">
        <v>23.845750318610857</v>
      </c>
      <c r="J231" s="71">
        <v>36.303395790794013</v>
      </c>
      <c r="K231" s="71">
        <v>48.878957374986008</v>
      </c>
      <c r="L231" s="71">
        <v>61.290970119202612</v>
      </c>
      <c r="M231" s="71">
        <v>72.721608122488959</v>
      </c>
      <c r="N231" s="71">
        <v>78.936911103718529</v>
      </c>
      <c r="O231" s="71">
        <v>72.721608122488959</v>
      </c>
      <c r="P231" s="71">
        <v>61.290970119202612</v>
      </c>
      <c r="Q231" s="71">
        <v>48.878957374986008</v>
      </c>
      <c r="R231" s="71">
        <v>36.303395790794013</v>
      </c>
      <c r="S231" s="71">
        <v>23.845750318610857</v>
      </c>
      <c r="T231" s="71">
        <v>11.698496087267541</v>
      </c>
      <c r="U231" s="71">
        <v>7.1576204438636368E-2</v>
      </c>
      <c r="V231" s="71">
        <v>0</v>
      </c>
      <c r="W231" s="71">
        <v>0</v>
      </c>
      <c r="X231" s="64">
        <v>0</v>
      </c>
      <c r="Y231" s="64">
        <v>0</v>
      </c>
      <c r="Z231" s="64">
        <v>0</v>
      </c>
    </row>
    <row r="232" spans="1:26">
      <c r="A232" s="240" t="s">
        <v>774</v>
      </c>
      <c r="B232" s="43" t="s">
        <v>83</v>
      </c>
      <c r="C232" s="68">
        <v>0</v>
      </c>
      <c r="D232" s="68">
        <v>0</v>
      </c>
      <c r="E232" s="68">
        <v>0</v>
      </c>
      <c r="F232" s="71">
        <v>0</v>
      </c>
      <c r="G232" s="71">
        <v>0</v>
      </c>
      <c r="H232" s="71">
        <v>7.3396946357000026</v>
      </c>
      <c r="I232" s="71">
        <v>19.766741673481246</v>
      </c>
      <c r="J232" s="71">
        <v>32.296030615231906</v>
      </c>
      <c r="K232" s="71">
        <v>44.64368670796545</v>
      </c>
      <c r="L232" s="71">
        <v>56.296691237433691</v>
      </c>
      <c r="M232" s="71">
        <v>65.946355375447155</v>
      </c>
      <c r="N232" s="71">
        <v>70.199407698065954</v>
      </c>
      <c r="O232" s="71">
        <v>65.946355375447155</v>
      </c>
      <c r="P232" s="71">
        <v>56.296691237433691</v>
      </c>
      <c r="Q232" s="71">
        <v>44.64368670796545</v>
      </c>
      <c r="R232" s="71">
        <v>32.296030615231906</v>
      </c>
      <c r="S232" s="71">
        <v>19.766741673481246</v>
      </c>
      <c r="T232" s="71">
        <v>7.3396946357000026</v>
      </c>
      <c r="U232" s="71">
        <v>0</v>
      </c>
      <c r="V232" s="71">
        <v>0</v>
      </c>
      <c r="W232" s="71">
        <v>0</v>
      </c>
      <c r="X232" s="64">
        <v>0</v>
      </c>
      <c r="Y232" s="64">
        <v>0</v>
      </c>
      <c r="Z232" s="64">
        <v>0</v>
      </c>
    </row>
    <row r="233" spans="1:26">
      <c r="A233" s="240" t="s">
        <v>774</v>
      </c>
      <c r="B233" s="43" t="s">
        <v>84</v>
      </c>
      <c r="C233" s="68">
        <v>0</v>
      </c>
      <c r="D233" s="68">
        <v>0</v>
      </c>
      <c r="E233" s="68">
        <v>0</v>
      </c>
      <c r="F233" s="71">
        <v>0</v>
      </c>
      <c r="G233" s="71">
        <v>0</v>
      </c>
      <c r="H233" s="71">
        <v>1.3779082674350815</v>
      </c>
      <c r="I233" s="71">
        <v>13.894845680560968</v>
      </c>
      <c r="J233" s="71">
        <v>26.200296329700599</v>
      </c>
      <c r="K233" s="71">
        <v>37.910842968885902</v>
      </c>
      <c r="L233" s="71">
        <v>48.342250795973996</v>
      </c>
      <c r="M233" s="71">
        <v>56.155014521402428</v>
      </c>
      <c r="N233" s="71">
        <v>59.204628783607419</v>
      </c>
      <c r="O233" s="71">
        <v>56.155014521402428</v>
      </c>
      <c r="P233" s="71">
        <v>48.342250795973996</v>
      </c>
      <c r="Q233" s="71">
        <v>37.910842968885902</v>
      </c>
      <c r="R233" s="71">
        <v>26.200296329700599</v>
      </c>
      <c r="S233" s="71">
        <v>13.894845680560968</v>
      </c>
      <c r="T233" s="71">
        <v>1.3779082674350815</v>
      </c>
      <c r="U233" s="71">
        <v>0</v>
      </c>
      <c r="V233" s="71">
        <v>0</v>
      </c>
      <c r="W233" s="71">
        <v>0</v>
      </c>
      <c r="X233" s="64">
        <v>0</v>
      </c>
      <c r="Y233" s="64">
        <v>0</v>
      </c>
      <c r="Z233" s="64">
        <v>0</v>
      </c>
    </row>
    <row r="234" spans="1:26">
      <c r="A234" s="240" t="s">
        <v>774</v>
      </c>
      <c r="B234" s="43" t="s">
        <v>85</v>
      </c>
      <c r="C234" s="68">
        <v>0</v>
      </c>
      <c r="D234" s="68">
        <v>0</v>
      </c>
      <c r="E234" s="68">
        <v>0</v>
      </c>
      <c r="F234" s="71">
        <v>0</v>
      </c>
      <c r="G234" s="71">
        <v>0</v>
      </c>
      <c r="H234" s="71">
        <v>0</v>
      </c>
      <c r="I234" s="71">
        <v>8.2362826035121799</v>
      </c>
      <c r="J234" s="71">
        <v>20.067109674417704</v>
      </c>
      <c r="K234" s="71">
        <v>30.980813618403207</v>
      </c>
      <c r="L234" s="71">
        <v>40.27453682475123</v>
      </c>
      <c r="M234" s="71">
        <v>46.822970325378961</v>
      </c>
      <c r="N234" s="71">
        <v>49.242759916932236</v>
      </c>
      <c r="O234" s="71">
        <v>46.822970325378961</v>
      </c>
      <c r="P234" s="71">
        <v>40.27453682475123</v>
      </c>
      <c r="Q234" s="71">
        <v>30.980813618403207</v>
      </c>
      <c r="R234" s="71">
        <v>20.067109674417704</v>
      </c>
      <c r="S234" s="71">
        <v>8.2362826035121799</v>
      </c>
      <c r="T234" s="71">
        <v>0</v>
      </c>
      <c r="U234" s="71">
        <v>0</v>
      </c>
      <c r="V234" s="71">
        <v>0</v>
      </c>
      <c r="W234" s="71">
        <v>0</v>
      </c>
      <c r="X234" s="64">
        <v>0</v>
      </c>
      <c r="Y234" s="64">
        <v>0</v>
      </c>
      <c r="Z234" s="64">
        <v>0</v>
      </c>
    </row>
    <row r="235" spans="1:26">
      <c r="A235" s="240" t="s">
        <v>774</v>
      </c>
      <c r="B235" s="43" t="s">
        <v>86</v>
      </c>
      <c r="C235" s="68">
        <v>0</v>
      </c>
      <c r="D235" s="68">
        <v>0</v>
      </c>
      <c r="E235" s="68">
        <v>0</v>
      </c>
      <c r="F235" s="71">
        <v>0</v>
      </c>
      <c r="G235" s="71">
        <v>0</v>
      </c>
      <c r="H235" s="71">
        <v>0</v>
      </c>
      <c r="I235" s="71">
        <v>1.5099510257739701</v>
      </c>
      <c r="J235" s="71">
        <v>12.546813064344205</v>
      </c>
      <c r="K235" s="71">
        <v>22.405345188795486</v>
      </c>
      <c r="L235" s="71">
        <v>30.460092153615651</v>
      </c>
      <c r="M235" s="71">
        <v>35.874290039878048</v>
      </c>
      <c r="N235" s="71">
        <v>37.805191195828129</v>
      </c>
      <c r="O235" s="71">
        <v>35.874290039878048</v>
      </c>
      <c r="P235" s="71">
        <v>30.460092153615651</v>
      </c>
      <c r="Q235" s="71">
        <v>22.405345188795486</v>
      </c>
      <c r="R235" s="71">
        <v>12.546813064344205</v>
      </c>
      <c r="S235" s="71">
        <v>1.5099510257739701</v>
      </c>
      <c r="T235" s="71">
        <v>0</v>
      </c>
      <c r="U235" s="71">
        <v>0</v>
      </c>
      <c r="V235" s="71">
        <v>0</v>
      </c>
      <c r="W235" s="71">
        <v>0</v>
      </c>
      <c r="X235" s="64">
        <v>0</v>
      </c>
      <c r="Y235" s="64">
        <v>0</v>
      </c>
      <c r="Z235" s="64">
        <v>0</v>
      </c>
    </row>
    <row r="236" spans="1:26">
      <c r="A236" s="240" t="s">
        <v>774</v>
      </c>
      <c r="B236" s="43" t="s">
        <v>87</v>
      </c>
      <c r="C236" s="68">
        <v>0</v>
      </c>
      <c r="D236" s="68">
        <v>0</v>
      </c>
      <c r="E236" s="68">
        <v>0</v>
      </c>
      <c r="F236" s="71">
        <v>0</v>
      </c>
      <c r="G236" s="71">
        <v>0</v>
      </c>
      <c r="H236" s="71">
        <v>0</v>
      </c>
      <c r="I236" s="71">
        <v>0</v>
      </c>
      <c r="J236" s="71">
        <v>9.3811221201112307</v>
      </c>
      <c r="K236" s="71">
        <v>18.785729028942924</v>
      </c>
      <c r="L236" s="71">
        <v>26.363110603318429</v>
      </c>
      <c r="M236" s="71">
        <v>31.383887881015013</v>
      </c>
      <c r="N236" s="71">
        <v>33.156963270692728</v>
      </c>
      <c r="O236" s="71">
        <v>31.383887881015013</v>
      </c>
      <c r="P236" s="71">
        <v>26.363110603318429</v>
      </c>
      <c r="Q236" s="71">
        <v>18.785729028942924</v>
      </c>
      <c r="R236" s="71">
        <v>9.3811221201112307</v>
      </c>
      <c r="S236" s="71">
        <v>0</v>
      </c>
      <c r="T236" s="71">
        <v>0</v>
      </c>
      <c r="U236" s="71">
        <v>0</v>
      </c>
      <c r="V236" s="71">
        <v>0</v>
      </c>
      <c r="W236" s="71">
        <v>0</v>
      </c>
      <c r="X236" s="64">
        <v>0</v>
      </c>
      <c r="Y236" s="64">
        <v>0</v>
      </c>
      <c r="Z236" s="64">
        <v>0</v>
      </c>
    </row>
    <row r="237" spans="1:26">
      <c r="A237" s="240" t="s">
        <v>774</v>
      </c>
      <c r="B237" s="43" t="s">
        <v>88</v>
      </c>
      <c r="C237" s="68">
        <v>0</v>
      </c>
      <c r="D237" s="68">
        <v>0</v>
      </c>
      <c r="E237" s="68">
        <v>0</v>
      </c>
      <c r="F237" s="71">
        <v>0</v>
      </c>
      <c r="G237" s="71">
        <v>0</v>
      </c>
      <c r="H237" s="71">
        <v>0</v>
      </c>
      <c r="I237" s="71">
        <v>0</v>
      </c>
      <c r="J237" s="71">
        <v>10.441196851525884</v>
      </c>
      <c r="K237" s="71">
        <v>19.998132012327659</v>
      </c>
      <c r="L237" s="71">
        <v>27.732800249117687</v>
      </c>
      <c r="M237" s="71">
        <v>32.881049538446113</v>
      </c>
      <c r="N237" s="71">
        <v>34.704708460541553</v>
      </c>
      <c r="O237" s="71">
        <v>32.881049538446113</v>
      </c>
      <c r="P237" s="71">
        <v>27.732800249117687</v>
      </c>
      <c r="Q237" s="71">
        <v>19.998132012327659</v>
      </c>
      <c r="R237" s="71">
        <v>10.441196851525884</v>
      </c>
      <c r="S237" s="71">
        <v>0</v>
      </c>
      <c r="T237" s="71">
        <v>0</v>
      </c>
      <c r="U237" s="71">
        <v>0</v>
      </c>
      <c r="V237" s="71">
        <v>0</v>
      </c>
      <c r="W237" s="71">
        <v>0</v>
      </c>
      <c r="X237" s="64">
        <v>0</v>
      </c>
      <c r="Y237" s="64">
        <v>0</v>
      </c>
      <c r="Z237" s="64">
        <v>0</v>
      </c>
    </row>
    <row r="238" spans="1:26">
      <c r="A238" s="240" t="s">
        <v>774</v>
      </c>
      <c r="B238" s="43" t="s">
        <v>89</v>
      </c>
      <c r="C238" s="68">
        <v>0</v>
      </c>
      <c r="D238" s="68">
        <v>0</v>
      </c>
      <c r="E238" s="68">
        <v>0</v>
      </c>
      <c r="F238" s="71">
        <v>0</v>
      </c>
      <c r="G238" s="71">
        <v>0</v>
      </c>
      <c r="H238" s="71">
        <v>0</v>
      </c>
      <c r="I238" s="71">
        <v>4.0613675684316011</v>
      </c>
      <c r="J238" s="71">
        <v>15.423827162141505</v>
      </c>
      <c r="K238" s="71">
        <v>25.691319258121879</v>
      </c>
      <c r="L238" s="71">
        <v>34.20130846739054</v>
      </c>
      <c r="M238" s="71">
        <v>40.010828834822547</v>
      </c>
      <c r="N238" s="71">
        <v>42.105851954870687</v>
      </c>
      <c r="O238" s="71">
        <v>40.010828834822547</v>
      </c>
      <c r="P238" s="71">
        <v>34.20130846739054</v>
      </c>
      <c r="Q238" s="71">
        <v>25.691319258121879</v>
      </c>
      <c r="R238" s="71">
        <v>15.423827162141505</v>
      </c>
      <c r="S238" s="71">
        <v>4.0613675684316011</v>
      </c>
      <c r="T238" s="71">
        <v>0</v>
      </c>
      <c r="U238" s="71">
        <v>0</v>
      </c>
      <c r="V238" s="71">
        <v>0</v>
      </c>
      <c r="W238" s="71">
        <v>0</v>
      </c>
      <c r="X238" s="64">
        <v>0</v>
      </c>
      <c r="Y238" s="64">
        <v>0</v>
      </c>
      <c r="Z238" s="64">
        <v>0</v>
      </c>
    </row>
    <row r="239" spans="1:26">
      <c r="A239" s="240" t="s">
        <v>774</v>
      </c>
      <c r="B239" s="43" t="s">
        <v>90</v>
      </c>
      <c r="C239" s="68">
        <v>0</v>
      </c>
      <c r="D239" s="68">
        <v>0</v>
      </c>
      <c r="E239" s="68">
        <v>0</v>
      </c>
      <c r="F239" s="71">
        <v>0</v>
      </c>
      <c r="G239" s="71">
        <v>0</v>
      </c>
      <c r="H239" s="71">
        <v>0</v>
      </c>
      <c r="I239" s="71">
        <v>10.496382040504658</v>
      </c>
      <c r="J239" s="71">
        <v>22.541683883779122</v>
      </c>
      <c r="K239" s="71">
        <v>33.787719390023128</v>
      </c>
      <c r="L239" s="71">
        <v>43.526195180646809</v>
      </c>
      <c r="M239" s="71">
        <v>50.536094264830311</v>
      </c>
      <c r="N239" s="71">
        <v>53.173219107792058</v>
      </c>
      <c r="O239" s="71">
        <v>50.536094264830311</v>
      </c>
      <c r="P239" s="71">
        <v>43.526195180646809</v>
      </c>
      <c r="Q239" s="71">
        <v>33.787719390023128</v>
      </c>
      <c r="R239" s="71">
        <v>22.541683883779122</v>
      </c>
      <c r="S239" s="71">
        <v>10.496382040504658</v>
      </c>
      <c r="T239" s="71">
        <v>0</v>
      </c>
      <c r="U239" s="71">
        <v>0</v>
      </c>
      <c r="V239" s="71">
        <v>0</v>
      </c>
      <c r="W239" s="71">
        <v>0</v>
      </c>
      <c r="X239" s="64">
        <v>0</v>
      </c>
      <c r="Y239" s="64">
        <v>0</v>
      </c>
      <c r="Z239" s="64">
        <v>0</v>
      </c>
    </row>
    <row r="240" spans="1:26">
      <c r="A240" s="240" t="s">
        <v>774</v>
      </c>
      <c r="B240" s="43" t="s">
        <v>91</v>
      </c>
      <c r="C240" s="68">
        <v>0</v>
      </c>
      <c r="D240" s="68">
        <v>0</v>
      </c>
      <c r="E240" s="68">
        <v>0</v>
      </c>
      <c r="F240" s="71">
        <v>0</v>
      </c>
      <c r="G240" s="71">
        <v>0</v>
      </c>
      <c r="H240" s="71">
        <v>4.6058367983188528</v>
      </c>
      <c r="I240" s="71">
        <v>17.114816864329011</v>
      </c>
      <c r="J240" s="71">
        <v>29.583697748824267</v>
      </c>
      <c r="K240" s="71">
        <v>41.677243098919213</v>
      </c>
      <c r="L240" s="71">
        <v>52.781644249494612</v>
      </c>
      <c r="M240" s="71">
        <v>61.515317143285642</v>
      </c>
      <c r="N240" s="71">
        <v>65.110710396962176</v>
      </c>
      <c r="O240" s="71">
        <v>61.515317143285642</v>
      </c>
      <c r="P240" s="71">
        <v>52.781644249494612</v>
      </c>
      <c r="Q240" s="71">
        <v>41.677243098919213</v>
      </c>
      <c r="R240" s="71">
        <v>29.583697748824267</v>
      </c>
      <c r="S240" s="71">
        <v>17.114816864329011</v>
      </c>
      <c r="T240" s="71">
        <v>4.6058367983188528</v>
      </c>
      <c r="U240" s="71">
        <v>0</v>
      </c>
      <c r="V240" s="71">
        <v>0</v>
      </c>
      <c r="W240" s="71">
        <v>0</v>
      </c>
      <c r="X240" s="64">
        <v>0</v>
      </c>
      <c r="Y240" s="64">
        <v>0</v>
      </c>
      <c r="Z240" s="64">
        <v>0</v>
      </c>
    </row>
    <row r="241" spans="1:26">
      <c r="A241" s="240" t="s">
        <v>774</v>
      </c>
      <c r="B241" s="43" t="s">
        <v>92</v>
      </c>
      <c r="C241" s="68">
        <v>0</v>
      </c>
      <c r="D241" s="68">
        <v>0</v>
      </c>
      <c r="E241" s="68">
        <v>0</v>
      </c>
      <c r="F241" s="71">
        <v>0</v>
      </c>
      <c r="G241" s="71">
        <v>0</v>
      </c>
      <c r="H241" s="71">
        <v>9.9418002881471246</v>
      </c>
      <c r="I241" s="71">
        <v>22.224416674344088</v>
      </c>
      <c r="J241" s="71">
        <v>34.737401536531301</v>
      </c>
      <c r="K241" s="71">
        <v>47.251143886399042</v>
      </c>
      <c r="L241" s="71">
        <v>59.382293091330467</v>
      </c>
      <c r="M241" s="71">
        <v>70.044336162039812</v>
      </c>
      <c r="N241" s="71">
        <v>75.247306552993749</v>
      </c>
      <c r="O241" s="71">
        <v>70.044336162039812</v>
      </c>
      <c r="P241" s="71">
        <v>59.382293091330467</v>
      </c>
      <c r="Q241" s="71">
        <v>47.251143886399042</v>
      </c>
      <c r="R241" s="71">
        <v>34.737401536531301</v>
      </c>
      <c r="S241" s="71">
        <v>22.224416674344088</v>
      </c>
      <c r="T241" s="71">
        <v>9.9418002881471246</v>
      </c>
      <c r="U241" s="71">
        <v>0</v>
      </c>
      <c r="V241" s="71">
        <v>0</v>
      </c>
      <c r="W241" s="71">
        <v>0</v>
      </c>
      <c r="X241" s="64">
        <v>0</v>
      </c>
      <c r="Y241" s="64">
        <v>0</v>
      </c>
      <c r="Z241" s="64">
        <v>0</v>
      </c>
    </row>
    <row r="242" spans="1:26">
      <c r="A242" s="240" t="s">
        <v>774</v>
      </c>
      <c r="B242" s="43" t="s">
        <v>93</v>
      </c>
      <c r="C242" s="68">
        <v>0</v>
      </c>
      <c r="D242" s="68">
        <v>0</v>
      </c>
      <c r="E242" s="68">
        <v>0</v>
      </c>
      <c r="F242" s="71">
        <v>0</v>
      </c>
      <c r="G242" s="71">
        <v>1.1784566376845704</v>
      </c>
      <c r="H242" s="71">
        <v>12.681147799900529</v>
      </c>
      <c r="I242" s="71">
        <v>24.739029858198293</v>
      </c>
      <c r="J242" s="71">
        <v>37.149127803961228</v>
      </c>
      <c r="K242" s="71">
        <v>49.73910120290919</v>
      </c>
      <c r="L242" s="71">
        <v>62.287324373322889</v>
      </c>
      <c r="M242" s="71">
        <v>74.177072788660311</v>
      </c>
      <c r="N242" s="71">
        <v>81.233921961004938</v>
      </c>
      <c r="O242" s="71">
        <v>74.177072788660311</v>
      </c>
      <c r="P242" s="71">
        <v>62.287324373322889</v>
      </c>
      <c r="Q242" s="71">
        <v>49.73910120290919</v>
      </c>
      <c r="R242" s="71">
        <v>37.149127803961228</v>
      </c>
      <c r="S242" s="71">
        <v>24.739029858198293</v>
      </c>
      <c r="T242" s="71">
        <v>12.681147799900529</v>
      </c>
      <c r="U242" s="71">
        <v>1.1784566376845704</v>
      </c>
      <c r="V242" s="71">
        <v>0</v>
      </c>
      <c r="W242" s="71">
        <v>0</v>
      </c>
      <c r="X242" s="64">
        <v>0</v>
      </c>
      <c r="Y242" s="64">
        <v>0</v>
      </c>
      <c r="Z242" s="64">
        <v>0</v>
      </c>
    </row>
    <row r="243" spans="1:26">
      <c r="A243" s="239" t="s">
        <v>768</v>
      </c>
      <c r="B243" s="43" t="s">
        <v>82</v>
      </c>
      <c r="C243" s="68">
        <v>0</v>
      </c>
      <c r="D243" s="68">
        <v>0</v>
      </c>
      <c r="E243" s="68">
        <v>0</v>
      </c>
      <c r="F243" s="71">
        <v>0</v>
      </c>
      <c r="G243" s="71">
        <v>0</v>
      </c>
      <c r="H243" s="71">
        <v>0</v>
      </c>
      <c r="I243" s="71">
        <v>4.1848850253623713</v>
      </c>
      <c r="J243" s="71">
        <v>16.196463671757158</v>
      </c>
      <c r="K243" s="71">
        <v>27.115968383878659</v>
      </c>
      <c r="L243" s="71">
        <v>36.263947219355238</v>
      </c>
      <c r="M243" s="71">
        <v>42.595689276758044</v>
      </c>
      <c r="N243" s="71">
        <v>44.903942203451521</v>
      </c>
      <c r="O243" s="71">
        <v>42.595689276758044</v>
      </c>
      <c r="P243" s="71">
        <v>36.263947219355238</v>
      </c>
      <c r="Q243" s="71">
        <v>27.115968383878659</v>
      </c>
      <c r="R243" s="71">
        <v>16.196463671757158</v>
      </c>
      <c r="S243" s="71">
        <v>4.1848850253623713</v>
      </c>
      <c r="T243" s="71">
        <v>0</v>
      </c>
      <c r="U243" s="71">
        <v>0</v>
      </c>
      <c r="V243" s="71">
        <v>0</v>
      </c>
      <c r="W243" s="71">
        <v>0</v>
      </c>
      <c r="X243" s="64">
        <v>0</v>
      </c>
      <c r="Y243" s="64">
        <v>0</v>
      </c>
      <c r="Z243" s="64">
        <v>0</v>
      </c>
    </row>
    <row r="244" spans="1:26">
      <c r="A244" s="239" t="s">
        <v>768</v>
      </c>
      <c r="B244" s="43" t="s">
        <v>83</v>
      </c>
      <c r="C244" s="68">
        <v>0</v>
      </c>
      <c r="D244" s="68">
        <v>0</v>
      </c>
      <c r="E244" s="68">
        <v>0</v>
      </c>
      <c r="F244" s="71">
        <v>0</v>
      </c>
      <c r="G244" s="71">
        <v>0</v>
      </c>
      <c r="H244" s="71">
        <v>0</v>
      </c>
      <c r="I244" s="71">
        <v>7.9158272474487923</v>
      </c>
      <c r="J244" s="71">
        <v>20.658614413857002</v>
      </c>
      <c r="K244" s="71">
        <v>32.513367618153815</v>
      </c>
      <c r="L244" s="71">
        <v>42.78299440332156</v>
      </c>
      <c r="M244" s="71">
        <v>50.203266836530346</v>
      </c>
      <c r="N244" s="71">
        <v>53.007096484293555</v>
      </c>
      <c r="O244" s="71">
        <v>50.203266836530346</v>
      </c>
      <c r="P244" s="71">
        <v>42.78299440332156</v>
      </c>
      <c r="Q244" s="71">
        <v>32.513367618153815</v>
      </c>
      <c r="R244" s="71">
        <v>20.658614413857002</v>
      </c>
      <c r="S244" s="71">
        <v>7.9158272474487923</v>
      </c>
      <c r="T244" s="71">
        <v>0</v>
      </c>
      <c r="U244" s="71">
        <v>0</v>
      </c>
      <c r="V244" s="71">
        <v>0</v>
      </c>
      <c r="W244" s="71">
        <v>0</v>
      </c>
      <c r="X244" s="64">
        <v>0</v>
      </c>
      <c r="Y244" s="64">
        <v>0</v>
      </c>
      <c r="Z244" s="64">
        <v>0</v>
      </c>
    </row>
    <row r="245" spans="1:26">
      <c r="A245" s="239" t="s">
        <v>768</v>
      </c>
      <c r="B245" s="43" t="s">
        <v>84</v>
      </c>
      <c r="C245" s="68">
        <v>0</v>
      </c>
      <c r="D245" s="68">
        <v>0</v>
      </c>
      <c r="E245" s="68">
        <v>0</v>
      </c>
      <c r="F245" s="71">
        <v>0</v>
      </c>
      <c r="G245" s="71">
        <v>0</v>
      </c>
      <c r="H245" s="71">
        <v>0</v>
      </c>
      <c r="I245" s="71">
        <v>12.680288843513761</v>
      </c>
      <c r="J245" s="71">
        <v>26.127641592918962</v>
      </c>
      <c r="K245" s="71">
        <v>39.052729622723447</v>
      </c>
      <c r="L245" s="71">
        <v>50.857194015250741</v>
      </c>
      <c r="M245" s="71">
        <v>60.120014897653284</v>
      </c>
      <c r="N245" s="71">
        <v>63.932936808300752</v>
      </c>
      <c r="O245" s="71">
        <v>60.120014897653284</v>
      </c>
      <c r="P245" s="71">
        <v>50.857194015250741</v>
      </c>
      <c r="Q245" s="71">
        <v>39.052729622723447</v>
      </c>
      <c r="R245" s="71">
        <v>26.127641592918962</v>
      </c>
      <c r="S245" s="71">
        <v>12.680288843513761</v>
      </c>
      <c r="T245" s="71">
        <v>0</v>
      </c>
      <c r="U245" s="71">
        <v>0</v>
      </c>
      <c r="V245" s="71">
        <v>0</v>
      </c>
      <c r="W245" s="71">
        <v>0</v>
      </c>
      <c r="X245" s="64">
        <v>0</v>
      </c>
      <c r="Y245" s="64">
        <v>0</v>
      </c>
      <c r="Z245" s="64">
        <v>0</v>
      </c>
    </row>
    <row r="246" spans="1:26">
      <c r="A246" s="239" t="s">
        <v>768</v>
      </c>
      <c r="B246" s="43" t="s">
        <v>85</v>
      </c>
      <c r="C246" s="68">
        <v>0</v>
      </c>
      <c r="D246" s="68">
        <v>0</v>
      </c>
      <c r="E246" s="68">
        <v>0</v>
      </c>
      <c r="F246" s="71">
        <v>0</v>
      </c>
      <c r="G246" s="71">
        <v>0</v>
      </c>
      <c r="H246" s="71">
        <v>2.9723462140487675</v>
      </c>
      <c r="I246" s="71">
        <v>16.684177251636644</v>
      </c>
      <c r="J246" s="71">
        <v>30.418350599536176</v>
      </c>
      <c r="K246" s="71">
        <v>43.992106093466184</v>
      </c>
      <c r="L246" s="71">
        <v>57.036400346126776</v>
      </c>
      <c r="M246" s="71">
        <v>68.409204648711437</v>
      </c>
      <c r="N246" s="71">
        <v>73.907838792106105</v>
      </c>
      <c r="O246" s="71">
        <v>68.409204648711437</v>
      </c>
      <c r="P246" s="71">
        <v>57.036400346126776</v>
      </c>
      <c r="Q246" s="71">
        <v>43.992106093466184</v>
      </c>
      <c r="R246" s="71">
        <v>30.418350599536176</v>
      </c>
      <c r="S246" s="71">
        <v>16.684177251636644</v>
      </c>
      <c r="T246" s="71">
        <v>2.9723462140487675</v>
      </c>
      <c r="U246" s="71">
        <v>0</v>
      </c>
      <c r="V246" s="71">
        <v>0</v>
      </c>
      <c r="W246" s="71">
        <v>0</v>
      </c>
      <c r="X246" s="64">
        <v>0</v>
      </c>
      <c r="Y246" s="64">
        <v>0</v>
      </c>
      <c r="Z246" s="64">
        <v>0</v>
      </c>
    </row>
    <row r="247" spans="1:26">
      <c r="A247" s="239" t="s">
        <v>768</v>
      </c>
      <c r="B247" s="43" t="s">
        <v>86</v>
      </c>
      <c r="C247" s="68">
        <v>0</v>
      </c>
      <c r="D247" s="68">
        <v>0</v>
      </c>
      <c r="E247" s="68">
        <v>0</v>
      </c>
      <c r="F247" s="71">
        <v>0</v>
      </c>
      <c r="G247" s="71">
        <v>0</v>
      </c>
      <c r="H247" s="71">
        <v>7.4828016920878184</v>
      </c>
      <c r="I247" s="71">
        <v>20.787622890838506</v>
      </c>
      <c r="J247" s="71">
        <v>34.351899216337578</v>
      </c>
      <c r="K247" s="71">
        <v>48.079306789208204</v>
      </c>
      <c r="L247" s="71">
        <v>61.88980819305521</v>
      </c>
      <c r="M247" s="71">
        <v>75.648061129938228</v>
      </c>
      <c r="N247" s="71">
        <v>86.756201344445273</v>
      </c>
      <c r="O247" s="71">
        <v>75.648061129938228</v>
      </c>
      <c r="P247" s="71">
        <v>61.88980819305521</v>
      </c>
      <c r="Q247" s="71">
        <v>48.079306789208204</v>
      </c>
      <c r="R247" s="71">
        <v>34.351899216337578</v>
      </c>
      <c r="S247" s="71">
        <v>20.787622890838506</v>
      </c>
      <c r="T247" s="71">
        <v>7.4828016920878184</v>
      </c>
      <c r="U247" s="71">
        <v>0</v>
      </c>
      <c r="V247" s="71">
        <v>0</v>
      </c>
      <c r="W247" s="71">
        <v>0</v>
      </c>
      <c r="X247" s="64">
        <v>0</v>
      </c>
      <c r="Y247" s="64">
        <v>0</v>
      </c>
      <c r="Z247" s="64">
        <v>0</v>
      </c>
    </row>
    <row r="248" spans="1:26">
      <c r="A248" s="239" t="s">
        <v>768</v>
      </c>
      <c r="B248" s="43" t="s">
        <v>87</v>
      </c>
      <c r="C248" s="68">
        <v>0</v>
      </c>
      <c r="D248" s="68">
        <v>0</v>
      </c>
      <c r="E248" s="68">
        <v>0</v>
      </c>
      <c r="F248" s="71">
        <v>0</v>
      </c>
      <c r="G248" s="71">
        <v>0</v>
      </c>
      <c r="H248" s="71">
        <v>9.2885819189023913</v>
      </c>
      <c r="I248" s="71">
        <v>22.295385049090591</v>
      </c>
      <c r="J248" s="71">
        <v>35.626970885159622</v>
      </c>
      <c r="K248" s="71">
        <v>49.195101402817329</v>
      </c>
      <c r="L248" s="71">
        <v>62.97360362616898</v>
      </c>
      <c r="M248" s="71">
        <v>77.151186881877862</v>
      </c>
      <c r="N248" s="71">
        <v>90</v>
      </c>
      <c r="O248" s="71">
        <v>77.151186881877862</v>
      </c>
      <c r="P248" s="71">
        <v>62.97360362616898</v>
      </c>
      <c r="Q248" s="71">
        <v>49.195101402817329</v>
      </c>
      <c r="R248" s="71">
        <v>35.626970885159622</v>
      </c>
      <c r="S248" s="71">
        <v>22.295385049090591</v>
      </c>
      <c r="T248" s="71">
        <v>9.2885819189023913</v>
      </c>
      <c r="U248" s="71">
        <v>0</v>
      </c>
      <c r="V248" s="71">
        <v>0</v>
      </c>
      <c r="W248" s="71">
        <v>0</v>
      </c>
      <c r="X248" s="64">
        <v>0</v>
      </c>
      <c r="Y248" s="64">
        <v>0</v>
      </c>
      <c r="Z248" s="64">
        <v>0</v>
      </c>
    </row>
    <row r="249" spans="1:26">
      <c r="A249" s="239" t="s">
        <v>768</v>
      </c>
      <c r="B249" s="43" t="s">
        <v>88</v>
      </c>
      <c r="C249" s="68">
        <v>0</v>
      </c>
      <c r="D249" s="68">
        <v>0</v>
      </c>
      <c r="E249" s="68">
        <v>0</v>
      </c>
      <c r="F249" s="71">
        <v>0</v>
      </c>
      <c r="G249" s="71">
        <v>0</v>
      </c>
      <c r="H249" s="71">
        <v>8.6893185692957839</v>
      </c>
      <c r="I249" s="71">
        <v>21.803691512789133</v>
      </c>
      <c r="J249" s="71">
        <v>35.223422298835992</v>
      </c>
      <c r="K249" s="71">
        <v>48.859765383931816</v>
      </c>
      <c r="L249" s="71">
        <v>62.675232460323961</v>
      </c>
      <c r="M249" s="71">
        <v>76.77994330306673</v>
      </c>
      <c r="N249" s="71">
        <v>87.1</v>
      </c>
      <c r="O249" s="71">
        <v>76.77994330306673</v>
      </c>
      <c r="P249" s="71">
        <v>62.675232460323961</v>
      </c>
      <c r="Q249" s="71">
        <v>48.859765383931816</v>
      </c>
      <c r="R249" s="71">
        <v>35.223422298835992</v>
      </c>
      <c r="S249" s="71">
        <v>21.803691512789133</v>
      </c>
      <c r="T249" s="71">
        <v>8.6893185692957839</v>
      </c>
      <c r="U249" s="71">
        <v>0</v>
      </c>
      <c r="V249" s="71">
        <v>0</v>
      </c>
      <c r="W249" s="71">
        <v>0</v>
      </c>
      <c r="X249" s="64">
        <v>0</v>
      </c>
      <c r="Y249" s="64">
        <v>0</v>
      </c>
      <c r="Z249" s="64">
        <v>0</v>
      </c>
    </row>
    <row r="250" spans="1:26">
      <c r="A250" s="239" t="s">
        <v>768</v>
      </c>
      <c r="B250" s="43" t="s">
        <v>89</v>
      </c>
      <c r="C250" s="68">
        <v>0</v>
      </c>
      <c r="D250" s="68">
        <v>0</v>
      </c>
      <c r="E250" s="68">
        <v>0</v>
      </c>
      <c r="F250" s="71">
        <v>0</v>
      </c>
      <c r="G250" s="71">
        <v>0</v>
      </c>
      <c r="H250" s="71">
        <v>5.7968741351945683</v>
      </c>
      <c r="I250" s="71">
        <v>19.309738639361221</v>
      </c>
      <c r="J250" s="71">
        <v>33.004135280207834</v>
      </c>
      <c r="K250" s="71">
        <v>46.760240212221746</v>
      </c>
      <c r="L250" s="71">
        <v>60.404435215220751</v>
      </c>
      <c r="M250" s="71">
        <v>73.376953881743475</v>
      </c>
      <c r="N250" s="71">
        <v>81.28821410138768</v>
      </c>
      <c r="O250" s="71">
        <v>73.376953881743475</v>
      </c>
      <c r="P250" s="71">
        <v>60.404435215220751</v>
      </c>
      <c r="Q250" s="71">
        <v>46.760240212221746</v>
      </c>
      <c r="R250" s="71">
        <v>33.004135280207834</v>
      </c>
      <c r="S250" s="71">
        <v>19.309738639361221</v>
      </c>
      <c r="T250" s="71">
        <v>5.7968741351945683</v>
      </c>
      <c r="U250" s="71">
        <v>0</v>
      </c>
      <c r="V250" s="71">
        <v>0</v>
      </c>
      <c r="W250" s="71">
        <v>0</v>
      </c>
      <c r="X250" s="64">
        <v>0</v>
      </c>
      <c r="Y250" s="64">
        <v>0</v>
      </c>
      <c r="Z250" s="64">
        <v>0</v>
      </c>
    </row>
    <row r="251" spans="1:26">
      <c r="A251" s="239" t="s">
        <v>768</v>
      </c>
      <c r="B251" s="43" t="s">
        <v>90</v>
      </c>
      <c r="C251" s="68">
        <v>0</v>
      </c>
      <c r="D251" s="68">
        <v>0</v>
      </c>
      <c r="E251" s="68">
        <v>0</v>
      </c>
      <c r="F251" s="71">
        <v>0</v>
      </c>
      <c r="G251" s="71">
        <v>0</v>
      </c>
      <c r="H251" s="71">
        <v>1.4062713270768377</v>
      </c>
      <c r="I251" s="71">
        <v>15.14918284561166</v>
      </c>
      <c r="J251" s="71">
        <v>28.815503704913606</v>
      </c>
      <c r="K251" s="71">
        <v>42.181335935344464</v>
      </c>
      <c r="L251" s="71">
        <v>54.774311636827164</v>
      </c>
      <c r="M251" s="71">
        <v>65.271614858198802</v>
      </c>
      <c r="N251" s="71">
        <v>69.965112095691751</v>
      </c>
      <c r="O251" s="71">
        <v>65.271614858198802</v>
      </c>
      <c r="P251" s="71">
        <v>54.774311636827164</v>
      </c>
      <c r="Q251" s="71">
        <v>42.181335935344464</v>
      </c>
      <c r="R251" s="71">
        <v>28.815503704913606</v>
      </c>
      <c r="S251" s="71">
        <v>15.14918284561166</v>
      </c>
      <c r="T251" s="71">
        <v>1.4062713270768377</v>
      </c>
      <c r="U251" s="71">
        <v>0</v>
      </c>
      <c r="V251" s="71">
        <v>0</v>
      </c>
      <c r="W251" s="71">
        <v>0</v>
      </c>
      <c r="X251" s="64">
        <v>0</v>
      </c>
      <c r="Y251" s="64">
        <v>0</v>
      </c>
      <c r="Z251" s="64">
        <v>0</v>
      </c>
    </row>
    <row r="252" spans="1:26">
      <c r="A252" s="239" t="s">
        <v>768</v>
      </c>
      <c r="B252" s="43" t="s">
        <v>91</v>
      </c>
      <c r="C252" s="68">
        <v>0</v>
      </c>
      <c r="D252" s="68">
        <v>0</v>
      </c>
      <c r="E252" s="68">
        <v>0</v>
      </c>
      <c r="F252" s="71">
        <v>0</v>
      </c>
      <c r="G252" s="71">
        <v>0</v>
      </c>
      <c r="H252" s="71">
        <v>0</v>
      </c>
      <c r="I252" s="71">
        <v>10.150347854598133</v>
      </c>
      <c r="J252" s="71">
        <v>23.262168026530631</v>
      </c>
      <c r="K252" s="71">
        <v>35.644262185258455</v>
      </c>
      <c r="L252" s="71">
        <v>46.624549812782362</v>
      </c>
      <c r="M252" s="71">
        <v>54.832283793718602</v>
      </c>
      <c r="N252" s="71">
        <v>58.035143780214547</v>
      </c>
      <c r="O252" s="71">
        <v>54.832283793718602</v>
      </c>
      <c r="P252" s="71">
        <v>46.624549812782362</v>
      </c>
      <c r="Q252" s="71">
        <v>35.644262185258455</v>
      </c>
      <c r="R252" s="71">
        <v>23.262168026530631</v>
      </c>
      <c r="S252" s="71">
        <v>10.150347854598133</v>
      </c>
      <c r="T252" s="71">
        <v>0</v>
      </c>
      <c r="U252" s="71">
        <v>0</v>
      </c>
      <c r="V252" s="71">
        <v>0</v>
      </c>
      <c r="W252" s="71">
        <v>0</v>
      </c>
      <c r="X252" s="64">
        <v>0</v>
      </c>
      <c r="Y252" s="64">
        <v>0</v>
      </c>
      <c r="Z252" s="64">
        <v>0</v>
      </c>
    </row>
    <row r="253" spans="1:26">
      <c r="A253" s="239" t="s">
        <v>768</v>
      </c>
      <c r="B253" s="43" t="s">
        <v>92</v>
      </c>
      <c r="C253" s="68">
        <v>0</v>
      </c>
      <c r="D253" s="68">
        <v>0</v>
      </c>
      <c r="E253" s="68">
        <v>0</v>
      </c>
      <c r="F253" s="71">
        <v>0</v>
      </c>
      <c r="G253" s="71">
        <v>0</v>
      </c>
      <c r="H253" s="71">
        <v>0</v>
      </c>
      <c r="I253" s="71">
        <v>5.7129752803956038</v>
      </c>
      <c r="J253" s="71">
        <v>18.039083700901049</v>
      </c>
      <c r="K253" s="71">
        <v>29.347339359690846</v>
      </c>
      <c r="L253" s="71">
        <v>38.943976085186961</v>
      </c>
      <c r="M253" s="71">
        <v>45.692433222461005</v>
      </c>
      <c r="N253" s="71">
        <v>48.183921264098444</v>
      </c>
      <c r="O253" s="71">
        <v>45.692433222461005</v>
      </c>
      <c r="P253" s="71">
        <v>38.943976085186961</v>
      </c>
      <c r="Q253" s="71">
        <v>29.347339359690846</v>
      </c>
      <c r="R253" s="71">
        <v>18.039083700901049</v>
      </c>
      <c r="S253" s="71">
        <v>5.7129752803956038</v>
      </c>
      <c r="T253" s="71">
        <v>0</v>
      </c>
      <c r="U253" s="71">
        <v>0</v>
      </c>
      <c r="V253" s="71">
        <v>0</v>
      </c>
      <c r="W253" s="71">
        <v>0</v>
      </c>
      <c r="X253" s="64">
        <v>0</v>
      </c>
      <c r="Y253" s="64">
        <v>0</v>
      </c>
      <c r="Z253" s="64">
        <v>0</v>
      </c>
    </row>
    <row r="254" spans="1:26">
      <c r="A254" s="239" t="s">
        <v>768</v>
      </c>
      <c r="B254" s="43" t="s">
        <v>93</v>
      </c>
      <c r="C254" s="68">
        <v>0</v>
      </c>
      <c r="D254" s="68">
        <v>0</v>
      </c>
      <c r="E254" s="68">
        <v>0</v>
      </c>
      <c r="F254" s="71">
        <v>0</v>
      </c>
      <c r="G254" s="71">
        <v>0</v>
      </c>
      <c r="H254" s="71">
        <v>0</v>
      </c>
      <c r="I254" s="71">
        <v>3.3159748110528251</v>
      </c>
      <c r="J254" s="71">
        <v>15.140621789804243</v>
      </c>
      <c r="K254" s="71">
        <v>25.83675048889441</v>
      </c>
      <c r="L254" s="71">
        <v>34.736359225984316</v>
      </c>
      <c r="M254" s="71">
        <v>40.846453977338065</v>
      </c>
      <c r="N254" s="71">
        <v>43.06007983052352</v>
      </c>
      <c r="O254" s="71">
        <v>40.846453977338065</v>
      </c>
      <c r="P254" s="71">
        <v>34.736359225984316</v>
      </c>
      <c r="Q254" s="71">
        <v>25.83675048889441</v>
      </c>
      <c r="R254" s="71">
        <v>15.140621789804243</v>
      </c>
      <c r="S254" s="71">
        <v>3.3159748110528251</v>
      </c>
      <c r="T254" s="71">
        <v>0</v>
      </c>
      <c r="U254" s="71">
        <v>0</v>
      </c>
      <c r="V254" s="71">
        <v>0</v>
      </c>
      <c r="W254" s="71">
        <v>0</v>
      </c>
      <c r="X254" s="64">
        <v>0</v>
      </c>
      <c r="Y254" s="64">
        <v>0</v>
      </c>
      <c r="Z254" s="64">
        <v>0</v>
      </c>
    </row>
    <row r="255" spans="1:26">
      <c r="A255" s="239" t="s">
        <v>754</v>
      </c>
      <c r="B255" s="43" t="s">
        <v>82</v>
      </c>
      <c r="C255" s="68">
        <v>0</v>
      </c>
      <c r="D255" s="68">
        <v>0</v>
      </c>
      <c r="E255" s="68">
        <v>0</v>
      </c>
      <c r="F255" s="71">
        <v>0</v>
      </c>
      <c r="G255" s="71">
        <v>0</v>
      </c>
      <c r="H255" s="71">
        <v>5.6225674805482742</v>
      </c>
      <c r="I255" s="71">
        <v>19.300927262517838</v>
      </c>
      <c r="J255" s="71">
        <v>33.177878128558326</v>
      </c>
      <c r="K255" s="71">
        <v>47.167172560080765</v>
      </c>
      <c r="L255" s="71">
        <v>61.181445639982996</v>
      </c>
      <c r="M255" s="71">
        <v>75.003083474396732</v>
      </c>
      <c r="N255" s="71">
        <v>85.260643786533237</v>
      </c>
      <c r="O255" s="71">
        <v>75.003083474396732</v>
      </c>
      <c r="P255" s="71">
        <v>61.181445639982996</v>
      </c>
      <c r="Q255" s="71">
        <v>47.167172560080765</v>
      </c>
      <c r="R255" s="71">
        <v>33.177878128558326</v>
      </c>
      <c r="S255" s="71">
        <v>19.300927262517838</v>
      </c>
      <c r="T255" s="71">
        <v>5.6225674805482742</v>
      </c>
      <c r="U255" s="71">
        <v>0</v>
      </c>
      <c r="V255" s="71">
        <v>0</v>
      </c>
      <c r="W255" s="71">
        <v>0</v>
      </c>
      <c r="X255" s="64">
        <v>0</v>
      </c>
      <c r="Y255" s="64">
        <v>0</v>
      </c>
      <c r="Z255" s="64">
        <v>0</v>
      </c>
    </row>
    <row r="256" spans="1:26">
      <c r="A256" s="239" t="s">
        <v>754</v>
      </c>
      <c r="B256" s="43" t="s">
        <v>83</v>
      </c>
      <c r="C256" s="68">
        <v>0</v>
      </c>
      <c r="D256" s="68">
        <v>0</v>
      </c>
      <c r="E256" s="68">
        <v>0</v>
      </c>
      <c r="F256" s="71">
        <v>0</v>
      </c>
      <c r="G256" s="71">
        <v>0</v>
      </c>
      <c r="H256" s="71">
        <v>3.5276268050178534</v>
      </c>
      <c r="I256" s="71">
        <v>17.721227463258852</v>
      </c>
      <c r="J256" s="71">
        <v>32.052474642377604</v>
      </c>
      <c r="K256" s="71">
        <v>46.472120868297694</v>
      </c>
      <c r="L256" s="71">
        <v>60.947513388000658</v>
      </c>
      <c r="M256" s="71">
        <v>75.453024704463942</v>
      </c>
      <c r="N256" s="71">
        <v>89.424440584334704</v>
      </c>
      <c r="O256" s="71">
        <v>75.453024704463942</v>
      </c>
      <c r="P256" s="71">
        <v>60.947513388000658</v>
      </c>
      <c r="Q256" s="71">
        <v>46.472120868297694</v>
      </c>
      <c r="R256" s="71">
        <v>32.052474642377604</v>
      </c>
      <c r="S256" s="71">
        <v>17.721227463258852</v>
      </c>
      <c r="T256" s="71">
        <v>3.5276268050178534</v>
      </c>
      <c r="U256" s="71">
        <v>0</v>
      </c>
      <c r="V256" s="71">
        <v>0</v>
      </c>
      <c r="W256" s="71">
        <v>0</v>
      </c>
      <c r="X256" s="64">
        <v>0</v>
      </c>
      <c r="Y256" s="64">
        <v>0</v>
      </c>
      <c r="Z256" s="64">
        <v>0</v>
      </c>
    </row>
    <row r="257" spans="1:26">
      <c r="A257" s="239" t="s">
        <v>754</v>
      </c>
      <c r="B257" s="43" t="s">
        <v>84</v>
      </c>
      <c r="C257" s="68">
        <v>0</v>
      </c>
      <c r="D257" s="68">
        <v>0</v>
      </c>
      <c r="E257" s="68">
        <v>0</v>
      </c>
      <c r="F257" s="71">
        <v>0</v>
      </c>
      <c r="G257" s="71">
        <v>0</v>
      </c>
      <c r="H257" s="71">
        <v>0.6622545460429955</v>
      </c>
      <c r="I257" s="71">
        <v>15.125848062555072</v>
      </c>
      <c r="J257" s="71">
        <v>29.559699837612033</v>
      </c>
      <c r="K257" s="71">
        <v>43.859671354127784</v>
      </c>
      <c r="L257" s="71">
        <v>57.782997774743883</v>
      </c>
      <c r="M257" s="71">
        <v>70.444032331613045</v>
      </c>
      <c r="N257" s="71">
        <v>77.203101867369753</v>
      </c>
      <c r="O257" s="71">
        <v>70.444032331613045</v>
      </c>
      <c r="P257" s="71">
        <v>57.782997774743883</v>
      </c>
      <c r="Q257" s="71">
        <v>43.859671354127784</v>
      </c>
      <c r="R257" s="71">
        <v>29.559699837612033</v>
      </c>
      <c r="S257" s="71">
        <v>15.125848062555072</v>
      </c>
      <c r="T257" s="71">
        <v>0.6622545460429955</v>
      </c>
      <c r="U257" s="71">
        <v>0</v>
      </c>
      <c r="V257" s="71">
        <v>0</v>
      </c>
      <c r="W257" s="71">
        <v>0</v>
      </c>
      <c r="X257" s="64">
        <v>0</v>
      </c>
      <c r="Y257" s="64">
        <v>0</v>
      </c>
      <c r="Z257" s="64">
        <v>0</v>
      </c>
    </row>
    <row r="258" spans="1:26">
      <c r="A258" s="239" t="s">
        <v>754</v>
      </c>
      <c r="B258" s="43" t="s">
        <v>85</v>
      </c>
      <c r="C258" s="68">
        <v>0</v>
      </c>
      <c r="D258" s="68">
        <v>0</v>
      </c>
      <c r="E258" s="68">
        <v>0</v>
      </c>
      <c r="F258" s="71">
        <v>0</v>
      </c>
      <c r="G258" s="71">
        <v>0</v>
      </c>
      <c r="H258" s="71">
        <v>0</v>
      </c>
      <c r="I258" s="71">
        <v>12.313759179405949</v>
      </c>
      <c r="J258" s="71">
        <v>26.3541947323702</v>
      </c>
      <c r="K258" s="71">
        <v>39.940456808543651</v>
      </c>
      <c r="L258" s="71">
        <v>52.55943949247564</v>
      </c>
      <c r="M258" s="71">
        <v>62.815328045205597</v>
      </c>
      <c r="N258" s="71">
        <v>67.239953276467944</v>
      </c>
      <c r="O258" s="71">
        <v>62.815328045205597</v>
      </c>
      <c r="P258" s="71">
        <v>52.55943949247564</v>
      </c>
      <c r="Q258" s="71">
        <v>39.940456808543651</v>
      </c>
      <c r="R258" s="71">
        <v>26.3541947323702</v>
      </c>
      <c r="S258" s="71">
        <v>12.313759179405949</v>
      </c>
      <c r="T258" s="71">
        <v>0</v>
      </c>
      <c r="U258" s="71">
        <v>0</v>
      </c>
      <c r="V258" s="71">
        <v>0</v>
      </c>
      <c r="W258" s="71">
        <v>0</v>
      </c>
      <c r="X258" s="64">
        <v>0</v>
      </c>
      <c r="Y258" s="64">
        <v>0</v>
      </c>
      <c r="Z258" s="64">
        <v>0</v>
      </c>
    </row>
    <row r="259" spans="1:26">
      <c r="A259" s="239" t="s">
        <v>754</v>
      </c>
      <c r="B259" s="43" t="s">
        <v>86</v>
      </c>
      <c r="C259" s="68">
        <v>0</v>
      </c>
      <c r="D259" s="68">
        <v>0</v>
      </c>
      <c r="E259" s="68">
        <v>0</v>
      </c>
      <c r="F259" s="71">
        <v>0</v>
      </c>
      <c r="G259" s="71">
        <v>0</v>
      </c>
      <c r="H259" s="71">
        <v>0</v>
      </c>
      <c r="I259" s="71">
        <v>8.6418146762094956</v>
      </c>
      <c r="J259" s="71">
        <v>21.74951329452356</v>
      </c>
      <c r="K259" s="71">
        <v>34.036620300187529</v>
      </c>
      <c r="L259" s="71">
        <v>44.820238130212289</v>
      </c>
      <c r="M259" s="71">
        <v>52.763184553229152</v>
      </c>
      <c r="N259" s="71">
        <v>55.819133400536842</v>
      </c>
      <c r="O259" s="71">
        <v>52.763184553229152</v>
      </c>
      <c r="P259" s="71">
        <v>44.820238130212289</v>
      </c>
      <c r="Q259" s="71">
        <v>34.036620300187529</v>
      </c>
      <c r="R259" s="71">
        <v>21.74951329452356</v>
      </c>
      <c r="S259" s="71">
        <v>8.6418146762094956</v>
      </c>
      <c r="T259" s="71">
        <v>0</v>
      </c>
      <c r="U259" s="71">
        <v>0</v>
      </c>
      <c r="V259" s="71">
        <v>0</v>
      </c>
      <c r="W259" s="71">
        <v>0</v>
      </c>
      <c r="X259" s="64">
        <v>0</v>
      </c>
      <c r="Y259" s="64">
        <v>0</v>
      </c>
      <c r="Z259" s="64">
        <v>0</v>
      </c>
    </row>
    <row r="260" spans="1:26">
      <c r="A260" s="239" t="s">
        <v>754</v>
      </c>
      <c r="B260" s="43" t="s">
        <v>87</v>
      </c>
      <c r="C260" s="68">
        <v>0</v>
      </c>
      <c r="D260" s="68">
        <v>0</v>
      </c>
      <c r="E260" s="68">
        <v>0</v>
      </c>
      <c r="F260" s="71">
        <v>0</v>
      </c>
      <c r="G260" s="71">
        <v>0</v>
      </c>
      <c r="H260" s="71">
        <v>0</v>
      </c>
      <c r="I260" s="71">
        <v>7.0357025227683767</v>
      </c>
      <c r="J260" s="71">
        <v>19.646046829685833</v>
      </c>
      <c r="K260" s="71">
        <v>31.314654105395697</v>
      </c>
      <c r="L260" s="71">
        <v>41.343209322732839</v>
      </c>
      <c r="M260" s="71">
        <v>48.512524621394128</v>
      </c>
      <c r="N260" s="71">
        <v>51.196354480776144</v>
      </c>
      <c r="O260" s="71">
        <v>48.512524621394128</v>
      </c>
      <c r="P260" s="71">
        <v>41.343209322732839</v>
      </c>
      <c r="Q260" s="71">
        <v>31.314654105395697</v>
      </c>
      <c r="R260" s="71">
        <v>19.646046829685833</v>
      </c>
      <c r="S260" s="71">
        <v>7.0357025227683767</v>
      </c>
      <c r="T260" s="71">
        <v>0</v>
      </c>
      <c r="U260" s="71">
        <v>0</v>
      </c>
      <c r="V260" s="71">
        <v>0</v>
      </c>
      <c r="W260" s="71">
        <v>0</v>
      </c>
      <c r="X260" s="64">
        <v>0</v>
      </c>
      <c r="Y260" s="64">
        <v>0</v>
      </c>
      <c r="Z260" s="64">
        <v>0</v>
      </c>
    </row>
    <row r="261" spans="1:26">
      <c r="A261" s="239" t="s">
        <v>754</v>
      </c>
      <c r="B261" s="43" t="s">
        <v>88</v>
      </c>
      <c r="C261" s="68">
        <v>0</v>
      </c>
      <c r="D261" s="68">
        <v>0</v>
      </c>
      <c r="E261" s="68">
        <v>0</v>
      </c>
      <c r="F261" s="71">
        <v>0</v>
      </c>
      <c r="G261" s="71">
        <v>0</v>
      </c>
      <c r="H261" s="71">
        <v>0</v>
      </c>
      <c r="I261" s="71">
        <v>7.5770312068009265</v>
      </c>
      <c r="J261" s="71">
        <v>20.359551502055869</v>
      </c>
      <c r="K261" s="71">
        <v>32.238231866908286</v>
      </c>
      <c r="L261" s="71">
        <v>42.5168700797988</v>
      </c>
      <c r="M261" s="71">
        <v>49.934191905153064</v>
      </c>
      <c r="N261" s="71">
        <v>52.733980822901593</v>
      </c>
      <c r="O261" s="71">
        <v>49.934191905153064</v>
      </c>
      <c r="P261" s="71">
        <v>42.5168700797988</v>
      </c>
      <c r="Q261" s="71">
        <v>32.238231866908286</v>
      </c>
      <c r="R261" s="71">
        <v>20.359551502055869</v>
      </c>
      <c r="S261" s="71">
        <v>7.5770312068009265</v>
      </c>
      <c r="T261" s="71">
        <v>0</v>
      </c>
      <c r="U261" s="71">
        <v>0</v>
      </c>
      <c r="V261" s="71">
        <v>0</v>
      </c>
      <c r="W261" s="71">
        <v>0</v>
      </c>
      <c r="X261" s="64">
        <v>0</v>
      </c>
      <c r="Y261" s="64">
        <v>0</v>
      </c>
      <c r="Z261" s="64">
        <v>0</v>
      </c>
    </row>
    <row r="262" spans="1:26">
      <c r="A262" s="239" t="s">
        <v>754</v>
      </c>
      <c r="B262" s="43" t="s">
        <v>89</v>
      </c>
      <c r="C262" s="68">
        <v>0</v>
      </c>
      <c r="D262" s="68">
        <v>0</v>
      </c>
      <c r="E262" s="68">
        <v>0</v>
      </c>
      <c r="F262" s="71">
        <v>0</v>
      </c>
      <c r="G262" s="71">
        <v>0</v>
      </c>
      <c r="H262" s="71">
        <v>0</v>
      </c>
      <c r="I262" s="71">
        <v>10.072270874814798</v>
      </c>
      <c r="J262" s="71">
        <v>23.583332962948951</v>
      </c>
      <c r="K262" s="71">
        <v>36.403178523518264</v>
      </c>
      <c r="L262" s="71">
        <v>47.889716132783235</v>
      </c>
      <c r="M262" s="71">
        <v>56.630772183333946</v>
      </c>
      <c r="N262" s="71">
        <v>60.107693727976709</v>
      </c>
      <c r="O262" s="71">
        <v>56.630772183333946</v>
      </c>
      <c r="P262" s="71">
        <v>47.889716132783235</v>
      </c>
      <c r="Q262" s="71">
        <v>36.403178523518264</v>
      </c>
      <c r="R262" s="71">
        <v>23.583332962948951</v>
      </c>
      <c r="S262" s="71">
        <v>10.072270874814798</v>
      </c>
      <c r="T262" s="71">
        <v>0</v>
      </c>
      <c r="U262" s="71">
        <v>0</v>
      </c>
      <c r="V262" s="71">
        <v>0</v>
      </c>
      <c r="W262" s="71">
        <v>0</v>
      </c>
      <c r="X262" s="64">
        <v>0</v>
      </c>
      <c r="Y262" s="64">
        <v>0</v>
      </c>
      <c r="Z262" s="64">
        <v>0</v>
      </c>
    </row>
    <row r="263" spans="1:26">
      <c r="A263" s="239" t="s">
        <v>754</v>
      </c>
      <c r="B263" s="43" t="s">
        <v>90</v>
      </c>
      <c r="C263" s="68">
        <v>0</v>
      </c>
      <c r="D263" s="68">
        <v>0</v>
      </c>
      <c r="E263" s="68">
        <v>0</v>
      </c>
      <c r="F263" s="71">
        <v>0</v>
      </c>
      <c r="G263" s="71">
        <v>0</v>
      </c>
      <c r="H263" s="71">
        <v>0</v>
      </c>
      <c r="I263" s="71">
        <v>13.470300688018378</v>
      </c>
      <c r="J263" s="71">
        <v>27.717675704308796</v>
      </c>
      <c r="K263" s="71">
        <v>41.643448082551856</v>
      </c>
      <c r="L263" s="71">
        <v>54.834239764889489</v>
      </c>
      <c r="M263" s="71">
        <v>66.018324407173026</v>
      </c>
      <c r="N263" s="71">
        <v>71.1711354553197</v>
      </c>
      <c r="O263" s="71">
        <v>66.018324407173026</v>
      </c>
      <c r="P263" s="71">
        <v>54.834239764889489</v>
      </c>
      <c r="Q263" s="71">
        <v>41.643448082551856</v>
      </c>
      <c r="R263" s="71">
        <v>27.717675704308796</v>
      </c>
      <c r="S263" s="71">
        <v>13.470300688018378</v>
      </c>
      <c r="T263" s="71">
        <v>0</v>
      </c>
      <c r="U263" s="71">
        <v>0</v>
      </c>
      <c r="V263" s="71">
        <v>0</v>
      </c>
      <c r="W263" s="71">
        <v>0</v>
      </c>
      <c r="X263" s="64">
        <v>0</v>
      </c>
      <c r="Y263" s="64">
        <v>0</v>
      </c>
      <c r="Z263" s="64">
        <v>0</v>
      </c>
    </row>
    <row r="264" spans="1:26">
      <c r="A264" s="239" t="s">
        <v>754</v>
      </c>
      <c r="B264" s="43" t="s">
        <v>91</v>
      </c>
      <c r="C264" s="68">
        <v>0</v>
      </c>
      <c r="D264" s="68">
        <v>0</v>
      </c>
      <c r="E264" s="68">
        <v>0</v>
      </c>
      <c r="F264" s="71">
        <v>0</v>
      </c>
      <c r="G264" s="71">
        <v>0</v>
      </c>
      <c r="H264" s="71">
        <v>2.2136715702393279</v>
      </c>
      <c r="I264" s="71">
        <v>16.59329482030456</v>
      </c>
      <c r="J264" s="71">
        <v>31.044294447341439</v>
      </c>
      <c r="K264" s="71">
        <v>45.505661856386503</v>
      </c>
      <c r="L264" s="71">
        <v>59.879119489018798</v>
      </c>
      <c r="M264" s="71">
        <v>73.804109880823518</v>
      </c>
      <c r="N264" s="71">
        <v>83.142997695985045</v>
      </c>
      <c r="O264" s="71">
        <v>73.804109880823518</v>
      </c>
      <c r="P264" s="71">
        <v>59.879119489018798</v>
      </c>
      <c r="Q264" s="71">
        <v>45.505661856386503</v>
      </c>
      <c r="R264" s="71">
        <v>31.044294447341439</v>
      </c>
      <c r="S264" s="71">
        <v>16.59329482030456</v>
      </c>
      <c r="T264" s="71">
        <v>2.2136715702393279</v>
      </c>
      <c r="U264" s="71">
        <v>0</v>
      </c>
      <c r="V264" s="71">
        <v>0</v>
      </c>
      <c r="W264" s="71">
        <v>0</v>
      </c>
      <c r="X264" s="64">
        <v>0</v>
      </c>
      <c r="Y264" s="64">
        <v>0</v>
      </c>
      <c r="Z264" s="64">
        <v>0</v>
      </c>
    </row>
    <row r="265" spans="1:26">
      <c r="A265" s="239" t="s">
        <v>754</v>
      </c>
      <c r="B265" s="43" t="s">
        <v>92</v>
      </c>
      <c r="C265" s="68">
        <v>0</v>
      </c>
      <c r="D265" s="68">
        <v>0</v>
      </c>
      <c r="E265" s="68">
        <v>0</v>
      </c>
      <c r="F265" s="71">
        <v>0</v>
      </c>
      <c r="G265" s="71">
        <v>0</v>
      </c>
      <c r="H265" s="71">
        <v>4.7782588959516312</v>
      </c>
      <c r="I265" s="71">
        <v>18.69653245277236</v>
      </c>
      <c r="J265" s="71">
        <v>32.795821084534744</v>
      </c>
      <c r="K265" s="71">
        <v>47.013070089971322</v>
      </c>
      <c r="L265" s="71">
        <v>61.307192938865576</v>
      </c>
      <c r="M265" s="71">
        <v>75.652688607367523</v>
      </c>
      <c r="N265" s="71">
        <v>86.3</v>
      </c>
      <c r="O265" s="71">
        <v>75.652688607367523</v>
      </c>
      <c r="P265" s="71">
        <v>61.307192938865576</v>
      </c>
      <c r="Q265" s="71">
        <v>47.013070089971322</v>
      </c>
      <c r="R265" s="71">
        <v>32.795821084534744</v>
      </c>
      <c r="S265" s="71">
        <v>18.69653245277236</v>
      </c>
      <c r="T265" s="71">
        <v>4.7782588959516312</v>
      </c>
      <c r="U265" s="71">
        <v>0</v>
      </c>
      <c r="V265" s="71">
        <v>0</v>
      </c>
      <c r="W265" s="71">
        <v>0</v>
      </c>
      <c r="X265" s="64">
        <v>0</v>
      </c>
      <c r="Y265" s="64">
        <v>0</v>
      </c>
      <c r="Z265" s="64">
        <v>0</v>
      </c>
    </row>
    <row r="266" spans="1:26">
      <c r="A266" s="239" t="s">
        <v>754</v>
      </c>
      <c r="B266" s="43" t="s">
        <v>93</v>
      </c>
      <c r="C266" s="68">
        <v>0</v>
      </c>
      <c r="D266" s="68">
        <v>0</v>
      </c>
      <c r="E266" s="68">
        <v>0</v>
      </c>
      <c r="F266" s="71">
        <v>0</v>
      </c>
      <c r="G266" s="71">
        <v>0</v>
      </c>
      <c r="H266" s="71">
        <v>6.0948525950570209</v>
      </c>
      <c r="I266" s="71">
        <v>19.620126718002485</v>
      </c>
      <c r="J266" s="71">
        <v>33.34963633357571</v>
      </c>
      <c r="K266" s="71">
        <v>47.179666013525207</v>
      </c>
      <c r="L266" s="71">
        <v>60.984551121828225</v>
      </c>
      <c r="M266" s="71">
        <v>74.395090731644828</v>
      </c>
      <c r="N266" s="71">
        <v>83.408203595656232</v>
      </c>
      <c r="O266" s="71">
        <v>74.395090731644828</v>
      </c>
      <c r="P266" s="71">
        <v>60.984551121828225</v>
      </c>
      <c r="Q266" s="71">
        <v>47.179666013525207</v>
      </c>
      <c r="R266" s="71">
        <v>33.34963633357571</v>
      </c>
      <c r="S266" s="71">
        <v>19.620126718002485</v>
      </c>
      <c r="T266" s="71">
        <v>6.0948525950570209</v>
      </c>
      <c r="U266" s="71">
        <v>0</v>
      </c>
      <c r="V266" s="71">
        <v>0</v>
      </c>
      <c r="W266" s="71">
        <v>0</v>
      </c>
      <c r="X266" s="64">
        <v>0</v>
      </c>
      <c r="Y266" s="64">
        <v>0</v>
      </c>
      <c r="Z266" s="64">
        <v>0</v>
      </c>
    </row>
    <row r="267" spans="1:26">
      <c r="A267" s="239" t="s">
        <v>752</v>
      </c>
      <c r="B267" s="43" t="s">
        <v>82</v>
      </c>
      <c r="C267" s="68">
        <v>0</v>
      </c>
      <c r="D267" s="68">
        <v>0</v>
      </c>
      <c r="E267" s="68">
        <v>0</v>
      </c>
      <c r="F267" s="71">
        <v>0</v>
      </c>
      <c r="G267" s="71">
        <v>0</v>
      </c>
      <c r="H267" s="71">
        <v>6.866789231932283</v>
      </c>
      <c r="I267" s="71">
        <v>20.352733660385589</v>
      </c>
      <c r="J267" s="71">
        <v>34.089419169678258</v>
      </c>
      <c r="K267" s="71">
        <v>47.998887066471383</v>
      </c>
      <c r="L267" s="71">
        <v>62.04199305694155</v>
      </c>
      <c r="M267" s="71">
        <v>76.267696872023791</v>
      </c>
      <c r="N267" s="71">
        <v>80.58</v>
      </c>
      <c r="O267" s="71">
        <v>76.267696872023791</v>
      </c>
      <c r="P267" s="71">
        <v>62.04199305694155</v>
      </c>
      <c r="Q267" s="71">
        <v>47.998887066471383</v>
      </c>
      <c r="R267" s="71">
        <v>34.089419169678258</v>
      </c>
      <c r="S267" s="71">
        <v>20.352733660385589</v>
      </c>
      <c r="T267" s="71">
        <v>6.866789231932283</v>
      </c>
      <c r="U267" s="71">
        <v>0</v>
      </c>
      <c r="V267" s="71">
        <v>0</v>
      </c>
      <c r="W267" s="71">
        <v>0</v>
      </c>
      <c r="X267" s="64">
        <v>0</v>
      </c>
      <c r="Y267" s="64">
        <v>0</v>
      </c>
      <c r="Z267" s="64">
        <v>0</v>
      </c>
    </row>
    <row r="268" spans="1:26">
      <c r="A268" s="239" t="s">
        <v>752</v>
      </c>
      <c r="B268" s="43" t="s">
        <v>83</v>
      </c>
      <c r="C268" s="68">
        <v>0</v>
      </c>
      <c r="D268" s="68">
        <v>0</v>
      </c>
      <c r="E268" s="68">
        <v>0</v>
      </c>
      <c r="F268" s="71">
        <v>0</v>
      </c>
      <c r="G268" s="71">
        <v>0</v>
      </c>
      <c r="H268" s="71">
        <v>4.3082577208322235</v>
      </c>
      <c r="I268" s="71">
        <v>18.268462584082872</v>
      </c>
      <c r="J268" s="71">
        <v>32.38311935837811</v>
      </c>
      <c r="K268" s="71">
        <v>46.578229380304847</v>
      </c>
      <c r="L268" s="71">
        <v>60.771641146643361</v>
      </c>
      <c r="M268" s="71">
        <v>74.732213560362197</v>
      </c>
      <c r="N268" s="71">
        <v>84.944071598745836</v>
      </c>
      <c r="O268" s="71">
        <v>74.732213560362197</v>
      </c>
      <c r="P268" s="71">
        <v>60.771641146643361</v>
      </c>
      <c r="Q268" s="71">
        <v>46.578229380304847</v>
      </c>
      <c r="R268" s="71">
        <v>32.38311935837811</v>
      </c>
      <c r="S268" s="71">
        <v>18.268462584082872</v>
      </c>
      <c r="T268" s="71">
        <v>4.3082577208322235</v>
      </c>
      <c r="U268" s="71">
        <v>0</v>
      </c>
      <c r="V268" s="71">
        <v>0</v>
      </c>
      <c r="W268" s="71">
        <v>0</v>
      </c>
      <c r="X268" s="64">
        <v>0</v>
      </c>
      <c r="Y268" s="64">
        <v>0</v>
      </c>
      <c r="Z268" s="64">
        <v>0</v>
      </c>
    </row>
    <row r="269" spans="1:26">
      <c r="A269" s="239" t="s">
        <v>752</v>
      </c>
      <c r="B269" s="43" t="s">
        <v>84</v>
      </c>
      <c r="C269" s="68">
        <v>0</v>
      </c>
      <c r="D269" s="68">
        <v>0</v>
      </c>
      <c r="E269" s="68">
        <v>0</v>
      </c>
      <c r="F269" s="71">
        <v>0</v>
      </c>
      <c r="G269" s="71">
        <v>0</v>
      </c>
      <c r="H269" s="71">
        <v>0.80880530136790674</v>
      </c>
      <c r="I269" s="71">
        <v>15.002877053462115</v>
      </c>
      <c r="J269" s="71">
        <v>29.139849600580277</v>
      </c>
      <c r="K269" s="71">
        <v>43.062973768036919</v>
      </c>
      <c r="L269" s="71">
        <v>56.418315017743311</v>
      </c>
      <c r="M269" s="71">
        <v>68.061927070326277</v>
      </c>
      <c r="N269" s="71">
        <v>73.703391189635141</v>
      </c>
      <c r="O269" s="71">
        <v>68.061927070326277</v>
      </c>
      <c r="P269" s="71">
        <v>56.418315017743311</v>
      </c>
      <c r="Q269" s="71">
        <v>43.062973768036919</v>
      </c>
      <c r="R269" s="71">
        <v>29.139849600580277</v>
      </c>
      <c r="S269" s="71">
        <v>15.002877053462115</v>
      </c>
      <c r="T269" s="71">
        <v>0.80880530136790674</v>
      </c>
      <c r="U269" s="71">
        <v>0</v>
      </c>
      <c r="V269" s="71">
        <v>0</v>
      </c>
      <c r="W269" s="71">
        <v>0</v>
      </c>
      <c r="X269" s="64">
        <v>0</v>
      </c>
      <c r="Y269" s="64">
        <v>0</v>
      </c>
      <c r="Z269" s="64">
        <v>0</v>
      </c>
    </row>
    <row r="270" spans="1:26">
      <c r="A270" s="239" t="s">
        <v>752</v>
      </c>
      <c r="B270" s="43" t="s">
        <v>85</v>
      </c>
      <c r="C270" s="68">
        <v>0</v>
      </c>
      <c r="D270" s="68">
        <v>0</v>
      </c>
      <c r="E270" s="68">
        <v>0</v>
      </c>
      <c r="F270" s="71">
        <v>0</v>
      </c>
      <c r="G270" s="71">
        <v>0</v>
      </c>
      <c r="H270" s="71">
        <v>0</v>
      </c>
      <c r="I270" s="71">
        <v>11.600900165446649</v>
      </c>
      <c r="J270" s="71">
        <v>25.306766980168643</v>
      </c>
      <c r="K270" s="71">
        <v>38.45199947368581</v>
      </c>
      <c r="L270" s="71">
        <v>50.446371137825807</v>
      </c>
      <c r="M270" s="71">
        <v>59.860673340984278</v>
      </c>
      <c r="N270" s="71">
        <v>63.739928580891302</v>
      </c>
      <c r="O270" s="71">
        <v>59.860673340984278</v>
      </c>
      <c r="P270" s="71">
        <v>50.446371137825807</v>
      </c>
      <c r="Q270" s="71">
        <v>38.45199947368581</v>
      </c>
      <c r="R270" s="71">
        <v>25.306766980168643</v>
      </c>
      <c r="S270" s="71">
        <v>11.600900165446649</v>
      </c>
      <c r="T270" s="71">
        <v>0</v>
      </c>
      <c r="U270" s="71">
        <v>0</v>
      </c>
      <c r="V270" s="71">
        <v>0</v>
      </c>
      <c r="W270" s="71">
        <v>0</v>
      </c>
      <c r="X270" s="64">
        <v>0</v>
      </c>
      <c r="Y270" s="64">
        <v>0</v>
      </c>
      <c r="Z270" s="64">
        <v>0</v>
      </c>
    </row>
    <row r="271" spans="1:26">
      <c r="A271" s="239" t="s">
        <v>752</v>
      </c>
      <c r="B271" s="43" t="s">
        <v>86</v>
      </c>
      <c r="C271" s="68">
        <v>0</v>
      </c>
      <c r="D271" s="68">
        <v>0</v>
      </c>
      <c r="E271" s="68">
        <v>0</v>
      </c>
      <c r="F271" s="71">
        <v>0</v>
      </c>
      <c r="G271" s="71">
        <v>0</v>
      </c>
      <c r="H271" s="71">
        <v>0</v>
      </c>
      <c r="I271" s="71">
        <v>7.2886985971125062</v>
      </c>
      <c r="J271" s="71">
        <v>20.064105100490242</v>
      </c>
      <c r="K271" s="71">
        <v>31.919787595231135</v>
      </c>
      <c r="L271" s="71">
        <v>42.159548682168527</v>
      </c>
      <c r="M271" s="71">
        <v>49.531088844071007</v>
      </c>
      <c r="N271" s="71">
        <v>52.307784339872534</v>
      </c>
      <c r="O271" s="71">
        <v>49.531088844071007</v>
      </c>
      <c r="P271" s="71">
        <v>42.159548682168527</v>
      </c>
      <c r="Q271" s="71">
        <v>31.919787595231135</v>
      </c>
      <c r="R271" s="71">
        <v>20.064105100490242</v>
      </c>
      <c r="S271" s="71">
        <v>7.2886985971125062</v>
      </c>
      <c r="T271" s="71">
        <v>0</v>
      </c>
      <c r="U271" s="71">
        <v>0</v>
      </c>
      <c r="V271" s="71">
        <v>0</v>
      </c>
      <c r="W271" s="71">
        <v>0</v>
      </c>
      <c r="X271" s="64">
        <v>0</v>
      </c>
      <c r="Y271" s="64">
        <v>0</v>
      </c>
      <c r="Z271" s="64">
        <v>0</v>
      </c>
    </row>
    <row r="272" spans="1:26">
      <c r="A272" s="239" t="s">
        <v>752</v>
      </c>
      <c r="B272" s="43" t="s">
        <v>87</v>
      </c>
      <c r="C272" s="68">
        <v>0</v>
      </c>
      <c r="D272" s="68">
        <v>0</v>
      </c>
      <c r="E272" s="68">
        <v>0</v>
      </c>
      <c r="F272" s="71">
        <v>0</v>
      </c>
      <c r="G272" s="71">
        <v>0</v>
      </c>
      <c r="H272" s="71">
        <v>0</v>
      </c>
      <c r="I272" s="71">
        <v>5.4343303983934561</v>
      </c>
      <c r="J272" s="71">
        <v>17.725516793078519</v>
      </c>
      <c r="K272" s="71">
        <v>28.984845985745874</v>
      </c>
      <c r="L272" s="71">
        <v>38.520381219816002</v>
      </c>
      <c r="M272" s="71">
        <v>45.208939137771765</v>
      </c>
      <c r="N272" s="71">
        <v>47.673268570252134</v>
      </c>
      <c r="O272" s="71">
        <v>45.208939137771765</v>
      </c>
      <c r="P272" s="71">
        <v>38.520381219816002</v>
      </c>
      <c r="Q272" s="71">
        <v>28.984845985745874</v>
      </c>
      <c r="R272" s="71">
        <v>17.725516793078519</v>
      </c>
      <c r="S272" s="71">
        <v>5.4343303983934561</v>
      </c>
      <c r="T272" s="71">
        <v>0</v>
      </c>
      <c r="U272" s="71">
        <v>0</v>
      </c>
      <c r="V272" s="71">
        <v>0</v>
      </c>
      <c r="W272" s="71">
        <v>0</v>
      </c>
      <c r="X272" s="64">
        <v>0</v>
      </c>
      <c r="Y272" s="64">
        <v>0</v>
      </c>
      <c r="Z272" s="64">
        <v>0</v>
      </c>
    </row>
    <row r="273" spans="1:26">
      <c r="A273" s="239" t="s">
        <v>752</v>
      </c>
      <c r="B273" s="43" t="s">
        <v>88</v>
      </c>
      <c r="C273" s="68">
        <v>0</v>
      </c>
      <c r="D273" s="68">
        <v>0</v>
      </c>
      <c r="E273" s="68">
        <v>0</v>
      </c>
      <c r="F273" s="71">
        <v>0</v>
      </c>
      <c r="G273" s="71">
        <v>0</v>
      </c>
      <c r="H273" s="71">
        <v>0</v>
      </c>
      <c r="I273" s="71">
        <v>6.0575726122487694</v>
      </c>
      <c r="J273" s="71">
        <v>18.51587776504994</v>
      </c>
      <c r="K273" s="71">
        <v>29.977025360394009</v>
      </c>
      <c r="L273" s="71">
        <v>39.745223423526092</v>
      </c>
      <c r="M273" s="71">
        <v>46.653044118203717</v>
      </c>
      <c r="N273" s="71">
        <v>49.215359476963329</v>
      </c>
      <c r="O273" s="71">
        <v>46.653044118203717</v>
      </c>
      <c r="P273" s="71">
        <v>39.745223423526092</v>
      </c>
      <c r="Q273" s="71">
        <v>29.977025360394009</v>
      </c>
      <c r="R273" s="71">
        <v>18.51587776504994</v>
      </c>
      <c r="S273" s="71">
        <v>6.0575726122487694</v>
      </c>
      <c r="T273" s="71">
        <v>0</v>
      </c>
      <c r="U273" s="71">
        <v>0</v>
      </c>
      <c r="V273" s="71">
        <v>0</v>
      </c>
      <c r="W273" s="71">
        <v>0</v>
      </c>
      <c r="X273" s="64">
        <v>0</v>
      </c>
      <c r="Y273" s="64">
        <v>0</v>
      </c>
      <c r="Z273" s="64">
        <v>0</v>
      </c>
    </row>
    <row r="274" spans="1:26">
      <c r="A274" s="239" t="s">
        <v>752</v>
      </c>
      <c r="B274" s="43" t="s">
        <v>89</v>
      </c>
      <c r="C274" s="68">
        <v>0</v>
      </c>
      <c r="D274" s="68">
        <v>0</v>
      </c>
      <c r="E274" s="68">
        <v>0</v>
      </c>
      <c r="F274" s="71">
        <v>0</v>
      </c>
      <c r="G274" s="71">
        <v>0</v>
      </c>
      <c r="H274" s="71">
        <v>0</v>
      </c>
      <c r="I274" s="71">
        <v>8.9549634678439354</v>
      </c>
      <c r="J274" s="71">
        <v>22.12750499891493</v>
      </c>
      <c r="K274" s="71">
        <v>34.503671582535773</v>
      </c>
      <c r="L274" s="71">
        <v>45.405604759672009</v>
      </c>
      <c r="M274" s="71">
        <v>53.479987553002367</v>
      </c>
      <c r="N274" s="71">
        <v>56.603102734352433</v>
      </c>
      <c r="O274" s="71">
        <v>53.479987553002367</v>
      </c>
      <c r="P274" s="71">
        <v>45.405604759672009</v>
      </c>
      <c r="Q274" s="71">
        <v>34.503671582535773</v>
      </c>
      <c r="R274" s="71">
        <v>22.12750499891493</v>
      </c>
      <c r="S274" s="71">
        <v>8.9549634678439354</v>
      </c>
      <c r="T274" s="71">
        <v>0</v>
      </c>
      <c r="U274" s="71">
        <v>0</v>
      </c>
      <c r="V274" s="71">
        <v>0</v>
      </c>
      <c r="W274" s="71">
        <v>0</v>
      </c>
      <c r="X274" s="64">
        <v>0</v>
      </c>
      <c r="Y274" s="64">
        <v>0</v>
      </c>
      <c r="Z274" s="64">
        <v>0</v>
      </c>
    </row>
    <row r="275" spans="1:26">
      <c r="A275" s="239" t="s">
        <v>752</v>
      </c>
      <c r="B275" s="43" t="s">
        <v>90</v>
      </c>
      <c r="C275" s="68">
        <v>0</v>
      </c>
      <c r="D275" s="68">
        <v>0</v>
      </c>
      <c r="E275" s="68">
        <v>0</v>
      </c>
      <c r="F275" s="71">
        <v>0</v>
      </c>
      <c r="G275" s="71">
        <v>0</v>
      </c>
      <c r="H275" s="71">
        <v>0</v>
      </c>
      <c r="I275" s="71">
        <v>12.986946189572029</v>
      </c>
      <c r="J275" s="71">
        <v>26.91011429271343</v>
      </c>
      <c r="K275" s="71">
        <v>40.411129056606129</v>
      </c>
      <c r="L275" s="71">
        <v>52.979696829220728</v>
      </c>
      <c r="M275" s="71">
        <v>63.229834225336376</v>
      </c>
      <c r="N275" s="71">
        <v>67.671489786962852</v>
      </c>
      <c r="O275" s="71">
        <v>63.229834225336376</v>
      </c>
      <c r="P275" s="71">
        <v>52.979696829220728</v>
      </c>
      <c r="Q275" s="71">
        <v>40.411129056606129</v>
      </c>
      <c r="R275" s="71">
        <v>26.91011429271343</v>
      </c>
      <c r="S275" s="71">
        <v>12.986946189572029</v>
      </c>
      <c r="T275" s="71">
        <v>0</v>
      </c>
      <c r="U275" s="71">
        <v>0</v>
      </c>
      <c r="V275" s="71">
        <v>0</v>
      </c>
      <c r="W275" s="71">
        <v>0</v>
      </c>
      <c r="X275" s="64">
        <v>0</v>
      </c>
      <c r="Y275" s="64">
        <v>0</v>
      </c>
      <c r="Z275" s="64">
        <v>0</v>
      </c>
    </row>
    <row r="276" spans="1:26">
      <c r="A276" s="239" t="s">
        <v>752</v>
      </c>
      <c r="B276" s="43" t="s">
        <v>91</v>
      </c>
      <c r="C276" s="68">
        <v>0</v>
      </c>
      <c r="D276" s="68">
        <v>0</v>
      </c>
      <c r="E276" s="68">
        <v>0</v>
      </c>
      <c r="F276" s="71">
        <v>0</v>
      </c>
      <c r="G276" s="71">
        <v>0</v>
      </c>
      <c r="H276" s="71">
        <v>2.7035364456082549</v>
      </c>
      <c r="I276" s="71">
        <v>16.830011568274028</v>
      </c>
      <c r="J276" s="71">
        <v>31.023197243315643</v>
      </c>
      <c r="K276" s="71">
        <v>45.180838756407987</v>
      </c>
      <c r="L276" s="71">
        <v>59.111487472084761</v>
      </c>
      <c r="M276" s="71">
        <v>72.127321215059837</v>
      </c>
      <c r="N276" s="71">
        <v>79.629942621462291</v>
      </c>
      <c r="O276" s="71">
        <v>72.127321215059837</v>
      </c>
      <c r="P276" s="71">
        <v>59.111487472084761</v>
      </c>
      <c r="Q276" s="71">
        <v>45.180838756407987</v>
      </c>
      <c r="R276" s="71">
        <v>31.023197243315643</v>
      </c>
      <c r="S276" s="71">
        <v>16.830011568274028</v>
      </c>
      <c r="T276" s="71">
        <v>2.7035364456082549</v>
      </c>
      <c r="U276" s="71">
        <v>0</v>
      </c>
      <c r="V276" s="71">
        <v>0</v>
      </c>
      <c r="W276" s="71">
        <v>0</v>
      </c>
      <c r="X276" s="64">
        <v>0</v>
      </c>
      <c r="Y276" s="64">
        <v>0</v>
      </c>
      <c r="Z276" s="64">
        <v>0</v>
      </c>
    </row>
    <row r="277" spans="1:26">
      <c r="A277" s="239" t="s">
        <v>752</v>
      </c>
      <c r="B277" s="43" t="s">
        <v>92</v>
      </c>
      <c r="C277" s="68">
        <v>0</v>
      </c>
      <c r="D277" s="68">
        <v>0</v>
      </c>
      <c r="E277" s="68">
        <v>0</v>
      </c>
      <c r="F277" s="71">
        <v>0</v>
      </c>
      <c r="G277" s="71">
        <v>0</v>
      </c>
      <c r="H277" s="71">
        <v>5.8356430309851568</v>
      </c>
      <c r="I277" s="71">
        <v>19.543738738117479</v>
      </c>
      <c r="J277" s="71">
        <v>33.470878560109121</v>
      </c>
      <c r="K277" s="71">
        <v>47.548658711138785</v>
      </c>
      <c r="L277" s="71">
        <v>61.744279546683025</v>
      </c>
      <c r="M277" s="71">
        <v>76.107649255404155</v>
      </c>
      <c r="N277" s="71">
        <v>84.23</v>
      </c>
      <c r="O277" s="71">
        <v>76.107649255404155</v>
      </c>
      <c r="P277" s="71">
        <v>61.744279546683025</v>
      </c>
      <c r="Q277" s="71">
        <v>47.548658711138785</v>
      </c>
      <c r="R277" s="71">
        <v>33.470878560109121</v>
      </c>
      <c r="S277" s="71">
        <v>19.543738738117479</v>
      </c>
      <c r="T277" s="71">
        <v>5.8356430309851568</v>
      </c>
      <c r="U277" s="71">
        <v>0</v>
      </c>
      <c r="V277" s="71">
        <v>0</v>
      </c>
      <c r="W277" s="71">
        <v>0</v>
      </c>
      <c r="X277" s="64">
        <v>0</v>
      </c>
      <c r="Y277" s="64">
        <v>0</v>
      </c>
      <c r="Z277" s="64">
        <v>0</v>
      </c>
    </row>
    <row r="278" spans="1:26">
      <c r="A278" s="239" t="s">
        <v>752</v>
      </c>
      <c r="B278" s="43" t="s">
        <v>93</v>
      </c>
      <c r="C278" s="68">
        <v>0</v>
      </c>
      <c r="D278" s="68">
        <v>0</v>
      </c>
      <c r="E278" s="68">
        <v>0</v>
      </c>
      <c r="F278" s="71">
        <v>0</v>
      </c>
      <c r="G278" s="71">
        <v>0</v>
      </c>
      <c r="H278" s="71">
        <v>7.4435866380870852</v>
      </c>
      <c r="I278" s="71">
        <v>20.787008432718419</v>
      </c>
      <c r="J278" s="71">
        <v>34.394455091936486</v>
      </c>
      <c r="K278" s="71">
        <v>48.177864949987573</v>
      </c>
      <c r="L278" s="71">
        <v>62.079965514959838</v>
      </c>
      <c r="M278" s="71">
        <v>76.0743957687597</v>
      </c>
      <c r="N278" s="71">
        <v>82.1</v>
      </c>
      <c r="O278" s="71">
        <v>76.0743957687597</v>
      </c>
      <c r="P278" s="71">
        <v>62.079965514959838</v>
      </c>
      <c r="Q278" s="71">
        <v>48.177864949987573</v>
      </c>
      <c r="R278" s="71">
        <v>34.394455091936486</v>
      </c>
      <c r="S278" s="71">
        <v>20.787008432718419</v>
      </c>
      <c r="T278" s="71">
        <v>7.4435866380870852</v>
      </c>
      <c r="U278" s="71">
        <v>0</v>
      </c>
      <c r="V278" s="71">
        <v>0</v>
      </c>
      <c r="W278" s="71">
        <v>0</v>
      </c>
      <c r="X278" s="64">
        <v>0</v>
      </c>
      <c r="Y278" s="64">
        <v>0</v>
      </c>
      <c r="Z278" s="64">
        <v>0</v>
      </c>
    </row>
    <row r="279" spans="1:26">
      <c r="A279" s="239" t="s">
        <v>792</v>
      </c>
      <c r="B279" s="43" t="s">
        <v>82</v>
      </c>
      <c r="C279" s="68">
        <v>0</v>
      </c>
      <c r="D279" s="68">
        <v>0</v>
      </c>
      <c r="E279" s="68">
        <v>0</v>
      </c>
      <c r="F279" s="71">
        <v>1.8791965196601801</v>
      </c>
      <c r="G279" s="71">
        <v>9.3030774495828439</v>
      </c>
      <c r="H279" s="71">
        <v>17.454369237208258</v>
      </c>
      <c r="I279" s="71">
        <v>25.991437522033234</v>
      </c>
      <c r="J279" s="71">
        <v>34.54861196014047</v>
      </c>
      <c r="K279" s="71">
        <v>42.66960026599692</v>
      </c>
      <c r="L279" s="71">
        <v>49.701743104848177</v>
      </c>
      <c r="M279" s="71">
        <v>54.693468965075311</v>
      </c>
      <c r="N279" s="71">
        <v>56.540977794104883</v>
      </c>
      <c r="O279" s="71">
        <v>54.693468965075311</v>
      </c>
      <c r="P279" s="71">
        <v>49.701743104848177</v>
      </c>
      <c r="Q279" s="71">
        <v>42.66960026599692</v>
      </c>
      <c r="R279" s="71">
        <v>34.54861196014047</v>
      </c>
      <c r="S279" s="71">
        <v>25.991437522033234</v>
      </c>
      <c r="T279" s="71">
        <v>17.454369237208258</v>
      </c>
      <c r="U279" s="71">
        <v>9.3030774495828439</v>
      </c>
      <c r="V279" s="71">
        <v>1.8791965196601801</v>
      </c>
      <c r="W279" s="71">
        <v>0</v>
      </c>
      <c r="X279" s="64">
        <v>0</v>
      </c>
      <c r="Y279" s="64">
        <v>0</v>
      </c>
      <c r="Z279" s="64">
        <v>0</v>
      </c>
    </row>
    <row r="280" spans="1:26">
      <c r="A280" s="239" t="s">
        <v>792</v>
      </c>
      <c r="B280" s="43" t="s">
        <v>83</v>
      </c>
      <c r="C280" s="68">
        <v>0</v>
      </c>
      <c r="D280" s="68">
        <v>0</v>
      </c>
      <c r="E280" s="68">
        <v>0</v>
      </c>
      <c r="F280" s="71">
        <v>0</v>
      </c>
      <c r="G280" s="71">
        <v>2.6109575868681305</v>
      </c>
      <c r="H280" s="71">
        <v>10.95095808078247</v>
      </c>
      <c r="I280" s="71">
        <v>19.535097875624476</v>
      </c>
      <c r="J280" s="71">
        <v>27.966781197500048</v>
      </c>
      <c r="K280" s="71">
        <v>35.769365266353546</v>
      </c>
      <c r="L280" s="71">
        <v>42.314636622171598</v>
      </c>
      <c r="M280" s="71">
        <v>46.798243296415521</v>
      </c>
      <c r="N280" s="71">
        <v>48.414139035383393</v>
      </c>
      <c r="O280" s="71">
        <v>46.798243296415521</v>
      </c>
      <c r="P280" s="71">
        <v>42.314636622171598</v>
      </c>
      <c r="Q280" s="71">
        <v>35.769365266353546</v>
      </c>
      <c r="R280" s="71">
        <v>27.966781197500048</v>
      </c>
      <c r="S280" s="71">
        <v>19.535097875624476</v>
      </c>
      <c r="T280" s="71">
        <v>10.95095808078247</v>
      </c>
      <c r="U280" s="71">
        <v>2.6109575868681305</v>
      </c>
      <c r="V280" s="71">
        <v>0</v>
      </c>
      <c r="W280" s="71">
        <v>0</v>
      </c>
      <c r="X280" s="64">
        <v>0</v>
      </c>
      <c r="Y280" s="64">
        <v>0</v>
      </c>
      <c r="Z280" s="64">
        <v>0</v>
      </c>
    </row>
    <row r="281" spans="1:26">
      <c r="A281" s="239" t="s">
        <v>792</v>
      </c>
      <c r="B281" s="43" t="s">
        <v>84</v>
      </c>
      <c r="C281" s="68">
        <v>0</v>
      </c>
      <c r="D281" s="68">
        <v>0</v>
      </c>
      <c r="E281" s="68">
        <v>0</v>
      </c>
      <c r="F281" s="71">
        <v>0</v>
      </c>
      <c r="G281" s="71">
        <v>0</v>
      </c>
      <c r="H281" s="71">
        <v>2.0558642320691116</v>
      </c>
      <c r="I281" s="71">
        <v>10.612700627584768</v>
      </c>
      <c r="J281" s="71">
        <v>18.8056622507859</v>
      </c>
      <c r="K281" s="71">
        <v>26.169415721311633</v>
      </c>
      <c r="L281" s="71">
        <v>32.146424400255107</v>
      </c>
      <c r="M281" s="71">
        <v>36.109257939354421</v>
      </c>
      <c r="N281" s="71">
        <v>37.506488987153816</v>
      </c>
      <c r="O281" s="71">
        <v>36.109257939354421</v>
      </c>
      <c r="P281" s="71">
        <v>32.146424400255107</v>
      </c>
      <c r="Q281" s="71">
        <v>26.169415721311633</v>
      </c>
      <c r="R281" s="71">
        <v>18.8056622507859</v>
      </c>
      <c r="S281" s="71">
        <v>10.612700627584768</v>
      </c>
      <c r="T281" s="71">
        <v>2.0558642320691116</v>
      </c>
      <c r="U281" s="71">
        <v>0</v>
      </c>
      <c r="V281" s="71">
        <v>0</v>
      </c>
      <c r="W281" s="71">
        <v>0</v>
      </c>
      <c r="X281" s="64">
        <v>0</v>
      </c>
      <c r="Y281" s="64">
        <v>0</v>
      </c>
      <c r="Z281" s="64">
        <v>0</v>
      </c>
    </row>
    <row r="282" spans="1:26">
      <c r="A282" s="239" t="s">
        <v>792</v>
      </c>
      <c r="B282" s="43" t="s">
        <v>85</v>
      </c>
      <c r="C282" s="68">
        <v>0</v>
      </c>
      <c r="D282" s="68">
        <v>0</v>
      </c>
      <c r="E282" s="68">
        <v>0</v>
      </c>
      <c r="F282" s="71">
        <v>0</v>
      </c>
      <c r="G282" s="71">
        <v>0</v>
      </c>
      <c r="H282" s="71">
        <v>0</v>
      </c>
      <c r="I282" s="71">
        <v>2.351510456851055</v>
      </c>
      <c r="J282" s="71">
        <v>10.264204434642128</v>
      </c>
      <c r="K282" s="71">
        <v>17.215579420023307</v>
      </c>
      <c r="L282" s="71">
        <v>22.727227947008114</v>
      </c>
      <c r="M282" s="71">
        <v>26.30554244063995</v>
      </c>
      <c r="N282" s="71">
        <v>27.550873846747315</v>
      </c>
      <c r="O282" s="71">
        <v>26.30554244063995</v>
      </c>
      <c r="P282" s="71">
        <v>22.727227947008114</v>
      </c>
      <c r="Q282" s="71">
        <v>17.215579420023307</v>
      </c>
      <c r="R282" s="71">
        <v>10.264204434642128</v>
      </c>
      <c r="S282" s="71">
        <v>2.351510456851055</v>
      </c>
      <c r="T282" s="71">
        <v>0</v>
      </c>
      <c r="U282" s="71">
        <v>0</v>
      </c>
      <c r="V282" s="71">
        <v>0</v>
      </c>
      <c r="W282" s="71">
        <v>0</v>
      </c>
      <c r="X282" s="64">
        <v>0</v>
      </c>
      <c r="Y282" s="64">
        <v>0</v>
      </c>
      <c r="Z282" s="64">
        <v>0</v>
      </c>
    </row>
    <row r="283" spans="1:26">
      <c r="A283" s="239" t="s">
        <v>792</v>
      </c>
      <c r="B283" s="43" t="s">
        <v>86</v>
      </c>
      <c r="C283" s="68">
        <v>0</v>
      </c>
      <c r="D283" s="68">
        <v>0</v>
      </c>
      <c r="E283" s="68">
        <v>0</v>
      </c>
      <c r="F283" s="71">
        <v>0</v>
      </c>
      <c r="G283" s="71">
        <v>0</v>
      </c>
      <c r="H283" s="71">
        <v>0</v>
      </c>
      <c r="I283" s="71">
        <v>0</v>
      </c>
      <c r="J283" s="71">
        <v>0.40151732066976076</v>
      </c>
      <c r="K283" s="71">
        <v>6.8630790986245982</v>
      </c>
      <c r="L283" s="71">
        <v>11.877118760764597</v>
      </c>
      <c r="M283" s="71">
        <v>15.074468353560874</v>
      </c>
      <c r="N283" s="71">
        <v>16.175572123451587</v>
      </c>
      <c r="O283" s="71">
        <v>15.074468353560874</v>
      </c>
      <c r="P283" s="71">
        <v>11.877118760764597</v>
      </c>
      <c r="Q283" s="71">
        <v>6.8630790986245982</v>
      </c>
      <c r="R283" s="71">
        <v>0.40151732066976076</v>
      </c>
      <c r="S283" s="71">
        <v>0</v>
      </c>
      <c r="T283" s="71">
        <v>0</v>
      </c>
      <c r="U283" s="71">
        <v>0</v>
      </c>
      <c r="V283" s="71">
        <v>0</v>
      </c>
      <c r="W283" s="71">
        <v>0</v>
      </c>
      <c r="X283" s="64">
        <v>0</v>
      </c>
      <c r="Y283" s="64">
        <v>0</v>
      </c>
      <c r="Z283" s="64">
        <v>0</v>
      </c>
    </row>
    <row r="284" spans="1:26">
      <c r="A284" s="239" t="s">
        <v>792</v>
      </c>
      <c r="B284" s="43" t="s">
        <v>87</v>
      </c>
      <c r="C284" s="68">
        <v>0</v>
      </c>
      <c r="D284" s="68">
        <v>0</v>
      </c>
      <c r="E284" s="68">
        <v>0</v>
      </c>
      <c r="F284" s="71">
        <v>0</v>
      </c>
      <c r="G284" s="71">
        <v>0</v>
      </c>
      <c r="H284" s="71">
        <v>0</v>
      </c>
      <c r="I284" s="71">
        <v>0</v>
      </c>
      <c r="J284" s="71">
        <v>0</v>
      </c>
      <c r="K284" s="71">
        <v>2.6550687835336051</v>
      </c>
      <c r="L284" s="71">
        <v>7.4733119029254196</v>
      </c>
      <c r="M284" s="71">
        <v>10.527440525830176</v>
      </c>
      <c r="N284" s="71">
        <v>11.57565354891384</v>
      </c>
      <c r="O284" s="71">
        <v>10.527440525830176</v>
      </c>
      <c r="P284" s="71">
        <v>7.4733119029254196</v>
      </c>
      <c r="Q284" s="71">
        <v>2.6550687835336051</v>
      </c>
      <c r="R284" s="71">
        <v>0</v>
      </c>
      <c r="S284" s="71">
        <v>0</v>
      </c>
      <c r="T284" s="71">
        <v>0</v>
      </c>
      <c r="U284" s="71">
        <v>0</v>
      </c>
      <c r="V284" s="71">
        <v>0</v>
      </c>
      <c r="W284" s="71">
        <v>0</v>
      </c>
      <c r="X284" s="64">
        <v>0</v>
      </c>
      <c r="Y284" s="64">
        <v>0</v>
      </c>
      <c r="Z284" s="64">
        <v>0</v>
      </c>
    </row>
    <row r="285" spans="1:26">
      <c r="A285" s="239" t="s">
        <v>792</v>
      </c>
      <c r="B285" s="43" t="s">
        <v>88</v>
      </c>
      <c r="C285" s="68">
        <v>0</v>
      </c>
      <c r="D285" s="68">
        <v>0</v>
      </c>
      <c r="E285" s="68">
        <v>0</v>
      </c>
      <c r="F285" s="71">
        <v>0</v>
      </c>
      <c r="G285" s="71">
        <v>0</v>
      </c>
      <c r="H285" s="71">
        <v>0</v>
      </c>
      <c r="I285" s="71">
        <v>0</v>
      </c>
      <c r="J285" s="71">
        <v>0</v>
      </c>
      <c r="K285" s="71">
        <v>4.0558496085463602</v>
      </c>
      <c r="L285" s="71">
        <v>8.9390228981235254</v>
      </c>
      <c r="M285" s="71">
        <v>12.040281504066307</v>
      </c>
      <c r="N285" s="71">
        <v>13.105827382698257</v>
      </c>
      <c r="O285" s="71">
        <v>12.040281504066307</v>
      </c>
      <c r="P285" s="71">
        <v>8.9390228981235254</v>
      </c>
      <c r="Q285" s="71">
        <v>4.0558496085463602</v>
      </c>
      <c r="R285" s="71">
        <v>0</v>
      </c>
      <c r="S285" s="71">
        <v>0</v>
      </c>
      <c r="T285" s="71">
        <v>0</v>
      </c>
      <c r="U285" s="71">
        <v>0</v>
      </c>
      <c r="V285" s="71">
        <v>0</v>
      </c>
      <c r="W285" s="71">
        <v>0</v>
      </c>
      <c r="X285" s="64">
        <v>0</v>
      </c>
      <c r="Y285" s="64">
        <v>0</v>
      </c>
      <c r="Z285" s="64">
        <v>0</v>
      </c>
    </row>
    <row r="286" spans="1:26">
      <c r="A286" s="239" t="s">
        <v>792</v>
      </c>
      <c r="B286" s="43" t="s">
        <v>89</v>
      </c>
      <c r="C286" s="68">
        <v>0</v>
      </c>
      <c r="D286" s="68">
        <v>0</v>
      </c>
      <c r="E286" s="68">
        <v>0</v>
      </c>
      <c r="F286" s="71">
        <v>0</v>
      </c>
      <c r="G286" s="71">
        <v>0</v>
      </c>
      <c r="H286" s="71">
        <v>0</v>
      </c>
      <c r="I286" s="71">
        <v>0</v>
      </c>
      <c r="J286" s="71">
        <v>4.1099277193882715</v>
      </c>
      <c r="K286" s="71">
        <v>10.758014860921721</v>
      </c>
      <c r="L286" s="71">
        <v>15.955914833459481</v>
      </c>
      <c r="M286" s="71">
        <v>19.290959443622185</v>
      </c>
      <c r="N286" s="71">
        <v>20.443561918398689</v>
      </c>
      <c r="O286" s="71">
        <v>19.290959443622185</v>
      </c>
      <c r="P286" s="71">
        <v>15.955914833459481</v>
      </c>
      <c r="Q286" s="71">
        <v>10.758014860921721</v>
      </c>
      <c r="R286" s="71">
        <v>4.1099277193882715</v>
      </c>
      <c r="S286" s="71">
        <v>0</v>
      </c>
      <c r="T286" s="71">
        <v>0</v>
      </c>
      <c r="U286" s="71">
        <v>0</v>
      </c>
      <c r="V286" s="71">
        <v>0</v>
      </c>
      <c r="W286" s="71">
        <v>0</v>
      </c>
      <c r="X286" s="64">
        <v>0</v>
      </c>
      <c r="Y286" s="64">
        <v>0</v>
      </c>
      <c r="Z286" s="64">
        <v>0</v>
      </c>
    </row>
    <row r="287" spans="1:26">
      <c r="A287" s="239" t="s">
        <v>792</v>
      </c>
      <c r="B287" s="43" t="s">
        <v>90</v>
      </c>
      <c r="C287" s="68">
        <v>0</v>
      </c>
      <c r="D287" s="68">
        <v>0</v>
      </c>
      <c r="E287" s="68">
        <v>0</v>
      </c>
      <c r="F287" s="71">
        <v>0</v>
      </c>
      <c r="G287" s="71">
        <v>0</v>
      </c>
      <c r="H287" s="71">
        <v>0</v>
      </c>
      <c r="I287" s="71">
        <v>5.6158810301890201</v>
      </c>
      <c r="J287" s="71">
        <v>13.645858287283312</v>
      </c>
      <c r="K287" s="71">
        <v>20.761369934293374</v>
      </c>
      <c r="L287" s="71">
        <v>26.452075448750382</v>
      </c>
      <c r="M287" s="71">
        <v>30.17463581525848</v>
      </c>
      <c r="N287" s="71">
        <v>31.47612514495038</v>
      </c>
      <c r="O287" s="71">
        <v>30.17463581525848</v>
      </c>
      <c r="P287" s="71">
        <v>26.452075448750382</v>
      </c>
      <c r="Q287" s="71">
        <v>20.761369934293374</v>
      </c>
      <c r="R287" s="71">
        <v>13.645858287283312</v>
      </c>
      <c r="S287" s="71">
        <v>5.6158810301890201</v>
      </c>
      <c r="T287" s="71">
        <v>0</v>
      </c>
      <c r="U287" s="71">
        <v>0</v>
      </c>
      <c r="V287" s="71">
        <v>0</v>
      </c>
      <c r="W287" s="71">
        <v>0</v>
      </c>
      <c r="X287" s="64">
        <v>0</v>
      </c>
      <c r="Y287" s="64">
        <v>0</v>
      </c>
      <c r="Z287" s="64">
        <v>0</v>
      </c>
    </row>
    <row r="288" spans="1:26">
      <c r="A288" s="239" t="s">
        <v>792</v>
      </c>
      <c r="B288" s="43" t="s">
        <v>91</v>
      </c>
      <c r="C288" s="68">
        <v>0</v>
      </c>
      <c r="D288" s="68">
        <v>0</v>
      </c>
      <c r="E288" s="68">
        <v>0</v>
      </c>
      <c r="F288" s="71">
        <v>0</v>
      </c>
      <c r="G288" s="71">
        <v>0</v>
      </c>
      <c r="H288" s="71">
        <v>6.8719923932509301</v>
      </c>
      <c r="I288" s="71">
        <v>15.456165256789918</v>
      </c>
      <c r="J288" s="71">
        <v>23.787406826927217</v>
      </c>
      <c r="K288" s="71">
        <v>31.38965904497778</v>
      </c>
      <c r="L288" s="71">
        <v>37.663777673181855</v>
      </c>
      <c r="M288" s="71">
        <v>41.890688543726434</v>
      </c>
      <c r="N288" s="71">
        <v>43.396722655248077</v>
      </c>
      <c r="O288" s="71">
        <v>41.890688543726434</v>
      </c>
      <c r="P288" s="71">
        <v>37.663777673181855</v>
      </c>
      <c r="Q288" s="71">
        <v>31.38965904497778</v>
      </c>
      <c r="R288" s="71">
        <v>23.787406826927217</v>
      </c>
      <c r="S288" s="71">
        <v>15.456165256789918</v>
      </c>
      <c r="T288" s="71">
        <v>6.8719923932509301</v>
      </c>
      <c r="U288" s="71">
        <v>0</v>
      </c>
      <c r="V288" s="71">
        <v>0</v>
      </c>
      <c r="W288" s="71">
        <v>0</v>
      </c>
      <c r="X288" s="64">
        <v>0</v>
      </c>
      <c r="Y288" s="64">
        <v>0</v>
      </c>
      <c r="Z288" s="64">
        <v>0</v>
      </c>
    </row>
    <row r="289" spans="1:26">
      <c r="A289" s="239" t="s">
        <v>792</v>
      </c>
      <c r="B289" s="43" t="s">
        <v>92</v>
      </c>
      <c r="C289" s="68">
        <v>0</v>
      </c>
      <c r="D289" s="68">
        <v>0</v>
      </c>
      <c r="E289" s="68">
        <v>0</v>
      </c>
      <c r="F289" s="71">
        <v>0</v>
      </c>
      <c r="G289" s="71">
        <v>6.5992263044017045</v>
      </c>
      <c r="H289" s="71">
        <v>14.833347108673941</v>
      </c>
      <c r="I289" s="71">
        <v>23.396651347595689</v>
      </c>
      <c r="J289" s="71">
        <v>31.908692976521685</v>
      </c>
      <c r="K289" s="71">
        <v>39.901352841060408</v>
      </c>
      <c r="L289" s="71">
        <v>46.72748725866461</v>
      </c>
      <c r="M289" s="71">
        <v>51.495897823034575</v>
      </c>
      <c r="N289" s="71">
        <v>53.239091961510432</v>
      </c>
      <c r="O289" s="71">
        <v>51.495897823034575</v>
      </c>
      <c r="P289" s="71">
        <v>46.72748725866461</v>
      </c>
      <c r="Q289" s="71">
        <v>39.901352841060408</v>
      </c>
      <c r="R289" s="71">
        <v>31.908692976521685</v>
      </c>
      <c r="S289" s="71">
        <v>23.396651347595689</v>
      </c>
      <c r="T289" s="71">
        <v>14.833347108673941</v>
      </c>
      <c r="U289" s="71">
        <v>6.5992263044017045</v>
      </c>
      <c r="V289" s="71">
        <v>0</v>
      </c>
      <c r="W289" s="71">
        <v>0</v>
      </c>
      <c r="X289" s="64">
        <v>0</v>
      </c>
      <c r="Y289" s="64">
        <v>0</v>
      </c>
      <c r="Z289" s="64">
        <v>0</v>
      </c>
    </row>
    <row r="290" spans="1:26">
      <c r="A290" s="239" t="s">
        <v>792</v>
      </c>
      <c r="B290" s="43" t="s">
        <v>93</v>
      </c>
      <c r="C290" s="68">
        <v>0</v>
      </c>
      <c r="D290" s="68">
        <v>0</v>
      </c>
      <c r="E290" s="68">
        <v>0</v>
      </c>
      <c r="F290" s="71">
        <v>3.4677900032685103</v>
      </c>
      <c r="G290" s="71">
        <v>10.819694749862462</v>
      </c>
      <c r="H290" s="71">
        <v>18.920503490357149</v>
      </c>
      <c r="I290" s="71">
        <v>27.438380619578332</v>
      </c>
      <c r="J290" s="71">
        <v>36.017345688308787</v>
      </c>
      <c r="K290" s="71">
        <v>44.210197272443956</v>
      </c>
      <c r="L290" s="71">
        <v>51.364664416390255</v>
      </c>
      <c r="M290" s="71">
        <v>56.495594344205102</v>
      </c>
      <c r="N290" s="71">
        <v>58.410346163652953</v>
      </c>
      <c r="O290" s="71">
        <v>56.495594344205102</v>
      </c>
      <c r="P290" s="71">
        <v>51.364664416390255</v>
      </c>
      <c r="Q290" s="71">
        <v>44.210197272443956</v>
      </c>
      <c r="R290" s="71">
        <v>36.017345688308787</v>
      </c>
      <c r="S290" s="71">
        <v>27.438380619578332</v>
      </c>
      <c r="T290" s="71">
        <v>18.920503490357149</v>
      </c>
      <c r="U290" s="71">
        <v>10.819694749862462</v>
      </c>
      <c r="V290" s="71">
        <v>3.4677900032685103</v>
      </c>
      <c r="W290" s="71">
        <v>0</v>
      </c>
      <c r="X290" s="64">
        <v>0</v>
      </c>
      <c r="Y290" s="64">
        <v>0</v>
      </c>
      <c r="Z290" s="64">
        <v>0</v>
      </c>
    </row>
    <row r="291" spans="1:26">
      <c r="A291" s="239" t="s">
        <v>795</v>
      </c>
      <c r="B291" s="43" t="s">
        <v>82</v>
      </c>
      <c r="C291" s="68">
        <v>0</v>
      </c>
      <c r="D291" s="68">
        <v>0</v>
      </c>
      <c r="E291" s="68">
        <v>0</v>
      </c>
      <c r="F291" s="71">
        <v>0</v>
      </c>
      <c r="G291" s="71">
        <v>0.33356142002996142</v>
      </c>
      <c r="H291" s="71">
        <v>11.884349358888974</v>
      </c>
      <c r="I291" s="71">
        <v>23.957186287701578</v>
      </c>
      <c r="J291" s="71">
        <v>36.337255803804602</v>
      </c>
      <c r="K291" s="71">
        <v>48.823060116353808</v>
      </c>
      <c r="L291" s="71">
        <v>61.112552936968846</v>
      </c>
      <c r="M291" s="71">
        <v>72.332346817249757</v>
      </c>
      <c r="N291" s="71">
        <v>78.29127953624959</v>
      </c>
      <c r="O291" s="71">
        <v>72.332346817249757</v>
      </c>
      <c r="P291" s="71">
        <v>61.112552936968846</v>
      </c>
      <c r="Q291" s="71">
        <v>48.823060116353808</v>
      </c>
      <c r="R291" s="71">
        <v>36.337255803804602</v>
      </c>
      <c r="S291" s="71">
        <v>23.957186287701578</v>
      </c>
      <c r="T291" s="71">
        <v>11.884349358888974</v>
      </c>
      <c r="U291" s="71">
        <v>0.33356142002996142</v>
      </c>
      <c r="V291" s="71">
        <v>0</v>
      </c>
      <c r="W291" s="71">
        <v>0</v>
      </c>
      <c r="X291" s="64">
        <v>0</v>
      </c>
      <c r="Y291" s="64">
        <v>0</v>
      </c>
      <c r="Z291" s="64">
        <v>0</v>
      </c>
    </row>
    <row r="292" spans="1:26">
      <c r="A292" s="239" t="s">
        <v>795</v>
      </c>
      <c r="B292" s="43" t="s">
        <v>83</v>
      </c>
      <c r="C292" s="68">
        <v>0</v>
      </c>
      <c r="D292" s="68">
        <v>0</v>
      </c>
      <c r="E292" s="68">
        <v>0</v>
      </c>
      <c r="F292" s="71">
        <v>0</v>
      </c>
      <c r="G292" s="71">
        <v>0</v>
      </c>
      <c r="H292" s="71">
        <v>7.4562999027848722</v>
      </c>
      <c r="I292" s="71">
        <v>19.800786921964541</v>
      </c>
      <c r="J292" s="71">
        <v>32.241784215474382</v>
      </c>
      <c r="K292" s="71">
        <v>44.485402695314285</v>
      </c>
      <c r="L292" s="71">
        <v>56.002061108994099</v>
      </c>
      <c r="M292" s="71">
        <v>65.468922997197978</v>
      </c>
      <c r="N292" s="71">
        <v>69.595860990247999</v>
      </c>
      <c r="O292" s="71">
        <v>65.468922997197978</v>
      </c>
      <c r="P292" s="71">
        <v>56.002061108994099</v>
      </c>
      <c r="Q292" s="71">
        <v>44.485402695314285</v>
      </c>
      <c r="R292" s="71">
        <v>32.241784215474382</v>
      </c>
      <c r="S292" s="71">
        <v>19.800786921964541</v>
      </c>
      <c r="T292" s="71">
        <v>7.4562999027848722</v>
      </c>
      <c r="U292" s="71">
        <v>0</v>
      </c>
      <c r="V292" s="71">
        <v>0</v>
      </c>
      <c r="W292" s="71">
        <v>0</v>
      </c>
      <c r="X292" s="64">
        <v>0</v>
      </c>
      <c r="Y292" s="64">
        <v>0</v>
      </c>
      <c r="Z292" s="64">
        <v>0</v>
      </c>
    </row>
    <row r="293" spans="1:26">
      <c r="A293" s="239" t="s">
        <v>795</v>
      </c>
      <c r="B293" s="43" t="s">
        <v>84</v>
      </c>
      <c r="C293" s="68">
        <v>0</v>
      </c>
      <c r="D293" s="68">
        <v>0</v>
      </c>
      <c r="E293" s="68">
        <v>0</v>
      </c>
      <c r="F293" s="71">
        <v>0</v>
      </c>
      <c r="G293" s="71">
        <v>0</v>
      </c>
      <c r="H293" s="71">
        <v>1.3997990094233399</v>
      </c>
      <c r="I293" s="71">
        <v>13.828965442144705</v>
      </c>
      <c r="J293" s="71">
        <v>26.039962197064153</v>
      </c>
      <c r="K293" s="71">
        <v>37.641790864197404</v>
      </c>
      <c r="L293" s="71">
        <v>47.944531172684741</v>
      </c>
      <c r="M293" s="71">
        <v>55.622668529855801</v>
      </c>
      <c r="N293" s="71">
        <v>58.604680044134035</v>
      </c>
      <c r="O293" s="71">
        <v>55.622668529855801</v>
      </c>
      <c r="P293" s="71">
        <v>47.944531172684741</v>
      </c>
      <c r="Q293" s="71">
        <v>37.641790864197404</v>
      </c>
      <c r="R293" s="71">
        <v>26.039962197064153</v>
      </c>
      <c r="S293" s="71">
        <v>13.828965442144705</v>
      </c>
      <c r="T293" s="71">
        <v>1.3997990094233399</v>
      </c>
      <c r="U293" s="71">
        <v>0</v>
      </c>
      <c r="V293" s="71">
        <v>0</v>
      </c>
      <c r="W293" s="71">
        <v>0</v>
      </c>
      <c r="X293" s="64">
        <v>0</v>
      </c>
      <c r="Y293" s="64">
        <v>0</v>
      </c>
      <c r="Z293" s="64">
        <v>0</v>
      </c>
    </row>
    <row r="294" spans="1:26">
      <c r="A294" s="239" t="s">
        <v>795</v>
      </c>
      <c r="B294" s="43" t="s">
        <v>85</v>
      </c>
      <c r="C294" s="68">
        <v>0</v>
      </c>
      <c r="D294" s="68">
        <v>0</v>
      </c>
      <c r="E294" s="68">
        <v>0</v>
      </c>
      <c r="F294" s="71">
        <v>0</v>
      </c>
      <c r="G294" s="71">
        <v>0</v>
      </c>
      <c r="H294" s="71">
        <v>0</v>
      </c>
      <c r="I294" s="71">
        <v>8.0848242965887014</v>
      </c>
      <c r="J294" s="71">
        <v>19.823151662008588</v>
      </c>
      <c r="K294" s="71">
        <v>30.634422058165097</v>
      </c>
      <c r="L294" s="71">
        <v>39.81754324926758</v>
      </c>
      <c r="M294" s="71">
        <v>46.266488043735045</v>
      </c>
      <c r="N294" s="71">
        <v>48.642944817228774</v>
      </c>
      <c r="O294" s="71">
        <v>46.266488043735045</v>
      </c>
      <c r="P294" s="71">
        <v>39.81754324926758</v>
      </c>
      <c r="Q294" s="71">
        <v>30.634422058165097</v>
      </c>
      <c r="R294" s="71">
        <v>19.823151662008588</v>
      </c>
      <c r="S294" s="71">
        <v>8.0848242965887014</v>
      </c>
      <c r="T294" s="71">
        <v>0</v>
      </c>
      <c r="U294" s="71">
        <v>0</v>
      </c>
      <c r="V294" s="71">
        <v>0</v>
      </c>
      <c r="W294" s="71">
        <v>0</v>
      </c>
      <c r="X294" s="64">
        <v>0</v>
      </c>
      <c r="Y294" s="64">
        <v>0</v>
      </c>
      <c r="Z294" s="64">
        <v>0</v>
      </c>
    </row>
    <row r="295" spans="1:26">
      <c r="A295" s="239" t="s">
        <v>795</v>
      </c>
      <c r="B295" s="43" t="s">
        <v>86</v>
      </c>
      <c r="C295" s="68">
        <v>0</v>
      </c>
      <c r="D295" s="68">
        <v>0</v>
      </c>
      <c r="E295" s="68">
        <v>0</v>
      </c>
      <c r="F295" s="71">
        <v>0</v>
      </c>
      <c r="G295" s="71">
        <v>0</v>
      </c>
      <c r="H295" s="71">
        <v>0</v>
      </c>
      <c r="I295" s="71">
        <v>1.2678159518552923</v>
      </c>
      <c r="J295" s="71">
        <v>12.22134267529216</v>
      </c>
      <c r="K295" s="71">
        <v>21.991662839893252</v>
      </c>
      <c r="L295" s="71">
        <v>29.959051019550731</v>
      </c>
      <c r="M295" s="71">
        <v>35.303206712388096</v>
      </c>
      <c r="N295" s="71">
        <v>37.206256277997625</v>
      </c>
      <c r="O295" s="71">
        <v>35.303206712388096</v>
      </c>
      <c r="P295" s="71">
        <v>29.959051019550731</v>
      </c>
      <c r="Q295" s="71">
        <v>21.991662839893252</v>
      </c>
      <c r="R295" s="71">
        <v>12.22134267529216</v>
      </c>
      <c r="S295" s="71">
        <v>1.2678159518552923</v>
      </c>
      <c r="T295" s="71">
        <v>0</v>
      </c>
      <c r="U295" s="71">
        <v>0</v>
      </c>
      <c r="V295" s="71">
        <v>0</v>
      </c>
      <c r="W295" s="71">
        <v>0</v>
      </c>
      <c r="X295" s="64">
        <v>0</v>
      </c>
      <c r="Y295" s="64">
        <v>0</v>
      </c>
      <c r="Z295" s="64">
        <v>0</v>
      </c>
    </row>
    <row r="296" spans="1:26">
      <c r="A296" s="239" t="s">
        <v>795</v>
      </c>
      <c r="B296" s="43" t="s">
        <v>87</v>
      </c>
      <c r="C296" s="68">
        <v>0</v>
      </c>
      <c r="D296" s="68">
        <v>0</v>
      </c>
      <c r="E296" s="68">
        <v>0</v>
      </c>
      <c r="F296" s="71">
        <v>0</v>
      </c>
      <c r="G296" s="71">
        <v>0</v>
      </c>
      <c r="H296" s="71">
        <v>0</v>
      </c>
      <c r="I296" s="71">
        <v>0</v>
      </c>
      <c r="J296" s="71">
        <v>9.026352320542733</v>
      </c>
      <c r="K296" s="71">
        <v>18.34964814773527</v>
      </c>
      <c r="L296" s="71">
        <v>25.848774214659379</v>
      </c>
      <c r="M296" s="71">
        <v>30.808920073885009</v>
      </c>
      <c r="N296" s="71">
        <v>32.558476262943287</v>
      </c>
      <c r="O296" s="71">
        <v>30.808920073885009</v>
      </c>
      <c r="P296" s="71">
        <v>25.848774214659379</v>
      </c>
      <c r="Q296" s="71">
        <v>18.34964814773527</v>
      </c>
      <c r="R296" s="71">
        <v>9.026352320542733</v>
      </c>
      <c r="S296" s="71">
        <v>0</v>
      </c>
      <c r="T296" s="71">
        <v>0</v>
      </c>
      <c r="U296" s="71">
        <v>0</v>
      </c>
      <c r="V296" s="71">
        <v>0</v>
      </c>
      <c r="W296" s="71">
        <v>0</v>
      </c>
      <c r="X296" s="64">
        <v>0</v>
      </c>
      <c r="Y296" s="64">
        <v>0</v>
      </c>
      <c r="Z296" s="64">
        <v>0</v>
      </c>
    </row>
    <row r="297" spans="1:26">
      <c r="A297" s="239" t="s">
        <v>795</v>
      </c>
      <c r="B297" s="43" t="s">
        <v>88</v>
      </c>
      <c r="C297" s="68">
        <v>0</v>
      </c>
      <c r="D297" s="68">
        <v>0</v>
      </c>
      <c r="E297" s="68">
        <v>0</v>
      </c>
      <c r="F297" s="71">
        <v>0</v>
      </c>
      <c r="G297" s="71">
        <v>0</v>
      </c>
      <c r="H297" s="71">
        <v>0</v>
      </c>
      <c r="I297" s="71">
        <v>0</v>
      </c>
      <c r="J297" s="71">
        <v>10.095962717045451</v>
      </c>
      <c r="K297" s="71">
        <v>19.569244568526365</v>
      </c>
      <c r="L297" s="71">
        <v>27.222667175838694</v>
      </c>
      <c r="M297" s="71">
        <v>32.307288632167712</v>
      </c>
      <c r="N297" s="71">
        <v>34.106075918082468</v>
      </c>
      <c r="O297" s="71">
        <v>32.307288632167712</v>
      </c>
      <c r="P297" s="71">
        <v>27.222667175838694</v>
      </c>
      <c r="Q297" s="71">
        <v>19.569244568526365</v>
      </c>
      <c r="R297" s="71">
        <v>10.095962717045451</v>
      </c>
      <c r="S297" s="71">
        <v>0</v>
      </c>
      <c r="T297" s="71">
        <v>0</v>
      </c>
      <c r="U297" s="71">
        <v>0</v>
      </c>
      <c r="V297" s="71">
        <v>0</v>
      </c>
      <c r="W297" s="71">
        <v>0</v>
      </c>
      <c r="X297" s="64">
        <v>0</v>
      </c>
      <c r="Y297" s="64">
        <v>0</v>
      </c>
      <c r="Z297" s="64">
        <v>0</v>
      </c>
    </row>
    <row r="298" spans="1:26">
      <c r="A298" s="239" t="s">
        <v>795</v>
      </c>
      <c r="B298" s="43" t="s">
        <v>89</v>
      </c>
      <c r="C298" s="68">
        <v>0</v>
      </c>
      <c r="D298" s="68">
        <v>0</v>
      </c>
      <c r="E298" s="68">
        <v>0</v>
      </c>
      <c r="F298" s="71">
        <v>0</v>
      </c>
      <c r="G298" s="71">
        <v>0</v>
      </c>
      <c r="H298" s="71">
        <v>0</v>
      </c>
      <c r="I298" s="71">
        <v>3.8523750511632193</v>
      </c>
      <c r="J298" s="71">
        <v>15.127337504574358</v>
      </c>
      <c r="K298" s="71">
        <v>25.300691373433306</v>
      </c>
      <c r="L298" s="71">
        <v>33.714630268790266</v>
      </c>
      <c r="M298" s="71">
        <v>39.444196619460385</v>
      </c>
      <c r="N298" s="71">
        <v>41.506514127556379</v>
      </c>
      <c r="O298" s="71">
        <v>39.444196619460385</v>
      </c>
      <c r="P298" s="71">
        <v>33.714630268790266</v>
      </c>
      <c r="Q298" s="71">
        <v>25.300691373433306</v>
      </c>
      <c r="R298" s="71">
        <v>15.127337504574358</v>
      </c>
      <c r="S298" s="71">
        <v>3.8523750511632193</v>
      </c>
      <c r="T298" s="71">
        <v>0</v>
      </c>
      <c r="U298" s="71">
        <v>0</v>
      </c>
      <c r="V298" s="71">
        <v>0</v>
      </c>
      <c r="W298" s="71">
        <v>0</v>
      </c>
      <c r="X298" s="64">
        <v>0</v>
      </c>
      <c r="Y298" s="64">
        <v>0</v>
      </c>
      <c r="Z298" s="64">
        <v>0</v>
      </c>
    </row>
    <row r="299" spans="1:26">
      <c r="A299" s="239" t="s">
        <v>795</v>
      </c>
      <c r="B299" s="43" t="s">
        <v>90</v>
      </c>
      <c r="C299" s="68">
        <v>0</v>
      </c>
      <c r="D299" s="68">
        <v>0</v>
      </c>
      <c r="E299" s="68">
        <v>0</v>
      </c>
      <c r="F299" s="71">
        <v>0</v>
      </c>
      <c r="G299" s="71">
        <v>0</v>
      </c>
      <c r="H299" s="71">
        <v>0</v>
      </c>
      <c r="I299" s="71">
        <v>10.377975058710035</v>
      </c>
      <c r="J299" s="71">
        <v>22.329231648890225</v>
      </c>
      <c r="K299" s="71">
        <v>33.469445832954065</v>
      </c>
      <c r="L299" s="71">
        <v>43.089624149212526</v>
      </c>
      <c r="M299" s="71">
        <v>49.987349304188726</v>
      </c>
      <c r="N299" s="71">
        <v>52.573296515428588</v>
      </c>
      <c r="O299" s="71">
        <v>49.987349304188726</v>
      </c>
      <c r="P299" s="71">
        <v>43.089624149212526</v>
      </c>
      <c r="Q299" s="71">
        <v>33.469445832954065</v>
      </c>
      <c r="R299" s="71">
        <v>22.329231648890225</v>
      </c>
      <c r="S299" s="71">
        <v>10.377975058710035</v>
      </c>
      <c r="T299" s="71">
        <v>0</v>
      </c>
      <c r="U299" s="71">
        <v>0</v>
      </c>
      <c r="V299" s="71">
        <v>0</v>
      </c>
      <c r="W299" s="71">
        <v>0</v>
      </c>
      <c r="X299" s="64">
        <v>0</v>
      </c>
      <c r="Y299" s="64">
        <v>0</v>
      </c>
      <c r="Z299" s="64">
        <v>0</v>
      </c>
    </row>
    <row r="300" spans="1:26">
      <c r="A300" s="239" t="s">
        <v>795</v>
      </c>
      <c r="B300" s="43" t="s">
        <v>91</v>
      </c>
      <c r="C300" s="68">
        <v>0</v>
      </c>
      <c r="D300" s="68">
        <v>0</v>
      </c>
      <c r="E300" s="68">
        <v>0</v>
      </c>
      <c r="F300" s="71">
        <v>0</v>
      </c>
      <c r="G300" s="71">
        <v>0</v>
      </c>
      <c r="H300" s="71">
        <v>4.6790094378732316</v>
      </c>
      <c r="I300" s="71">
        <v>17.102181884035495</v>
      </c>
      <c r="J300" s="71">
        <v>29.478773110221642</v>
      </c>
      <c r="K300" s="71">
        <v>41.464280885065435</v>
      </c>
      <c r="L300" s="71">
        <v>52.433305057565221</v>
      </c>
      <c r="M300" s="71">
        <v>61.007075200185383</v>
      </c>
      <c r="N300" s="71">
        <v>64.510219253576437</v>
      </c>
      <c r="O300" s="71">
        <v>61.007075200185383</v>
      </c>
      <c r="P300" s="71">
        <v>52.433305057565221</v>
      </c>
      <c r="Q300" s="71">
        <v>41.464280885065435</v>
      </c>
      <c r="R300" s="71">
        <v>29.478773110221642</v>
      </c>
      <c r="S300" s="71">
        <v>17.102181884035495</v>
      </c>
      <c r="T300" s="71">
        <v>4.6790094378732316</v>
      </c>
      <c r="U300" s="71">
        <v>0</v>
      </c>
      <c r="V300" s="71">
        <v>0</v>
      </c>
      <c r="W300" s="71">
        <v>0</v>
      </c>
      <c r="X300" s="64">
        <v>0</v>
      </c>
      <c r="Y300" s="64">
        <v>0</v>
      </c>
      <c r="Z300" s="64">
        <v>0</v>
      </c>
    </row>
    <row r="301" spans="1:26">
      <c r="A301" s="239" t="s">
        <v>795</v>
      </c>
      <c r="B301" s="43" t="s">
        <v>92</v>
      </c>
      <c r="C301" s="68">
        <v>0</v>
      </c>
      <c r="D301" s="68">
        <v>0</v>
      </c>
      <c r="E301" s="68">
        <v>0</v>
      </c>
      <c r="F301" s="71">
        <v>0</v>
      </c>
      <c r="G301" s="71">
        <v>0</v>
      </c>
      <c r="H301" s="71">
        <v>10.099745044086315</v>
      </c>
      <c r="I301" s="71">
        <v>22.304232002852139</v>
      </c>
      <c r="J301" s="71">
        <v>34.734673413597172</v>
      </c>
      <c r="K301" s="71">
        <v>47.151646128585163</v>
      </c>
      <c r="L301" s="71">
        <v>59.151853691939401</v>
      </c>
      <c r="M301" s="71">
        <v>69.611336603956047</v>
      </c>
      <c r="N301" s="71">
        <v>74.631174693380984</v>
      </c>
      <c r="O301" s="71">
        <v>69.611336603956047</v>
      </c>
      <c r="P301" s="71">
        <v>59.151853691939401</v>
      </c>
      <c r="Q301" s="71">
        <v>47.151646128585163</v>
      </c>
      <c r="R301" s="71">
        <v>34.734673413597172</v>
      </c>
      <c r="S301" s="71">
        <v>22.304232002852139</v>
      </c>
      <c r="T301" s="71">
        <v>10.099745044086315</v>
      </c>
      <c r="U301" s="71">
        <v>0</v>
      </c>
      <c r="V301" s="71">
        <v>0</v>
      </c>
      <c r="W301" s="71">
        <v>0</v>
      </c>
      <c r="X301" s="64">
        <v>0</v>
      </c>
      <c r="Y301" s="64">
        <v>0</v>
      </c>
      <c r="Z301" s="64">
        <v>0</v>
      </c>
    </row>
    <row r="302" spans="1:26">
      <c r="A302" s="239" t="s">
        <v>795</v>
      </c>
      <c r="B302" s="43" t="s">
        <v>93</v>
      </c>
      <c r="C302" s="68">
        <v>0</v>
      </c>
      <c r="D302" s="68">
        <v>0</v>
      </c>
      <c r="E302" s="68">
        <v>0</v>
      </c>
      <c r="F302" s="71">
        <v>0</v>
      </c>
      <c r="G302" s="71">
        <v>1.4540390397237624</v>
      </c>
      <c r="H302" s="71">
        <v>12.882612397481713</v>
      </c>
      <c r="I302" s="71">
        <v>24.868399288848686</v>
      </c>
      <c r="J302" s="71">
        <v>37.204077848194508</v>
      </c>
      <c r="K302" s="71">
        <v>49.708987375637406</v>
      </c>
      <c r="L302" s="71">
        <v>62.14143065191729</v>
      </c>
      <c r="M302" s="71">
        <v>73.819578116072122</v>
      </c>
      <c r="N302" s="71">
        <v>80.545466471797965</v>
      </c>
      <c r="O302" s="71">
        <v>73.819578116072122</v>
      </c>
      <c r="P302" s="71">
        <v>62.14143065191729</v>
      </c>
      <c r="Q302" s="71">
        <v>49.708987375637406</v>
      </c>
      <c r="R302" s="71">
        <v>37.204077848194508</v>
      </c>
      <c r="S302" s="71">
        <v>24.868399288848686</v>
      </c>
      <c r="T302" s="71">
        <v>12.882612397481713</v>
      </c>
      <c r="U302" s="71">
        <v>1.4540390397237624</v>
      </c>
      <c r="V302" s="71">
        <v>0</v>
      </c>
      <c r="W302" s="71">
        <v>0</v>
      </c>
      <c r="X302" s="64">
        <v>0</v>
      </c>
      <c r="Y302" s="64">
        <v>0</v>
      </c>
      <c r="Z302" s="64">
        <v>0</v>
      </c>
    </row>
    <row r="303" spans="1:26">
      <c r="A303" s="239" t="s">
        <v>767</v>
      </c>
      <c r="B303" s="43" t="s">
        <v>82</v>
      </c>
      <c r="C303" s="68">
        <v>0</v>
      </c>
      <c r="D303" s="68">
        <v>0</v>
      </c>
      <c r="E303" s="68">
        <v>0</v>
      </c>
      <c r="F303" s="71">
        <v>0</v>
      </c>
      <c r="G303" s="71">
        <v>0.33356142002996142</v>
      </c>
      <c r="H303" s="71">
        <v>11.884349358888974</v>
      </c>
      <c r="I303" s="71">
        <v>23.957186287701578</v>
      </c>
      <c r="J303" s="71">
        <v>36.337255803804602</v>
      </c>
      <c r="K303" s="71">
        <v>48.823060116353808</v>
      </c>
      <c r="L303" s="71">
        <v>61.112552936968846</v>
      </c>
      <c r="M303" s="71">
        <v>72.332346817249757</v>
      </c>
      <c r="N303" s="71">
        <v>78.29127953624959</v>
      </c>
      <c r="O303" s="71">
        <v>72.332346817249757</v>
      </c>
      <c r="P303" s="71">
        <v>61.112552936968846</v>
      </c>
      <c r="Q303" s="71">
        <v>48.823060116353808</v>
      </c>
      <c r="R303" s="71">
        <v>36.337255803804602</v>
      </c>
      <c r="S303" s="71">
        <v>23.957186287701578</v>
      </c>
      <c r="T303" s="71">
        <v>11.884349358888974</v>
      </c>
      <c r="U303" s="71">
        <v>0.33356142002996142</v>
      </c>
      <c r="V303" s="71">
        <v>0</v>
      </c>
      <c r="W303" s="71">
        <v>0</v>
      </c>
      <c r="X303" s="64">
        <v>0</v>
      </c>
      <c r="Y303" s="64">
        <v>0</v>
      </c>
      <c r="Z303" s="64">
        <v>0</v>
      </c>
    </row>
    <row r="304" spans="1:26">
      <c r="A304" s="239" t="s">
        <v>767</v>
      </c>
      <c r="B304" s="43" t="s">
        <v>83</v>
      </c>
      <c r="C304" s="68">
        <v>0</v>
      </c>
      <c r="D304" s="68">
        <v>0</v>
      </c>
      <c r="E304" s="68">
        <v>0</v>
      </c>
      <c r="F304" s="71">
        <v>0</v>
      </c>
      <c r="G304" s="71">
        <v>0</v>
      </c>
      <c r="H304" s="71">
        <v>7.4562999027848722</v>
      </c>
      <c r="I304" s="71">
        <v>19.800786921964541</v>
      </c>
      <c r="J304" s="71">
        <v>32.241784215474382</v>
      </c>
      <c r="K304" s="71">
        <v>44.485402695314285</v>
      </c>
      <c r="L304" s="71">
        <v>56.002061108994099</v>
      </c>
      <c r="M304" s="71">
        <v>65.468922997197978</v>
      </c>
      <c r="N304" s="71">
        <v>69.595860990247999</v>
      </c>
      <c r="O304" s="71">
        <v>65.468922997197978</v>
      </c>
      <c r="P304" s="71">
        <v>56.002061108994099</v>
      </c>
      <c r="Q304" s="71">
        <v>44.485402695314285</v>
      </c>
      <c r="R304" s="71">
        <v>32.241784215474382</v>
      </c>
      <c r="S304" s="71">
        <v>19.800786921964541</v>
      </c>
      <c r="T304" s="71">
        <v>7.4562999027848722</v>
      </c>
      <c r="U304" s="71">
        <v>0</v>
      </c>
      <c r="V304" s="71">
        <v>0</v>
      </c>
      <c r="W304" s="71">
        <v>0</v>
      </c>
      <c r="X304" s="64">
        <v>0</v>
      </c>
      <c r="Y304" s="64">
        <v>0</v>
      </c>
      <c r="Z304" s="64">
        <v>0</v>
      </c>
    </row>
    <row r="305" spans="1:26">
      <c r="A305" s="239" t="s">
        <v>767</v>
      </c>
      <c r="B305" s="43" t="s">
        <v>84</v>
      </c>
      <c r="C305" s="68">
        <v>0</v>
      </c>
      <c r="D305" s="68">
        <v>0</v>
      </c>
      <c r="E305" s="68">
        <v>0</v>
      </c>
      <c r="F305" s="71">
        <v>0</v>
      </c>
      <c r="G305" s="71">
        <v>0</v>
      </c>
      <c r="H305" s="71">
        <v>1.3997990094233399</v>
      </c>
      <c r="I305" s="71">
        <v>13.828965442144705</v>
      </c>
      <c r="J305" s="71">
        <v>26.039962197064153</v>
      </c>
      <c r="K305" s="71">
        <v>37.641790864197404</v>
      </c>
      <c r="L305" s="71">
        <v>47.944531172684741</v>
      </c>
      <c r="M305" s="71">
        <v>55.622668529855801</v>
      </c>
      <c r="N305" s="71">
        <v>58.604680044134035</v>
      </c>
      <c r="O305" s="71">
        <v>55.622668529855801</v>
      </c>
      <c r="P305" s="71">
        <v>47.944531172684741</v>
      </c>
      <c r="Q305" s="71">
        <v>37.641790864197404</v>
      </c>
      <c r="R305" s="71">
        <v>26.039962197064153</v>
      </c>
      <c r="S305" s="71">
        <v>13.828965442144705</v>
      </c>
      <c r="T305" s="71">
        <v>1.3997990094233399</v>
      </c>
      <c r="U305" s="71">
        <v>0</v>
      </c>
      <c r="V305" s="71">
        <v>0</v>
      </c>
      <c r="W305" s="71">
        <v>0</v>
      </c>
      <c r="X305" s="64">
        <v>0</v>
      </c>
      <c r="Y305" s="64">
        <v>0</v>
      </c>
      <c r="Z305" s="64">
        <v>0</v>
      </c>
    </row>
    <row r="306" spans="1:26">
      <c r="A306" s="239" t="s">
        <v>767</v>
      </c>
      <c r="B306" s="43" t="s">
        <v>85</v>
      </c>
      <c r="C306" s="68">
        <v>0</v>
      </c>
      <c r="D306" s="68">
        <v>0</v>
      </c>
      <c r="E306" s="68">
        <v>0</v>
      </c>
      <c r="F306" s="71">
        <v>0</v>
      </c>
      <c r="G306" s="71">
        <v>0</v>
      </c>
      <c r="H306" s="71">
        <v>0</v>
      </c>
      <c r="I306" s="71">
        <v>8.0848242965887014</v>
      </c>
      <c r="J306" s="71">
        <v>19.823151662008588</v>
      </c>
      <c r="K306" s="71">
        <v>30.634422058165097</v>
      </c>
      <c r="L306" s="71">
        <v>39.81754324926758</v>
      </c>
      <c r="M306" s="71">
        <v>46.266488043735045</v>
      </c>
      <c r="N306" s="71">
        <v>48.642944817228774</v>
      </c>
      <c r="O306" s="71">
        <v>46.266488043735045</v>
      </c>
      <c r="P306" s="71">
        <v>39.81754324926758</v>
      </c>
      <c r="Q306" s="71">
        <v>30.634422058165097</v>
      </c>
      <c r="R306" s="71">
        <v>19.823151662008588</v>
      </c>
      <c r="S306" s="71">
        <v>8.0848242965887014</v>
      </c>
      <c r="T306" s="71">
        <v>0</v>
      </c>
      <c r="U306" s="71">
        <v>0</v>
      </c>
      <c r="V306" s="71">
        <v>0</v>
      </c>
      <c r="W306" s="71">
        <v>0</v>
      </c>
      <c r="X306" s="64">
        <v>0</v>
      </c>
      <c r="Y306" s="64">
        <v>0</v>
      </c>
      <c r="Z306" s="64">
        <v>0</v>
      </c>
    </row>
    <row r="307" spans="1:26">
      <c r="A307" s="239" t="s">
        <v>767</v>
      </c>
      <c r="B307" s="43" t="s">
        <v>86</v>
      </c>
      <c r="C307" s="68">
        <v>0</v>
      </c>
      <c r="D307" s="68">
        <v>0</v>
      </c>
      <c r="E307" s="68">
        <v>0</v>
      </c>
      <c r="F307" s="71">
        <v>0</v>
      </c>
      <c r="G307" s="71">
        <v>0</v>
      </c>
      <c r="H307" s="71">
        <v>0</v>
      </c>
      <c r="I307" s="71">
        <v>1.2678159518552923</v>
      </c>
      <c r="J307" s="71">
        <v>12.22134267529216</v>
      </c>
      <c r="K307" s="71">
        <v>21.991662839893252</v>
      </c>
      <c r="L307" s="71">
        <v>29.959051019550731</v>
      </c>
      <c r="M307" s="71">
        <v>35.303206712388096</v>
      </c>
      <c r="N307" s="71">
        <v>37.206256277997625</v>
      </c>
      <c r="O307" s="71">
        <v>35.303206712388096</v>
      </c>
      <c r="P307" s="71">
        <v>29.959051019550731</v>
      </c>
      <c r="Q307" s="71">
        <v>21.991662839893252</v>
      </c>
      <c r="R307" s="71">
        <v>12.22134267529216</v>
      </c>
      <c r="S307" s="71">
        <v>1.2678159518552923</v>
      </c>
      <c r="T307" s="71">
        <v>0</v>
      </c>
      <c r="U307" s="71">
        <v>0</v>
      </c>
      <c r="V307" s="71">
        <v>0</v>
      </c>
      <c r="W307" s="71">
        <v>0</v>
      </c>
      <c r="X307" s="64">
        <v>0</v>
      </c>
      <c r="Y307" s="64">
        <v>0</v>
      </c>
      <c r="Z307" s="64">
        <v>0</v>
      </c>
    </row>
    <row r="308" spans="1:26">
      <c r="A308" s="239" t="s">
        <v>767</v>
      </c>
      <c r="B308" s="43" t="s">
        <v>87</v>
      </c>
      <c r="C308" s="68">
        <v>0</v>
      </c>
      <c r="D308" s="68">
        <v>0</v>
      </c>
      <c r="E308" s="68">
        <v>0</v>
      </c>
      <c r="F308" s="71">
        <v>0</v>
      </c>
      <c r="G308" s="71">
        <v>0</v>
      </c>
      <c r="H308" s="71">
        <v>0</v>
      </c>
      <c r="I308" s="71">
        <v>0</v>
      </c>
      <c r="J308" s="71">
        <v>9.026352320542733</v>
      </c>
      <c r="K308" s="71">
        <v>18.34964814773527</v>
      </c>
      <c r="L308" s="71">
        <v>25.848774214659379</v>
      </c>
      <c r="M308" s="71">
        <v>30.808920073885009</v>
      </c>
      <c r="N308" s="71">
        <v>32.558476262943287</v>
      </c>
      <c r="O308" s="71">
        <v>30.808920073885009</v>
      </c>
      <c r="P308" s="71">
        <v>25.848774214659379</v>
      </c>
      <c r="Q308" s="71">
        <v>18.34964814773527</v>
      </c>
      <c r="R308" s="71">
        <v>9.026352320542733</v>
      </c>
      <c r="S308" s="71">
        <v>0</v>
      </c>
      <c r="T308" s="71">
        <v>0</v>
      </c>
      <c r="U308" s="71">
        <v>0</v>
      </c>
      <c r="V308" s="71">
        <v>0</v>
      </c>
      <c r="W308" s="71">
        <v>0</v>
      </c>
      <c r="X308" s="64">
        <v>0</v>
      </c>
      <c r="Y308" s="64">
        <v>0</v>
      </c>
      <c r="Z308" s="64">
        <v>0</v>
      </c>
    </row>
    <row r="309" spans="1:26">
      <c r="A309" s="239" t="s">
        <v>767</v>
      </c>
      <c r="B309" s="43" t="s">
        <v>88</v>
      </c>
      <c r="C309" s="68">
        <v>0</v>
      </c>
      <c r="D309" s="68">
        <v>0</v>
      </c>
      <c r="E309" s="68">
        <v>0</v>
      </c>
      <c r="F309" s="71">
        <v>0</v>
      </c>
      <c r="G309" s="71">
        <v>0</v>
      </c>
      <c r="H309" s="71">
        <v>0</v>
      </c>
      <c r="I309" s="71">
        <v>0</v>
      </c>
      <c r="J309" s="71">
        <v>10.095962717045451</v>
      </c>
      <c r="K309" s="71">
        <v>19.569244568526365</v>
      </c>
      <c r="L309" s="71">
        <v>27.222667175838694</v>
      </c>
      <c r="M309" s="71">
        <v>32.307288632167712</v>
      </c>
      <c r="N309" s="71">
        <v>34.106075918082468</v>
      </c>
      <c r="O309" s="71">
        <v>32.307288632167712</v>
      </c>
      <c r="P309" s="71">
        <v>27.222667175838694</v>
      </c>
      <c r="Q309" s="71">
        <v>19.569244568526365</v>
      </c>
      <c r="R309" s="71">
        <v>10.095962717045451</v>
      </c>
      <c r="S309" s="71">
        <v>0</v>
      </c>
      <c r="T309" s="71">
        <v>0</v>
      </c>
      <c r="U309" s="71">
        <v>0</v>
      </c>
      <c r="V309" s="71">
        <v>0</v>
      </c>
      <c r="W309" s="71">
        <v>0</v>
      </c>
      <c r="X309" s="64">
        <v>0</v>
      </c>
      <c r="Y309" s="64">
        <v>0</v>
      </c>
      <c r="Z309" s="64">
        <v>0</v>
      </c>
    </row>
    <row r="310" spans="1:26">
      <c r="A310" s="239" t="s">
        <v>767</v>
      </c>
      <c r="B310" s="43" t="s">
        <v>89</v>
      </c>
      <c r="C310" s="68">
        <v>0</v>
      </c>
      <c r="D310" s="68">
        <v>0</v>
      </c>
      <c r="E310" s="68">
        <v>0</v>
      </c>
      <c r="F310" s="71">
        <v>0</v>
      </c>
      <c r="G310" s="71">
        <v>0</v>
      </c>
      <c r="H310" s="71">
        <v>0</v>
      </c>
      <c r="I310" s="71">
        <v>3.8523750511632193</v>
      </c>
      <c r="J310" s="71">
        <v>15.127337504574358</v>
      </c>
      <c r="K310" s="71">
        <v>25.300691373433306</v>
      </c>
      <c r="L310" s="71">
        <v>33.714630268790266</v>
      </c>
      <c r="M310" s="71">
        <v>39.444196619460385</v>
      </c>
      <c r="N310" s="71">
        <v>41.506514127556379</v>
      </c>
      <c r="O310" s="71">
        <v>39.444196619460385</v>
      </c>
      <c r="P310" s="71">
        <v>33.714630268790266</v>
      </c>
      <c r="Q310" s="71">
        <v>25.300691373433306</v>
      </c>
      <c r="R310" s="71">
        <v>15.127337504574358</v>
      </c>
      <c r="S310" s="71">
        <v>3.8523750511632193</v>
      </c>
      <c r="T310" s="71">
        <v>0</v>
      </c>
      <c r="U310" s="71">
        <v>0</v>
      </c>
      <c r="V310" s="71">
        <v>0</v>
      </c>
      <c r="W310" s="71">
        <v>0</v>
      </c>
      <c r="X310" s="64">
        <v>0</v>
      </c>
      <c r="Y310" s="64">
        <v>0</v>
      </c>
      <c r="Z310" s="64">
        <v>0</v>
      </c>
    </row>
    <row r="311" spans="1:26">
      <c r="A311" s="239" t="s">
        <v>767</v>
      </c>
      <c r="B311" s="43" t="s">
        <v>90</v>
      </c>
      <c r="C311" s="68">
        <v>0</v>
      </c>
      <c r="D311" s="68">
        <v>0</v>
      </c>
      <c r="E311" s="68">
        <v>0</v>
      </c>
      <c r="F311" s="71">
        <v>0</v>
      </c>
      <c r="G311" s="71">
        <v>0</v>
      </c>
      <c r="H311" s="71">
        <v>0</v>
      </c>
      <c r="I311" s="71">
        <v>10.377975058710035</v>
      </c>
      <c r="J311" s="71">
        <v>22.329231648890225</v>
      </c>
      <c r="K311" s="71">
        <v>33.469445832954065</v>
      </c>
      <c r="L311" s="71">
        <v>43.089624149212526</v>
      </c>
      <c r="M311" s="71">
        <v>49.987349304188726</v>
      </c>
      <c r="N311" s="71">
        <v>52.573296515428588</v>
      </c>
      <c r="O311" s="71">
        <v>49.987349304188726</v>
      </c>
      <c r="P311" s="71">
        <v>43.089624149212526</v>
      </c>
      <c r="Q311" s="71">
        <v>33.469445832954065</v>
      </c>
      <c r="R311" s="71">
        <v>22.329231648890225</v>
      </c>
      <c r="S311" s="71">
        <v>10.377975058710035</v>
      </c>
      <c r="T311" s="71">
        <v>0</v>
      </c>
      <c r="U311" s="71">
        <v>0</v>
      </c>
      <c r="V311" s="71">
        <v>0</v>
      </c>
      <c r="W311" s="71">
        <v>0</v>
      </c>
      <c r="X311" s="64">
        <v>0</v>
      </c>
      <c r="Y311" s="64">
        <v>0</v>
      </c>
      <c r="Z311" s="64">
        <v>0</v>
      </c>
    </row>
    <row r="312" spans="1:26">
      <c r="A312" s="239" t="s">
        <v>767</v>
      </c>
      <c r="B312" s="43" t="s">
        <v>91</v>
      </c>
      <c r="C312" s="68">
        <v>0</v>
      </c>
      <c r="D312" s="68">
        <v>0</v>
      </c>
      <c r="E312" s="68">
        <v>0</v>
      </c>
      <c r="F312" s="71">
        <v>0</v>
      </c>
      <c r="G312" s="71">
        <v>0</v>
      </c>
      <c r="H312" s="71">
        <v>4.6790094378732316</v>
      </c>
      <c r="I312" s="71">
        <v>17.102181884035495</v>
      </c>
      <c r="J312" s="71">
        <v>29.478773110221642</v>
      </c>
      <c r="K312" s="71">
        <v>41.464280885065435</v>
      </c>
      <c r="L312" s="71">
        <v>52.433305057565221</v>
      </c>
      <c r="M312" s="71">
        <v>61.007075200185383</v>
      </c>
      <c r="N312" s="71">
        <v>64.510219253576437</v>
      </c>
      <c r="O312" s="71">
        <v>61.007075200185383</v>
      </c>
      <c r="P312" s="71">
        <v>52.433305057565221</v>
      </c>
      <c r="Q312" s="71">
        <v>41.464280885065435</v>
      </c>
      <c r="R312" s="71">
        <v>29.478773110221642</v>
      </c>
      <c r="S312" s="71">
        <v>17.102181884035495</v>
      </c>
      <c r="T312" s="71">
        <v>4.6790094378732316</v>
      </c>
      <c r="U312" s="71">
        <v>0</v>
      </c>
      <c r="V312" s="71">
        <v>0</v>
      </c>
      <c r="W312" s="71">
        <v>0</v>
      </c>
      <c r="X312" s="64">
        <v>0</v>
      </c>
      <c r="Y312" s="64">
        <v>0</v>
      </c>
      <c r="Z312" s="64">
        <v>0</v>
      </c>
    </row>
    <row r="313" spans="1:26">
      <c r="A313" s="239" t="s">
        <v>767</v>
      </c>
      <c r="B313" s="43" t="s">
        <v>92</v>
      </c>
      <c r="C313" s="68">
        <v>0</v>
      </c>
      <c r="D313" s="68">
        <v>0</v>
      </c>
      <c r="E313" s="68">
        <v>0</v>
      </c>
      <c r="F313" s="71">
        <v>0</v>
      </c>
      <c r="G313" s="71">
        <v>0</v>
      </c>
      <c r="H313" s="71">
        <v>10.099745044086315</v>
      </c>
      <c r="I313" s="71">
        <v>22.304232002852139</v>
      </c>
      <c r="J313" s="71">
        <v>34.734673413597172</v>
      </c>
      <c r="K313" s="71">
        <v>47.151646128585163</v>
      </c>
      <c r="L313" s="71">
        <v>59.151853691939401</v>
      </c>
      <c r="M313" s="71">
        <v>69.611336603956047</v>
      </c>
      <c r="N313" s="71">
        <v>74.631174693380984</v>
      </c>
      <c r="O313" s="71">
        <v>69.611336603956047</v>
      </c>
      <c r="P313" s="71">
        <v>59.151853691939401</v>
      </c>
      <c r="Q313" s="71">
        <v>47.151646128585163</v>
      </c>
      <c r="R313" s="71">
        <v>34.734673413597172</v>
      </c>
      <c r="S313" s="71">
        <v>22.304232002852139</v>
      </c>
      <c r="T313" s="71">
        <v>10.099745044086315</v>
      </c>
      <c r="U313" s="71">
        <v>0</v>
      </c>
      <c r="V313" s="71">
        <v>0</v>
      </c>
      <c r="W313" s="71">
        <v>0</v>
      </c>
      <c r="X313" s="64">
        <v>0</v>
      </c>
      <c r="Y313" s="64">
        <v>0</v>
      </c>
      <c r="Z313" s="64">
        <v>0</v>
      </c>
    </row>
    <row r="314" spans="1:26">
      <c r="A314" s="239" t="s">
        <v>767</v>
      </c>
      <c r="B314" s="43" t="s">
        <v>93</v>
      </c>
      <c r="C314" s="68">
        <v>0</v>
      </c>
      <c r="D314" s="68">
        <v>0</v>
      </c>
      <c r="E314" s="68">
        <v>0</v>
      </c>
      <c r="F314" s="71">
        <v>0</v>
      </c>
      <c r="G314" s="71">
        <v>1.4540390397237624</v>
      </c>
      <c r="H314" s="71">
        <v>12.882612397481713</v>
      </c>
      <c r="I314" s="71">
        <v>24.868399288848686</v>
      </c>
      <c r="J314" s="71">
        <v>37.204077848194508</v>
      </c>
      <c r="K314" s="71">
        <v>49.708987375637406</v>
      </c>
      <c r="L314" s="71">
        <v>62.14143065191729</v>
      </c>
      <c r="M314" s="71">
        <v>73.819578116072122</v>
      </c>
      <c r="N314" s="71">
        <v>80.545466471797965</v>
      </c>
      <c r="O314" s="71">
        <v>73.819578116072122</v>
      </c>
      <c r="P314" s="71">
        <v>62.14143065191729</v>
      </c>
      <c r="Q314" s="71">
        <v>49.708987375637406</v>
      </c>
      <c r="R314" s="71">
        <v>37.204077848194508</v>
      </c>
      <c r="S314" s="71">
        <v>24.868399288848686</v>
      </c>
      <c r="T314" s="71">
        <v>12.882612397481713</v>
      </c>
      <c r="U314" s="71">
        <v>1.4540390397237624</v>
      </c>
      <c r="V314" s="71">
        <v>0</v>
      </c>
      <c r="W314" s="71">
        <v>0</v>
      </c>
      <c r="X314" s="64">
        <v>0</v>
      </c>
      <c r="Y314" s="64">
        <v>0</v>
      </c>
      <c r="Z314" s="64">
        <v>0</v>
      </c>
    </row>
    <row r="315" spans="1:26">
      <c r="A315" s="239" t="s">
        <v>781</v>
      </c>
      <c r="B315" s="43" t="s">
        <v>82</v>
      </c>
      <c r="C315" s="68">
        <v>0</v>
      </c>
      <c r="D315" s="68">
        <v>0</v>
      </c>
      <c r="E315" s="68">
        <v>0</v>
      </c>
      <c r="F315" s="71">
        <v>0</v>
      </c>
      <c r="G315" s="71">
        <v>0</v>
      </c>
      <c r="H315" s="71">
        <v>0</v>
      </c>
      <c r="I315" s="71">
        <v>0</v>
      </c>
      <c r="J315" s="71">
        <v>10.522174864664279</v>
      </c>
      <c r="K315" s="71">
        <v>20.067299447247265</v>
      </c>
      <c r="L315" s="71">
        <v>27.793538260155294</v>
      </c>
      <c r="M315" s="71">
        <v>32.936654319412874</v>
      </c>
      <c r="N315" s="71">
        <v>34.758579640028799</v>
      </c>
      <c r="O315" s="71">
        <v>32.936654319412874</v>
      </c>
      <c r="P315" s="71">
        <v>27.793538260155294</v>
      </c>
      <c r="Q315" s="71">
        <v>20.067299447247265</v>
      </c>
      <c r="R315" s="71">
        <v>10.522174864664279</v>
      </c>
      <c r="S315" s="71">
        <v>0</v>
      </c>
      <c r="T315" s="71">
        <v>0</v>
      </c>
      <c r="U315" s="71">
        <v>0</v>
      </c>
      <c r="V315" s="71">
        <v>0</v>
      </c>
      <c r="W315" s="71">
        <v>0</v>
      </c>
      <c r="X315" s="64">
        <v>0</v>
      </c>
      <c r="Y315" s="64">
        <v>0</v>
      </c>
      <c r="Z315" s="64">
        <v>0</v>
      </c>
    </row>
    <row r="316" spans="1:26">
      <c r="A316" s="239" t="s">
        <v>781</v>
      </c>
      <c r="B316" s="43" t="s">
        <v>83</v>
      </c>
      <c r="C316" s="68">
        <v>0</v>
      </c>
      <c r="D316" s="68">
        <v>0</v>
      </c>
      <c r="E316" s="68">
        <v>0</v>
      </c>
      <c r="F316" s="71">
        <v>0</v>
      </c>
      <c r="G316" s="71">
        <v>0</v>
      </c>
      <c r="H316" s="71">
        <v>0</v>
      </c>
      <c r="I316" s="71">
        <v>4.6098178670823424</v>
      </c>
      <c r="J316" s="71">
        <v>15.995627231105514</v>
      </c>
      <c r="K316" s="71">
        <v>26.307143670361985</v>
      </c>
      <c r="L316" s="71">
        <v>34.876102930771552</v>
      </c>
      <c r="M316" s="71">
        <v>40.742437532642576</v>
      </c>
      <c r="N316" s="71">
        <v>42.862292554112017</v>
      </c>
      <c r="O316" s="71">
        <v>40.742437532642576</v>
      </c>
      <c r="P316" s="71">
        <v>34.876102930771552</v>
      </c>
      <c r="Q316" s="71">
        <v>26.307143670361985</v>
      </c>
      <c r="R316" s="71">
        <v>15.995627231105514</v>
      </c>
      <c r="S316" s="71">
        <v>4.6098178670823424</v>
      </c>
      <c r="T316" s="71">
        <v>0</v>
      </c>
      <c r="U316" s="71">
        <v>0</v>
      </c>
      <c r="V316" s="71">
        <v>0</v>
      </c>
      <c r="W316" s="71">
        <v>0</v>
      </c>
      <c r="X316" s="64">
        <v>0</v>
      </c>
      <c r="Y316" s="64">
        <v>0</v>
      </c>
      <c r="Z316" s="64">
        <v>0</v>
      </c>
    </row>
    <row r="317" spans="1:26">
      <c r="A317" s="239" t="s">
        <v>781</v>
      </c>
      <c r="B317" s="43" t="s">
        <v>84</v>
      </c>
      <c r="C317" s="68">
        <v>0</v>
      </c>
      <c r="D317" s="68">
        <v>0</v>
      </c>
      <c r="E317" s="68">
        <v>0</v>
      </c>
      <c r="F317" s="71">
        <v>0</v>
      </c>
      <c r="G317" s="71">
        <v>0</v>
      </c>
      <c r="H317" s="71">
        <v>0</v>
      </c>
      <c r="I317" s="71">
        <v>10.999234212035823</v>
      </c>
      <c r="J317" s="71">
        <v>23.031463067496841</v>
      </c>
      <c r="K317" s="71">
        <v>34.288624290143389</v>
      </c>
      <c r="L317" s="71">
        <v>44.062474182659138</v>
      </c>
      <c r="M317" s="71">
        <v>51.121103767823037</v>
      </c>
      <c r="N317" s="71">
        <v>53.784052334221919</v>
      </c>
      <c r="O317" s="71">
        <v>51.121103767823037</v>
      </c>
      <c r="P317" s="71">
        <v>44.062474182659138</v>
      </c>
      <c r="Q317" s="71">
        <v>34.288624290143389</v>
      </c>
      <c r="R317" s="71">
        <v>23.031463067496841</v>
      </c>
      <c r="S317" s="71">
        <v>10.999234212035823</v>
      </c>
      <c r="T317" s="71">
        <v>0</v>
      </c>
      <c r="U317" s="71">
        <v>0</v>
      </c>
      <c r="V317" s="71">
        <v>0</v>
      </c>
      <c r="W317" s="71">
        <v>0</v>
      </c>
      <c r="X317" s="64">
        <v>0</v>
      </c>
      <c r="Y317" s="64">
        <v>0</v>
      </c>
      <c r="Z317" s="64">
        <v>0</v>
      </c>
    </row>
    <row r="318" spans="1:26">
      <c r="A318" s="239" t="s">
        <v>781</v>
      </c>
      <c r="B318" s="43" t="s">
        <v>85</v>
      </c>
      <c r="C318" s="68">
        <v>0</v>
      </c>
      <c r="D318" s="68">
        <v>0</v>
      </c>
      <c r="E318" s="68">
        <v>0</v>
      </c>
      <c r="F318" s="71">
        <v>0</v>
      </c>
      <c r="G318" s="71">
        <v>0</v>
      </c>
      <c r="H318" s="71">
        <v>4.1276261382360735</v>
      </c>
      <c r="I318" s="71">
        <v>16.586967187748829</v>
      </c>
      <c r="J318" s="71">
        <v>28.974213492302738</v>
      </c>
      <c r="K318" s="71">
        <v>40.939279441828553</v>
      </c>
      <c r="L318" s="71">
        <v>51.84634042016998</v>
      </c>
      <c r="M318" s="71">
        <v>60.316417716934126</v>
      </c>
      <c r="N318" s="71">
        <v>63.751702601288677</v>
      </c>
      <c r="O318" s="71">
        <v>60.316417716934126</v>
      </c>
      <c r="P318" s="71">
        <v>51.84634042016998</v>
      </c>
      <c r="Q318" s="71">
        <v>40.939279441828553</v>
      </c>
      <c r="R318" s="71">
        <v>28.974213492302738</v>
      </c>
      <c r="S318" s="71">
        <v>16.586967187748829</v>
      </c>
      <c r="T318" s="71">
        <v>4.1276261382360735</v>
      </c>
      <c r="U318" s="71">
        <v>0</v>
      </c>
      <c r="V318" s="71">
        <v>0</v>
      </c>
      <c r="W318" s="71">
        <v>0</v>
      </c>
      <c r="X318" s="64">
        <v>0</v>
      </c>
      <c r="Y318" s="64">
        <v>0</v>
      </c>
      <c r="Z318" s="64">
        <v>0</v>
      </c>
    </row>
    <row r="319" spans="1:26">
      <c r="A319" s="239" t="s">
        <v>781</v>
      </c>
      <c r="B319" s="43" t="s">
        <v>86</v>
      </c>
      <c r="C319" s="68">
        <v>0</v>
      </c>
      <c r="D319" s="68">
        <v>0</v>
      </c>
      <c r="E319" s="68">
        <v>0</v>
      </c>
      <c r="F319" s="71">
        <v>0</v>
      </c>
      <c r="G319" s="71">
        <v>0</v>
      </c>
      <c r="H319" s="71">
        <v>10.391187845317425</v>
      </c>
      <c r="I319" s="71">
        <v>22.598524606718307</v>
      </c>
      <c r="J319" s="71">
        <v>35.049450183115127</v>
      </c>
      <c r="K319" s="71">
        <v>47.515135079730477</v>
      </c>
      <c r="L319" s="71">
        <v>59.617761011022012</v>
      </c>
      <c r="M319" s="71">
        <v>70.286816650803956</v>
      </c>
      <c r="N319" s="71">
        <v>75.523065134578133</v>
      </c>
      <c r="O319" s="71">
        <v>70.286816650803956</v>
      </c>
      <c r="P319" s="71">
        <v>59.617761011022012</v>
      </c>
      <c r="Q319" s="71">
        <v>47.515135079730477</v>
      </c>
      <c r="R319" s="71">
        <v>35.049450183115127</v>
      </c>
      <c r="S319" s="71">
        <v>22.598524606718307</v>
      </c>
      <c r="T319" s="71">
        <v>10.391187845317425</v>
      </c>
      <c r="U319" s="71">
        <v>0</v>
      </c>
      <c r="V319" s="71">
        <v>0</v>
      </c>
      <c r="W319" s="71">
        <v>0</v>
      </c>
      <c r="X319" s="64">
        <v>0</v>
      </c>
      <c r="Y319" s="64">
        <v>0</v>
      </c>
      <c r="Z319" s="64">
        <v>0</v>
      </c>
    </row>
    <row r="320" spans="1:26">
      <c r="A320" s="239" t="s">
        <v>781</v>
      </c>
      <c r="B320" s="43" t="s">
        <v>87</v>
      </c>
      <c r="C320" s="68">
        <v>0</v>
      </c>
      <c r="D320" s="68">
        <v>0</v>
      </c>
      <c r="E320" s="68">
        <v>0</v>
      </c>
      <c r="F320" s="71">
        <v>0</v>
      </c>
      <c r="G320" s="71">
        <v>1.4560752779481656</v>
      </c>
      <c r="H320" s="71">
        <v>12.898831681987724</v>
      </c>
      <c r="I320" s="71">
        <v>24.901013166075117</v>
      </c>
      <c r="J320" s="71">
        <v>37.257359959065617</v>
      </c>
      <c r="K320" s="71">
        <v>49.79171135686434</v>
      </c>
      <c r="L320" s="71">
        <v>62.274219422097538</v>
      </c>
      <c r="M320" s="71">
        <v>74.062684774252531</v>
      </c>
      <c r="N320" s="71">
        <v>80.975792626531572</v>
      </c>
      <c r="O320" s="71">
        <v>74.062684774252531</v>
      </c>
      <c r="P320" s="71">
        <v>62.274219422097538</v>
      </c>
      <c r="Q320" s="71">
        <v>49.79171135686434</v>
      </c>
      <c r="R320" s="71">
        <v>37.257359959065617</v>
      </c>
      <c r="S320" s="71">
        <v>24.901013166075117</v>
      </c>
      <c r="T320" s="71">
        <v>12.898831681987724</v>
      </c>
      <c r="U320" s="71">
        <v>1.4560752779481656</v>
      </c>
      <c r="V320" s="71">
        <v>0</v>
      </c>
      <c r="W320" s="71">
        <v>0</v>
      </c>
      <c r="X320" s="64">
        <v>0</v>
      </c>
      <c r="Y320" s="64">
        <v>0</v>
      </c>
      <c r="Z320" s="64">
        <v>0</v>
      </c>
    </row>
    <row r="321" spans="1:26">
      <c r="A321" s="239" t="s">
        <v>781</v>
      </c>
      <c r="B321" s="43" t="s">
        <v>88</v>
      </c>
      <c r="C321" s="68">
        <v>0</v>
      </c>
      <c r="D321" s="68">
        <v>0</v>
      </c>
      <c r="E321" s="68">
        <v>0</v>
      </c>
      <c r="F321" s="71">
        <v>0</v>
      </c>
      <c r="G321" s="71">
        <v>0.51983959686428238</v>
      </c>
      <c r="H321" s="71">
        <v>12.066648992827226</v>
      </c>
      <c r="I321" s="71">
        <v>24.14377781066473</v>
      </c>
      <c r="J321" s="71">
        <v>36.539863797775318</v>
      </c>
      <c r="K321" s="71">
        <v>49.061558018735525</v>
      </c>
      <c r="L321" s="71">
        <v>61.428333309941046</v>
      </c>
      <c r="M321" s="71">
        <v>72.829251443711541</v>
      </c>
      <c r="N321" s="71">
        <v>79.043161800126839</v>
      </c>
      <c r="O321" s="71">
        <v>72.829251443711541</v>
      </c>
      <c r="P321" s="71">
        <v>61.428333309941046</v>
      </c>
      <c r="Q321" s="71">
        <v>49.061558018735525</v>
      </c>
      <c r="R321" s="71">
        <v>36.539863797775318</v>
      </c>
      <c r="S321" s="71">
        <v>24.14377781066473</v>
      </c>
      <c r="T321" s="71">
        <v>12.066648992827226</v>
      </c>
      <c r="U321" s="71">
        <v>0.51983959686428238</v>
      </c>
      <c r="V321" s="71">
        <v>0</v>
      </c>
      <c r="W321" s="71">
        <v>0</v>
      </c>
      <c r="X321" s="64">
        <v>0</v>
      </c>
      <c r="Y321" s="64">
        <v>0</v>
      </c>
      <c r="Z321" s="64">
        <v>0</v>
      </c>
    </row>
    <row r="322" spans="1:26">
      <c r="A322" s="239" t="s">
        <v>781</v>
      </c>
      <c r="B322" s="43" t="s">
        <v>89</v>
      </c>
      <c r="C322" s="68">
        <v>0</v>
      </c>
      <c r="D322" s="68">
        <v>0</v>
      </c>
      <c r="E322" s="68">
        <v>0</v>
      </c>
      <c r="F322" s="71">
        <v>0</v>
      </c>
      <c r="G322" s="71">
        <v>0</v>
      </c>
      <c r="H322" s="71">
        <v>8.0499805464792225</v>
      </c>
      <c r="I322" s="71">
        <v>20.394054900716601</v>
      </c>
      <c r="J322" s="71">
        <v>32.868402723316194</v>
      </c>
      <c r="K322" s="71">
        <v>45.195176151492682</v>
      </c>
      <c r="L322" s="71">
        <v>56.877971324734901</v>
      </c>
      <c r="M322" s="71">
        <v>66.632317313051232</v>
      </c>
      <c r="N322" s="71">
        <v>70.984110920016178</v>
      </c>
      <c r="O322" s="71">
        <v>66.632317313051232</v>
      </c>
      <c r="P322" s="71">
        <v>56.877971324734901</v>
      </c>
      <c r="Q322" s="71">
        <v>45.195176151492682</v>
      </c>
      <c r="R322" s="71">
        <v>32.868402723316194</v>
      </c>
      <c r="S322" s="71">
        <v>20.394054900716601</v>
      </c>
      <c r="T322" s="71">
        <v>8.0499805464792225</v>
      </c>
      <c r="U322" s="71">
        <v>0</v>
      </c>
      <c r="V322" s="71">
        <v>0</v>
      </c>
      <c r="W322" s="71">
        <v>0</v>
      </c>
      <c r="X322" s="64">
        <v>0</v>
      </c>
      <c r="Y322" s="64">
        <v>0</v>
      </c>
      <c r="Z322" s="64">
        <v>0</v>
      </c>
    </row>
    <row r="323" spans="1:26">
      <c r="A323" s="239" t="s">
        <v>781</v>
      </c>
      <c r="B323" s="43" t="s">
        <v>90</v>
      </c>
      <c r="C323" s="68">
        <v>0</v>
      </c>
      <c r="D323" s="68">
        <v>0</v>
      </c>
      <c r="E323" s="68">
        <v>0</v>
      </c>
      <c r="F323" s="71">
        <v>0</v>
      </c>
      <c r="G323" s="71">
        <v>0</v>
      </c>
      <c r="H323" s="71">
        <v>1.9528553772299717</v>
      </c>
      <c r="I323" s="71">
        <v>14.416887165896034</v>
      </c>
      <c r="J323" s="71">
        <v>26.694349537169579</v>
      </c>
      <c r="K323" s="71">
        <v>38.403684369371732</v>
      </c>
      <c r="L323" s="71">
        <v>48.864691295091916</v>
      </c>
      <c r="M323" s="71">
        <v>56.732193455879326</v>
      </c>
      <c r="N323" s="71">
        <v>59.815656838603267</v>
      </c>
      <c r="O323" s="71">
        <v>56.732193455879326</v>
      </c>
      <c r="P323" s="71">
        <v>48.864691295091916</v>
      </c>
      <c r="Q323" s="71">
        <v>38.403684369371732</v>
      </c>
      <c r="R323" s="71">
        <v>26.694349537169579</v>
      </c>
      <c r="S323" s="71">
        <v>14.416887165896034</v>
      </c>
      <c r="T323" s="71">
        <v>1.9528553772299717</v>
      </c>
      <c r="U323" s="71">
        <v>0</v>
      </c>
      <c r="V323" s="71">
        <v>0</v>
      </c>
      <c r="W323" s="71">
        <v>0</v>
      </c>
      <c r="X323" s="64">
        <v>0</v>
      </c>
      <c r="Y323" s="64">
        <v>0</v>
      </c>
      <c r="Z323" s="64">
        <v>0</v>
      </c>
    </row>
    <row r="324" spans="1:26">
      <c r="A324" s="239" t="s">
        <v>781</v>
      </c>
      <c r="B324" s="43" t="s">
        <v>91</v>
      </c>
      <c r="C324" s="68">
        <v>0</v>
      </c>
      <c r="D324" s="68">
        <v>0</v>
      </c>
      <c r="E324" s="68">
        <v>0</v>
      </c>
      <c r="F324" s="71">
        <v>0</v>
      </c>
      <c r="G324" s="71">
        <v>0</v>
      </c>
      <c r="H324" s="71">
        <v>0</v>
      </c>
      <c r="I324" s="71">
        <v>7.576489574476625</v>
      </c>
      <c r="J324" s="71">
        <v>19.289103635417607</v>
      </c>
      <c r="K324" s="71">
        <v>30.051649060530409</v>
      </c>
      <c r="L324" s="71">
        <v>39.166111671647094</v>
      </c>
      <c r="M324" s="71">
        <v>45.544223330258212</v>
      </c>
      <c r="N324" s="71">
        <v>47.888017124109993</v>
      </c>
      <c r="O324" s="71">
        <v>45.544223330258212</v>
      </c>
      <c r="P324" s="71">
        <v>39.166111671647094</v>
      </c>
      <c r="Q324" s="71">
        <v>30.051649060530409</v>
      </c>
      <c r="R324" s="71">
        <v>19.289103635417607</v>
      </c>
      <c r="S324" s="71">
        <v>7.576489574476625</v>
      </c>
      <c r="T324" s="71">
        <v>0</v>
      </c>
      <c r="U324" s="71">
        <v>0</v>
      </c>
      <c r="V324" s="71">
        <v>0</v>
      </c>
      <c r="W324" s="71">
        <v>0</v>
      </c>
      <c r="X324" s="64">
        <v>0</v>
      </c>
      <c r="Y324" s="64">
        <v>0</v>
      </c>
      <c r="Z324" s="64">
        <v>0</v>
      </c>
    </row>
    <row r="325" spans="1:26">
      <c r="A325" s="239" t="s">
        <v>781</v>
      </c>
      <c r="B325" s="43" t="s">
        <v>92</v>
      </c>
      <c r="C325" s="68">
        <v>0</v>
      </c>
      <c r="D325" s="68">
        <v>0</v>
      </c>
      <c r="E325" s="68">
        <v>0</v>
      </c>
      <c r="F325" s="71">
        <v>0</v>
      </c>
      <c r="G325" s="71">
        <v>0</v>
      </c>
      <c r="H325" s="71">
        <v>0</v>
      </c>
      <c r="I325" s="71">
        <v>1.7293619032512972</v>
      </c>
      <c r="J325" s="71">
        <v>12.760203345030284</v>
      </c>
      <c r="K325" s="71">
        <v>22.62039727980828</v>
      </c>
      <c r="L325" s="71">
        <v>30.682324561361433</v>
      </c>
      <c r="M325" s="71">
        <v>36.105082512944023</v>
      </c>
      <c r="N325" s="71">
        <v>38.039927542835102</v>
      </c>
      <c r="O325" s="71">
        <v>36.105082512944023</v>
      </c>
      <c r="P325" s="71">
        <v>30.682324561361433</v>
      </c>
      <c r="Q325" s="71">
        <v>22.62039727980828</v>
      </c>
      <c r="R325" s="71">
        <v>12.760203345030284</v>
      </c>
      <c r="S325" s="71">
        <v>1.7293619032512972</v>
      </c>
      <c r="T325" s="71">
        <v>0</v>
      </c>
      <c r="U325" s="71">
        <v>0</v>
      </c>
      <c r="V325" s="71">
        <v>0</v>
      </c>
      <c r="W325" s="71">
        <v>0</v>
      </c>
      <c r="X325" s="64">
        <v>0</v>
      </c>
      <c r="Y325" s="64">
        <v>0</v>
      </c>
      <c r="Z325" s="64">
        <v>0</v>
      </c>
    </row>
    <row r="326" spans="1:26">
      <c r="A326" s="239" t="s">
        <v>781</v>
      </c>
      <c r="B326" s="43" t="s">
        <v>93</v>
      </c>
      <c r="C326" s="68">
        <v>0</v>
      </c>
      <c r="D326" s="68">
        <v>0</v>
      </c>
      <c r="E326" s="68">
        <v>0</v>
      </c>
      <c r="F326" s="71">
        <v>0</v>
      </c>
      <c r="G326" s="71">
        <v>0</v>
      </c>
      <c r="H326" s="71">
        <v>0</v>
      </c>
      <c r="I326" s="71">
        <v>0</v>
      </c>
      <c r="J326" s="71">
        <v>9.2517284254146563</v>
      </c>
      <c r="K326" s="71">
        <v>18.617312337073869</v>
      </c>
      <c r="L326" s="71">
        <v>26.157983910424615</v>
      </c>
      <c r="M326" s="71">
        <v>31.150704260031663</v>
      </c>
      <c r="N326" s="71">
        <v>32.912964025689398</v>
      </c>
      <c r="O326" s="71">
        <v>31.150704260031663</v>
      </c>
      <c r="P326" s="71">
        <v>26.157983910424615</v>
      </c>
      <c r="Q326" s="71">
        <v>18.617312337073869</v>
      </c>
      <c r="R326" s="71">
        <v>9.2517284254146563</v>
      </c>
      <c r="S326" s="71">
        <v>0</v>
      </c>
      <c r="T326" s="71">
        <v>0</v>
      </c>
      <c r="U326" s="71">
        <v>0</v>
      </c>
      <c r="V326" s="71">
        <v>0</v>
      </c>
      <c r="W326" s="71">
        <v>0</v>
      </c>
      <c r="X326" s="64">
        <v>0</v>
      </c>
      <c r="Y326" s="64">
        <v>0</v>
      </c>
      <c r="Z326" s="64">
        <v>0</v>
      </c>
    </row>
    <row r="327" spans="1:26">
      <c r="A327" s="239" t="s">
        <v>777</v>
      </c>
      <c r="B327" s="43" t="s">
        <v>82</v>
      </c>
      <c r="C327" s="68">
        <v>0</v>
      </c>
      <c r="D327" s="68">
        <v>0</v>
      </c>
      <c r="E327" s="68">
        <v>0</v>
      </c>
      <c r="F327" s="71">
        <v>0</v>
      </c>
      <c r="G327" s="71">
        <v>0</v>
      </c>
      <c r="H327" s="71">
        <v>0</v>
      </c>
      <c r="I327" s="71">
        <v>0</v>
      </c>
      <c r="J327" s="71">
        <v>1.7837799649336972</v>
      </c>
      <c r="K327" s="71">
        <v>9.1101816773641566</v>
      </c>
      <c r="L327" s="71">
        <v>14.829425722315342</v>
      </c>
      <c r="M327" s="71">
        <v>18.499835603161717</v>
      </c>
      <c r="N327" s="71">
        <v>19.769111574094623</v>
      </c>
      <c r="O327" s="71">
        <v>18.499835603161717</v>
      </c>
      <c r="P327" s="71">
        <v>14.829425722315342</v>
      </c>
      <c r="Q327" s="71">
        <v>9.1101816773641566</v>
      </c>
      <c r="R327" s="71">
        <v>1.7837799649336972</v>
      </c>
      <c r="S327" s="71">
        <v>0</v>
      </c>
      <c r="T327" s="71">
        <v>0</v>
      </c>
      <c r="U327" s="71">
        <v>0</v>
      </c>
      <c r="V327" s="71">
        <v>0</v>
      </c>
      <c r="W327" s="71">
        <v>0</v>
      </c>
      <c r="X327" s="64">
        <v>0</v>
      </c>
      <c r="Y327" s="64">
        <v>0</v>
      </c>
      <c r="Z327" s="64">
        <v>0</v>
      </c>
    </row>
    <row r="328" spans="1:26">
      <c r="A328" s="239" t="s">
        <v>777</v>
      </c>
      <c r="B328" s="43" t="s">
        <v>83</v>
      </c>
      <c r="C328" s="68">
        <v>0</v>
      </c>
      <c r="D328" s="68">
        <v>0</v>
      </c>
      <c r="E328" s="68">
        <v>0</v>
      </c>
      <c r="F328" s="71">
        <v>0</v>
      </c>
      <c r="G328" s="71">
        <v>0</v>
      </c>
      <c r="H328" s="71">
        <v>0</v>
      </c>
      <c r="I328" s="71">
        <v>0</v>
      </c>
      <c r="J328" s="71">
        <v>8.4055928036782177</v>
      </c>
      <c r="K328" s="71">
        <v>16.20177123386474</v>
      </c>
      <c r="L328" s="71">
        <v>22.392797706134697</v>
      </c>
      <c r="M328" s="71">
        <v>26.42542634784348</v>
      </c>
      <c r="N328" s="71">
        <v>27.832524791030565</v>
      </c>
      <c r="O328" s="71">
        <v>26.42542634784348</v>
      </c>
      <c r="P328" s="71">
        <v>22.392797706134697</v>
      </c>
      <c r="Q328" s="71">
        <v>16.20177123386474</v>
      </c>
      <c r="R328" s="71">
        <v>8.4055928036782177</v>
      </c>
      <c r="S328" s="71">
        <v>0</v>
      </c>
      <c r="T328" s="71">
        <v>0</v>
      </c>
      <c r="U328" s="71">
        <v>0</v>
      </c>
      <c r="V328" s="71">
        <v>0</v>
      </c>
      <c r="W328" s="71">
        <v>0</v>
      </c>
      <c r="X328" s="64">
        <v>0</v>
      </c>
      <c r="Y328" s="64">
        <v>0</v>
      </c>
      <c r="Z328" s="64">
        <v>0</v>
      </c>
    </row>
    <row r="329" spans="1:26">
      <c r="A329" s="239" t="s">
        <v>777</v>
      </c>
      <c r="B329" s="43" t="s">
        <v>84</v>
      </c>
      <c r="C329" s="68">
        <v>0</v>
      </c>
      <c r="D329" s="68">
        <v>0</v>
      </c>
      <c r="E329" s="68">
        <v>0</v>
      </c>
      <c r="F329" s="71">
        <v>0</v>
      </c>
      <c r="G329" s="71">
        <v>0</v>
      </c>
      <c r="H329" s="71">
        <v>0</v>
      </c>
      <c r="I329" s="71">
        <v>7.9057110788108824</v>
      </c>
      <c r="J329" s="71">
        <v>17.241335997038419</v>
      </c>
      <c r="K329" s="71">
        <v>25.645985698885358</v>
      </c>
      <c r="L329" s="71">
        <v>32.512504122629224</v>
      </c>
      <c r="M329" s="71">
        <v>37.105572434791803</v>
      </c>
      <c r="N329" s="71">
        <v>38.735755899321475</v>
      </c>
      <c r="O329" s="71">
        <v>37.105572434791803</v>
      </c>
      <c r="P329" s="71">
        <v>32.512504122629224</v>
      </c>
      <c r="Q329" s="71">
        <v>25.645985698885358</v>
      </c>
      <c r="R329" s="71">
        <v>17.241335997038419</v>
      </c>
      <c r="S329" s="71">
        <v>7.9057110788108824</v>
      </c>
      <c r="T329" s="71">
        <v>0</v>
      </c>
      <c r="U329" s="71">
        <v>0</v>
      </c>
      <c r="V329" s="71">
        <v>0</v>
      </c>
      <c r="W329" s="71">
        <v>0</v>
      </c>
      <c r="X329" s="64">
        <v>0</v>
      </c>
      <c r="Y329" s="64">
        <v>0</v>
      </c>
      <c r="Z329" s="64">
        <v>0</v>
      </c>
    </row>
    <row r="330" spans="1:26">
      <c r="A330" s="239" t="s">
        <v>777</v>
      </c>
      <c r="B330" s="43" t="s">
        <v>85</v>
      </c>
      <c r="C330" s="68">
        <v>0</v>
      </c>
      <c r="D330" s="68">
        <v>0</v>
      </c>
      <c r="E330" s="68">
        <v>0</v>
      </c>
      <c r="F330" s="71">
        <v>0</v>
      </c>
      <c r="G330" s="71">
        <v>0</v>
      </c>
      <c r="H330" s="71">
        <v>5.5931239237460852</v>
      </c>
      <c r="I330" s="71">
        <v>15.465706378763761</v>
      </c>
      <c r="J330" s="71">
        <v>25.10830148989637</v>
      </c>
      <c r="K330" s="71">
        <v>34.036873613268078</v>
      </c>
      <c r="L330" s="71">
        <v>41.5766493393606</v>
      </c>
      <c r="M330" s="71">
        <v>46.797112377448308</v>
      </c>
      <c r="N330" s="71">
        <v>48.695427371087071</v>
      </c>
      <c r="O330" s="71">
        <v>46.797112377448308</v>
      </c>
      <c r="P330" s="71">
        <v>41.5766493393606</v>
      </c>
      <c r="Q330" s="71">
        <v>34.036873613268078</v>
      </c>
      <c r="R330" s="71">
        <v>25.10830148989637</v>
      </c>
      <c r="S330" s="71">
        <v>15.465706378763761</v>
      </c>
      <c r="T330" s="71">
        <v>5.5931239237460852</v>
      </c>
      <c r="U330" s="71">
        <v>0</v>
      </c>
      <c r="V330" s="71">
        <v>0</v>
      </c>
      <c r="W330" s="71">
        <v>0</v>
      </c>
      <c r="X330" s="64">
        <v>0</v>
      </c>
      <c r="Y330" s="64">
        <v>0</v>
      </c>
      <c r="Z330" s="64">
        <v>0</v>
      </c>
    </row>
    <row r="331" spans="1:26">
      <c r="A331" s="239" t="s">
        <v>777</v>
      </c>
      <c r="B331" s="43" t="s">
        <v>86</v>
      </c>
      <c r="C331" s="68">
        <v>0</v>
      </c>
      <c r="D331" s="68">
        <v>0</v>
      </c>
      <c r="E331" s="68">
        <v>0</v>
      </c>
      <c r="F331" s="71">
        <v>0</v>
      </c>
      <c r="G331" s="71">
        <v>4.685566841409142</v>
      </c>
      <c r="H331" s="71">
        <v>14.080539125237113</v>
      </c>
      <c r="I331" s="71">
        <v>23.883928506372023</v>
      </c>
      <c r="J331" s="71">
        <v>33.74339644744844</v>
      </c>
      <c r="K331" s="71">
        <v>43.219227509329521</v>
      </c>
      <c r="L331" s="71">
        <v>51.630501894972141</v>
      </c>
      <c r="M331" s="71">
        <v>57.822987158035176</v>
      </c>
      <c r="N331" s="71">
        <v>60.190760901417697</v>
      </c>
      <c r="O331" s="71">
        <v>57.822987158035176</v>
      </c>
      <c r="P331" s="71">
        <v>51.630501894972141</v>
      </c>
      <c r="Q331" s="71">
        <v>43.219227509329521</v>
      </c>
      <c r="R331" s="71">
        <v>33.74339644744844</v>
      </c>
      <c r="S331" s="71">
        <v>23.883928506372023</v>
      </c>
      <c r="T331" s="71">
        <v>14.080539125237113</v>
      </c>
      <c r="U331" s="71">
        <v>4.685566841409142</v>
      </c>
      <c r="V331" s="71">
        <v>0</v>
      </c>
      <c r="W331" s="71">
        <v>0</v>
      </c>
      <c r="X331" s="64">
        <v>0</v>
      </c>
      <c r="Y331" s="64">
        <v>0</v>
      </c>
      <c r="Z331" s="64">
        <v>0</v>
      </c>
    </row>
    <row r="332" spans="1:26">
      <c r="A332" s="239" t="s">
        <v>777</v>
      </c>
      <c r="B332" s="43" t="s">
        <v>87</v>
      </c>
      <c r="C332" s="68">
        <v>0</v>
      </c>
      <c r="D332" s="68">
        <v>0</v>
      </c>
      <c r="E332" s="68">
        <v>0</v>
      </c>
      <c r="F332" s="71">
        <v>0</v>
      </c>
      <c r="G332" s="71">
        <v>8.2544915275792583</v>
      </c>
      <c r="H332" s="71">
        <v>17.478512261706509</v>
      </c>
      <c r="I332" s="71">
        <v>27.201920104938296</v>
      </c>
      <c r="J332" s="71">
        <v>37.101288755283505</v>
      </c>
      <c r="K332" s="71">
        <v>46.776445829890434</v>
      </c>
      <c r="L332" s="71">
        <v>55.584570356112131</v>
      </c>
      <c r="M332" s="71">
        <v>62.311320193521603</v>
      </c>
      <c r="N332" s="71">
        <v>64.975936161998305</v>
      </c>
      <c r="O332" s="71">
        <v>62.311320193521603</v>
      </c>
      <c r="P332" s="71">
        <v>55.584570356112131</v>
      </c>
      <c r="Q332" s="71">
        <v>46.776445829890434</v>
      </c>
      <c r="R332" s="71">
        <v>37.101288755283505</v>
      </c>
      <c r="S332" s="71">
        <v>27.201920104938296</v>
      </c>
      <c r="T332" s="71">
        <v>17.478512261706509</v>
      </c>
      <c r="U332" s="71">
        <v>8.2544915275792583</v>
      </c>
      <c r="V332" s="71">
        <v>0</v>
      </c>
      <c r="W332" s="71">
        <v>0</v>
      </c>
      <c r="X332" s="64">
        <v>0</v>
      </c>
      <c r="Y332" s="64">
        <v>0</v>
      </c>
      <c r="Z332" s="64">
        <v>0</v>
      </c>
    </row>
    <row r="333" spans="1:26">
      <c r="A333" s="239" t="s">
        <v>777</v>
      </c>
      <c r="B333" s="43" t="s">
        <v>88</v>
      </c>
      <c r="C333" s="68">
        <v>0</v>
      </c>
      <c r="D333" s="68">
        <v>0</v>
      </c>
      <c r="E333" s="68">
        <v>0</v>
      </c>
      <c r="F333" s="71">
        <v>0</v>
      </c>
      <c r="G333" s="71">
        <v>7.0670892255844331</v>
      </c>
      <c r="H333" s="71">
        <v>16.350866309338347</v>
      </c>
      <c r="I333" s="71">
        <v>26.104363813104097</v>
      </c>
      <c r="J333" s="71">
        <v>35.993848870702628</v>
      </c>
      <c r="K333" s="71">
        <v>45.604454564125135</v>
      </c>
      <c r="L333" s="71">
        <v>54.277104842867587</v>
      </c>
      <c r="M333" s="71">
        <v>60.813094619380507</v>
      </c>
      <c r="N333" s="71">
        <v>63.367870304861299</v>
      </c>
      <c r="O333" s="71">
        <v>60.813094619380507</v>
      </c>
      <c r="P333" s="71">
        <v>54.277104842867587</v>
      </c>
      <c r="Q333" s="71">
        <v>45.604454564125135</v>
      </c>
      <c r="R333" s="71">
        <v>35.993848870702628</v>
      </c>
      <c r="S333" s="71">
        <v>26.104363813104097</v>
      </c>
      <c r="T333" s="71">
        <v>16.350866309338347</v>
      </c>
      <c r="U333" s="71">
        <v>7.0670892255844331</v>
      </c>
      <c r="V333" s="71">
        <v>0</v>
      </c>
      <c r="W333" s="71">
        <v>0</v>
      </c>
      <c r="X333" s="64">
        <v>0</v>
      </c>
      <c r="Y333" s="64">
        <v>0</v>
      </c>
      <c r="Z333" s="64">
        <v>0</v>
      </c>
    </row>
    <row r="334" spans="1:26">
      <c r="A334" s="239" t="s">
        <v>777</v>
      </c>
      <c r="B334" s="43" t="s">
        <v>89</v>
      </c>
      <c r="C334" s="68">
        <v>0</v>
      </c>
      <c r="D334" s="68">
        <v>0</v>
      </c>
      <c r="E334" s="68">
        <v>0</v>
      </c>
      <c r="F334" s="71">
        <v>0</v>
      </c>
      <c r="G334" s="71">
        <v>1.3776644874510855</v>
      </c>
      <c r="H334" s="71">
        <v>10.908095179241355</v>
      </c>
      <c r="I334" s="71">
        <v>20.758331315542051</v>
      </c>
      <c r="J334" s="71">
        <v>30.554941025693019</v>
      </c>
      <c r="K334" s="71">
        <v>39.833309440076377</v>
      </c>
      <c r="L334" s="71">
        <v>47.90152968945025</v>
      </c>
      <c r="M334" s="71">
        <v>53.683936117722027</v>
      </c>
      <c r="N334" s="71">
        <v>55.844115405049727</v>
      </c>
      <c r="O334" s="71">
        <v>53.683936117722027</v>
      </c>
      <c r="P334" s="71">
        <v>47.90152968945025</v>
      </c>
      <c r="Q334" s="71">
        <v>39.833309440076377</v>
      </c>
      <c r="R334" s="71">
        <v>30.554941025693019</v>
      </c>
      <c r="S334" s="71">
        <v>20.758331315542051</v>
      </c>
      <c r="T334" s="71">
        <v>10.908095179241355</v>
      </c>
      <c r="U334" s="71">
        <v>1.3776644874510855</v>
      </c>
      <c r="V334" s="71">
        <v>0</v>
      </c>
      <c r="W334" s="71">
        <v>0</v>
      </c>
      <c r="X334" s="64">
        <v>0</v>
      </c>
      <c r="Y334" s="64">
        <v>0</v>
      </c>
      <c r="Z334" s="64">
        <v>0</v>
      </c>
    </row>
    <row r="335" spans="1:26">
      <c r="A335" s="239" t="s">
        <v>777</v>
      </c>
      <c r="B335" s="43" t="s">
        <v>90</v>
      </c>
      <c r="C335" s="68">
        <v>0</v>
      </c>
      <c r="D335" s="68">
        <v>0</v>
      </c>
      <c r="E335" s="68">
        <v>0</v>
      </c>
      <c r="F335" s="71">
        <v>0</v>
      </c>
      <c r="G335" s="71">
        <v>0</v>
      </c>
      <c r="H335" s="71">
        <v>2.646209168223955</v>
      </c>
      <c r="I335" s="71">
        <v>12.502435671049447</v>
      </c>
      <c r="J335" s="71">
        <v>22.035950828219409</v>
      </c>
      <c r="K335" s="71">
        <v>30.762134253099635</v>
      </c>
      <c r="L335" s="71">
        <v>38.028511728282091</v>
      </c>
      <c r="M335" s="71">
        <v>42.984114959643655</v>
      </c>
      <c r="N335" s="71">
        <v>44.766503027137048</v>
      </c>
      <c r="O335" s="71">
        <v>42.984114959643655</v>
      </c>
      <c r="P335" s="71">
        <v>38.028511728282091</v>
      </c>
      <c r="Q335" s="71">
        <v>30.762134253099635</v>
      </c>
      <c r="R335" s="71">
        <v>22.035950828219409</v>
      </c>
      <c r="S335" s="71">
        <v>12.502435671049447</v>
      </c>
      <c r="T335" s="71">
        <v>2.646209168223955</v>
      </c>
      <c r="U335" s="71">
        <v>0</v>
      </c>
      <c r="V335" s="71">
        <v>0</v>
      </c>
      <c r="W335" s="71">
        <v>0</v>
      </c>
      <c r="X335" s="64">
        <v>0</v>
      </c>
      <c r="Y335" s="64">
        <v>0</v>
      </c>
      <c r="Z335" s="64">
        <v>0</v>
      </c>
    </row>
    <row r="336" spans="1:26">
      <c r="A336" s="239" t="s">
        <v>777</v>
      </c>
      <c r="B336" s="43" t="s">
        <v>91</v>
      </c>
      <c r="C336" s="68">
        <v>0</v>
      </c>
      <c r="D336" s="68">
        <v>0</v>
      </c>
      <c r="E336" s="68">
        <v>0</v>
      </c>
      <c r="F336" s="71">
        <v>0</v>
      </c>
      <c r="G336" s="71">
        <v>0</v>
      </c>
      <c r="H336" s="71">
        <v>0</v>
      </c>
      <c r="I336" s="71">
        <v>3.3793727737611827</v>
      </c>
      <c r="J336" s="71">
        <v>12.488944865461193</v>
      </c>
      <c r="K336" s="71">
        <v>20.568829251488697</v>
      </c>
      <c r="L336" s="71">
        <v>27.063953152718302</v>
      </c>
      <c r="M336" s="71">
        <v>31.341913824005324</v>
      </c>
      <c r="N336" s="71">
        <v>32.845039779662926</v>
      </c>
      <c r="O336" s="71">
        <v>31.341913824005324</v>
      </c>
      <c r="P336" s="71">
        <v>27.063953152718302</v>
      </c>
      <c r="Q336" s="71">
        <v>20.568829251488697</v>
      </c>
      <c r="R336" s="71">
        <v>12.488944865461193</v>
      </c>
      <c r="S336" s="71">
        <v>3.3793727737611827</v>
      </c>
      <c r="T336" s="71">
        <v>0</v>
      </c>
      <c r="U336" s="71">
        <v>0</v>
      </c>
      <c r="V336" s="71">
        <v>0</v>
      </c>
      <c r="W336" s="71">
        <v>0</v>
      </c>
      <c r="X336" s="64">
        <v>0</v>
      </c>
      <c r="Y336" s="64">
        <v>0</v>
      </c>
      <c r="Z336" s="64">
        <v>0</v>
      </c>
    </row>
    <row r="337" spans="1:26">
      <c r="A337" s="239" t="s">
        <v>777</v>
      </c>
      <c r="B337" s="43" t="s">
        <v>92</v>
      </c>
      <c r="C337" s="68">
        <v>0</v>
      </c>
      <c r="D337" s="68">
        <v>0</v>
      </c>
      <c r="E337" s="68">
        <v>0</v>
      </c>
      <c r="F337" s="71">
        <v>0</v>
      </c>
      <c r="G337" s="71">
        <v>0</v>
      </c>
      <c r="H337" s="71">
        <v>0</v>
      </c>
      <c r="I337" s="71">
        <v>0</v>
      </c>
      <c r="J337" s="71">
        <v>4.4691956377151012</v>
      </c>
      <c r="K337" s="71">
        <v>11.987633247242014</v>
      </c>
      <c r="L337" s="71">
        <v>17.895555034930485</v>
      </c>
      <c r="M337" s="71">
        <v>21.708410610061158</v>
      </c>
      <c r="N337" s="71">
        <v>23.031368698894486</v>
      </c>
      <c r="O337" s="71">
        <v>21.708410610061158</v>
      </c>
      <c r="P337" s="71">
        <v>17.895555034930485</v>
      </c>
      <c r="Q337" s="71">
        <v>11.987633247242014</v>
      </c>
      <c r="R337" s="71">
        <v>4.4691956377151012</v>
      </c>
      <c r="S337" s="71">
        <v>0</v>
      </c>
      <c r="T337" s="71">
        <v>0</v>
      </c>
      <c r="U337" s="71">
        <v>0</v>
      </c>
      <c r="V337" s="71">
        <v>0</v>
      </c>
      <c r="W337" s="71">
        <v>0</v>
      </c>
      <c r="X337" s="64">
        <v>0</v>
      </c>
      <c r="Y337" s="64">
        <v>0</v>
      </c>
      <c r="Z337" s="64">
        <v>0</v>
      </c>
    </row>
    <row r="338" spans="1:26">
      <c r="A338" s="239" t="s">
        <v>777</v>
      </c>
      <c r="B338" s="43" t="s">
        <v>93</v>
      </c>
      <c r="C338" s="68">
        <v>0</v>
      </c>
      <c r="D338" s="68">
        <v>0</v>
      </c>
      <c r="E338" s="68">
        <v>0</v>
      </c>
      <c r="F338" s="71">
        <v>0</v>
      </c>
      <c r="G338" s="71">
        <v>0</v>
      </c>
      <c r="H338" s="71">
        <v>0</v>
      </c>
      <c r="I338" s="71">
        <v>0</v>
      </c>
      <c r="J338" s="71">
        <v>0.27159952321728492</v>
      </c>
      <c r="K338" s="71">
        <v>7.4888879964201136</v>
      </c>
      <c r="L338" s="71">
        <v>13.103190901522856</v>
      </c>
      <c r="M338" s="71">
        <v>16.69563307796404</v>
      </c>
      <c r="N338" s="71">
        <v>17.935788458802318</v>
      </c>
      <c r="O338" s="71">
        <v>16.69563307796404</v>
      </c>
      <c r="P338" s="71">
        <v>13.103190901522856</v>
      </c>
      <c r="Q338" s="71">
        <v>7.4888879964201136</v>
      </c>
      <c r="R338" s="71">
        <v>0.27159952321728492</v>
      </c>
      <c r="S338" s="71">
        <v>0</v>
      </c>
      <c r="T338" s="71">
        <v>0</v>
      </c>
      <c r="U338" s="71">
        <v>0</v>
      </c>
      <c r="V338" s="71">
        <v>0</v>
      </c>
      <c r="W338" s="71">
        <v>0</v>
      </c>
      <c r="X338" s="64">
        <v>0</v>
      </c>
      <c r="Y338" s="64">
        <v>0</v>
      </c>
      <c r="Z338" s="64">
        <v>0</v>
      </c>
    </row>
    <row r="339" spans="1:26">
      <c r="A339" s="240" t="s">
        <v>775</v>
      </c>
      <c r="B339" s="43" t="s">
        <v>82</v>
      </c>
      <c r="C339" s="68">
        <v>0</v>
      </c>
      <c r="D339" s="68">
        <v>0</v>
      </c>
      <c r="E339" s="68">
        <v>0</v>
      </c>
      <c r="F339" s="71">
        <v>0</v>
      </c>
      <c r="G339" s="71">
        <v>0</v>
      </c>
      <c r="H339" s="71">
        <v>0</v>
      </c>
      <c r="I339" s="71">
        <v>0</v>
      </c>
      <c r="J339" s="71">
        <v>0</v>
      </c>
      <c r="K339" s="71">
        <v>6.3793886082313627</v>
      </c>
      <c r="L339" s="71">
        <v>11.61737409929445</v>
      </c>
      <c r="M339" s="71">
        <v>14.958369490903209</v>
      </c>
      <c r="N339" s="71">
        <v>16.109317344233762</v>
      </c>
      <c r="O339" s="71">
        <v>14.958369490903209</v>
      </c>
      <c r="P339" s="71">
        <v>11.61737409929445</v>
      </c>
      <c r="Q339" s="71">
        <v>6.3793886082313627</v>
      </c>
      <c r="R339" s="71">
        <v>0</v>
      </c>
      <c r="S339" s="71">
        <v>0</v>
      </c>
      <c r="T339" s="71">
        <v>0</v>
      </c>
      <c r="U339" s="71">
        <v>0</v>
      </c>
      <c r="V339" s="71">
        <v>0</v>
      </c>
      <c r="W339" s="71">
        <v>0</v>
      </c>
      <c r="X339" s="64">
        <v>0</v>
      </c>
      <c r="Y339" s="64">
        <v>0</v>
      </c>
      <c r="Z339" s="64">
        <v>0</v>
      </c>
    </row>
    <row r="340" spans="1:26">
      <c r="A340" s="240" t="s">
        <v>775</v>
      </c>
      <c r="B340" s="43" t="s">
        <v>83</v>
      </c>
      <c r="C340" s="68">
        <v>0</v>
      </c>
      <c r="D340" s="68">
        <v>0</v>
      </c>
      <c r="E340" s="68">
        <v>0</v>
      </c>
      <c r="F340" s="71">
        <v>0</v>
      </c>
      <c r="G340" s="71">
        <v>0</v>
      </c>
      <c r="H340" s="71">
        <v>0</v>
      </c>
      <c r="I340" s="71">
        <v>0</v>
      </c>
      <c r="J340" s="71">
        <v>6.4702934028471937</v>
      </c>
      <c r="K340" s="71">
        <v>13.62303117132393</v>
      </c>
      <c r="L340" s="71">
        <v>19.256356488286364</v>
      </c>
      <c r="M340" s="71">
        <v>22.895503855903481</v>
      </c>
      <c r="N340" s="71">
        <v>24.158542841695244</v>
      </c>
      <c r="O340" s="71">
        <v>22.895503855903481</v>
      </c>
      <c r="P340" s="71">
        <v>19.256356488286364</v>
      </c>
      <c r="Q340" s="71">
        <v>13.62303117132393</v>
      </c>
      <c r="R340" s="71">
        <v>6.4702934028471937</v>
      </c>
      <c r="S340" s="71">
        <v>0</v>
      </c>
      <c r="T340" s="71">
        <v>0</v>
      </c>
      <c r="U340" s="71">
        <v>0</v>
      </c>
      <c r="V340" s="71">
        <v>0</v>
      </c>
      <c r="W340" s="71">
        <v>0</v>
      </c>
      <c r="X340" s="64">
        <v>0</v>
      </c>
      <c r="Y340" s="64">
        <v>0</v>
      </c>
      <c r="Z340" s="64">
        <v>0</v>
      </c>
    </row>
    <row r="341" spans="1:26">
      <c r="A341" s="240" t="s">
        <v>775</v>
      </c>
      <c r="B341" s="43" t="s">
        <v>84</v>
      </c>
      <c r="C341" s="68">
        <v>0</v>
      </c>
      <c r="D341" s="68">
        <v>0</v>
      </c>
      <c r="E341" s="68">
        <v>0</v>
      </c>
      <c r="F341" s="71">
        <v>0</v>
      </c>
      <c r="G341" s="71">
        <v>0</v>
      </c>
      <c r="H341" s="71">
        <v>0</v>
      </c>
      <c r="I341" s="71">
        <v>7.0612664272616392</v>
      </c>
      <c r="J341" s="71">
        <v>15.654189060287074</v>
      </c>
      <c r="K341" s="71">
        <v>23.326956999465953</v>
      </c>
      <c r="L341" s="71">
        <v>29.523110751339885</v>
      </c>
      <c r="M341" s="71">
        <v>33.61601883938701</v>
      </c>
      <c r="N341" s="71">
        <v>35.056174508528919</v>
      </c>
      <c r="O341" s="71">
        <v>33.61601883938701</v>
      </c>
      <c r="P341" s="71">
        <v>29.523110751339885</v>
      </c>
      <c r="Q341" s="71">
        <v>23.326956999465953</v>
      </c>
      <c r="R341" s="71">
        <v>15.654189060287074</v>
      </c>
      <c r="S341" s="71">
        <v>7.0612664272616392</v>
      </c>
      <c r="T341" s="71">
        <v>0</v>
      </c>
      <c r="U341" s="71">
        <v>0</v>
      </c>
      <c r="V341" s="71">
        <v>0</v>
      </c>
      <c r="W341" s="71">
        <v>0</v>
      </c>
      <c r="X341" s="64">
        <v>0</v>
      </c>
      <c r="Y341" s="64">
        <v>0</v>
      </c>
      <c r="Z341" s="64">
        <v>0</v>
      </c>
    </row>
    <row r="342" spans="1:26">
      <c r="A342" s="240" t="s">
        <v>775</v>
      </c>
      <c r="B342" s="43" t="s">
        <v>85</v>
      </c>
      <c r="C342" s="68">
        <v>0</v>
      </c>
      <c r="D342" s="68">
        <v>0</v>
      </c>
      <c r="E342" s="68">
        <v>0</v>
      </c>
      <c r="F342" s="71">
        <v>0</v>
      </c>
      <c r="G342" s="71">
        <v>0</v>
      </c>
      <c r="H342" s="71">
        <v>5.8964161640733375</v>
      </c>
      <c r="I342" s="71">
        <v>15.022378613016741</v>
      </c>
      <c r="J342" s="71">
        <v>23.891167583269809</v>
      </c>
      <c r="K342" s="71">
        <v>32.019471049538772</v>
      </c>
      <c r="L342" s="71">
        <v>38.776470790766773</v>
      </c>
      <c r="M342" s="71">
        <v>43.367945725932664</v>
      </c>
      <c r="N342" s="71">
        <v>45.014162201108306</v>
      </c>
      <c r="O342" s="71">
        <v>43.367945725932664</v>
      </c>
      <c r="P342" s="71">
        <v>38.776470790766773</v>
      </c>
      <c r="Q342" s="71">
        <v>32.019471049538772</v>
      </c>
      <c r="R342" s="71">
        <v>23.891167583269809</v>
      </c>
      <c r="S342" s="71">
        <v>15.022378613016741</v>
      </c>
      <c r="T342" s="71">
        <v>5.8964161640733375</v>
      </c>
      <c r="U342" s="71">
        <v>0</v>
      </c>
      <c r="V342" s="71">
        <v>0</v>
      </c>
      <c r="W342" s="71">
        <v>0</v>
      </c>
      <c r="X342" s="64">
        <v>0</v>
      </c>
      <c r="Y342" s="64">
        <v>0</v>
      </c>
      <c r="Z342" s="64">
        <v>0</v>
      </c>
    </row>
    <row r="343" spans="1:26">
      <c r="A343" s="240" t="s">
        <v>775</v>
      </c>
      <c r="B343" s="43" t="s">
        <v>86</v>
      </c>
      <c r="C343" s="68">
        <v>0</v>
      </c>
      <c r="D343" s="68">
        <v>0</v>
      </c>
      <c r="E343" s="68">
        <v>0</v>
      </c>
      <c r="F343" s="71">
        <v>0</v>
      </c>
      <c r="G343" s="71">
        <v>6.1280759798322473</v>
      </c>
      <c r="H343" s="71">
        <v>14.844069187243763</v>
      </c>
      <c r="I343" s="71">
        <v>23.930525602838131</v>
      </c>
      <c r="J343" s="71">
        <v>33.016873093344557</v>
      </c>
      <c r="K343" s="71">
        <v>41.641812282667871</v>
      </c>
      <c r="L343" s="71">
        <v>49.133482694033177</v>
      </c>
      <c r="M343" s="71">
        <v>54.481045352573396</v>
      </c>
      <c r="N343" s="71">
        <v>56.470338339207466</v>
      </c>
      <c r="O343" s="71">
        <v>54.481045352573396</v>
      </c>
      <c r="P343" s="71">
        <v>49.133482694033177</v>
      </c>
      <c r="Q343" s="71">
        <v>41.641812282667871</v>
      </c>
      <c r="R343" s="71">
        <v>33.016873093344557</v>
      </c>
      <c r="S343" s="71">
        <v>23.930525602838131</v>
      </c>
      <c r="T343" s="71">
        <v>14.844069187243763</v>
      </c>
      <c r="U343" s="71">
        <v>6.1280759798322473</v>
      </c>
      <c r="V343" s="71">
        <v>0</v>
      </c>
      <c r="W343" s="71">
        <v>0</v>
      </c>
      <c r="X343" s="64">
        <v>0</v>
      </c>
      <c r="Y343" s="64">
        <v>0</v>
      </c>
      <c r="Z343" s="64">
        <v>0</v>
      </c>
    </row>
    <row r="344" spans="1:26">
      <c r="A344" s="240" t="s">
        <v>775</v>
      </c>
      <c r="B344" s="43" t="s">
        <v>87</v>
      </c>
      <c r="C344" s="68">
        <v>0</v>
      </c>
      <c r="D344" s="68">
        <v>0</v>
      </c>
      <c r="E344" s="68">
        <v>0</v>
      </c>
      <c r="F344" s="71">
        <v>2.063341781961864</v>
      </c>
      <c r="G344" s="71">
        <v>9.8520141803453267</v>
      </c>
      <c r="H344" s="71">
        <v>18.426300512729174</v>
      </c>
      <c r="I344" s="71">
        <v>27.455961498161422</v>
      </c>
      <c r="J344" s="71">
        <v>36.59615564511914</v>
      </c>
      <c r="K344" s="71">
        <v>45.413452930512655</v>
      </c>
      <c r="L344" s="71">
        <v>53.246712965416506</v>
      </c>
      <c r="M344" s="71">
        <v>59.002278001414872</v>
      </c>
      <c r="N344" s="71">
        <v>61.196615489251279</v>
      </c>
      <c r="O344" s="71">
        <v>59.002278001414872</v>
      </c>
      <c r="P344" s="71">
        <v>53.246712965416506</v>
      </c>
      <c r="Q344" s="71">
        <v>45.413452930512655</v>
      </c>
      <c r="R344" s="71">
        <v>36.59615564511914</v>
      </c>
      <c r="S344" s="71">
        <v>27.455961498161422</v>
      </c>
      <c r="T344" s="71">
        <v>18.426300512729174</v>
      </c>
      <c r="U344" s="71">
        <v>9.8520141803453267</v>
      </c>
      <c r="V344" s="71">
        <v>2.063341781961864</v>
      </c>
      <c r="W344" s="71">
        <v>0</v>
      </c>
      <c r="X344" s="64">
        <v>0</v>
      </c>
      <c r="Y344" s="64">
        <v>0</v>
      </c>
      <c r="Z344" s="64">
        <v>0</v>
      </c>
    </row>
    <row r="345" spans="1:26">
      <c r="A345" s="240" t="s">
        <v>775</v>
      </c>
      <c r="B345" s="43" t="s">
        <v>88</v>
      </c>
      <c r="C345" s="68">
        <v>0</v>
      </c>
      <c r="D345" s="68">
        <v>0</v>
      </c>
      <c r="E345" s="68">
        <v>0</v>
      </c>
      <c r="F345" s="71">
        <v>0.75628906252566963</v>
      </c>
      <c r="G345" s="71">
        <v>8.6137181636723792</v>
      </c>
      <c r="H345" s="71">
        <v>17.237506931262775</v>
      </c>
      <c r="I345" s="71">
        <v>26.288808059513027</v>
      </c>
      <c r="J345" s="71">
        <v>35.413494385222684</v>
      </c>
      <c r="K345" s="71">
        <v>44.167438158089219</v>
      </c>
      <c r="L345" s="71">
        <v>51.883404890315546</v>
      </c>
      <c r="M345" s="71">
        <v>57.493895395000834</v>
      </c>
      <c r="N345" s="71">
        <v>59.613457225792587</v>
      </c>
      <c r="O345" s="71">
        <v>57.493895395000834</v>
      </c>
      <c r="P345" s="71">
        <v>51.883404890315546</v>
      </c>
      <c r="Q345" s="71">
        <v>44.167438158089219</v>
      </c>
      <c r="R345" s="71">
        <v>35.413494385222684</v>
      </c>
      <c r="S345" s="71">
        <v>26.288808059513027</v>
      </c>
      <c r="T345" s="71">
        <v>17.237506931262775</v>
      </c>
      <c r="U345" s="71">
        <v>8.6137181636723792</v>
      </c>
      <c r="V345" s="71">
        <v>0.75628906252566963</v>
      </c>
      <c r="W345" s="71">
        <v>0</v>
      </c>
      <c r="X345" s="64">
        <v>0</v>
      </c>
      <c r="Y345" s="64">
        <v>0</v>
      </c>
      <c r="Z345" s="64">
        <v>0</v>
      </c>
    </row>
    <row r="346" spans="1:26">
      <c r="A346" s="240" t="s">
        <v>775</v>
      </c>
      <c r="B346" s="43" t="s">
        <v>89</v>
      </c>
      <c r="C346" s="68">
        <v>0</v>
      </c>
      <c r="D346" s="68">
        <v>0</v>
      </c>
      <c r="E346" s="68">
        <v>0</v>
      </c>
      <c r="F346" s="71">
        <v>0</v>
      </c>
      <c r="G346" s="71">
        <v>2.6709444730139427</v>
      </c>
      <c r="H346" s="71">
        <v>11.499596578051626</v>
      </c>
      <c r="I346" s="71">
        <v>20.617233696830453</v>
      </c>
      <c r="J346" s="71">
        <v>29.635245405917747</v>
      </c>
      <c r="K346" s="71">
        <v>38.077054278955309</v>
      </c>
      <c r="L346" s="71">
        <v>45.277581186470364</v>
      </c>
      <c r="M346" s="71">
        <v>50.308397357295661</v>
      </c>
      <c r="N346" s="71">
        <v>52.14877920130359</v>
      </c>
      <c r="O346" s="71">
        <v>50.308397357295661</v>
      </c>
      <c r="P346" s="71">
        <v>45.277581186470364</v>
      </c>
      <c r="Q346" s="71">
        <v>38.077054278955309</v>
      </c>
      <c r="R346" s="71">
        <v>29.635245405917747</v>
      </c>
      <c r="S346" s="71">
        <v>20.617233696830453</v>
      </c>
      <c r="T346" s="71">
        <v>11.499596578051626</v>
      </c>
      <c r="U346" s="71">
        <v>2.6709444730139427</v>
      </c>
      <c r="V346" s="71">
        <v>0</v>
      </c>
      <c r="W346" s="71">
        <v>0</v>
      </c>
      <c r="X346" s="64">
        <v>0</v>
      </c>
      <c r="Y346" s="64">
        <v>0</v>
      </c>
      <c r="Z346" s="64">
        <v>0</v>
      </c>
    </row>
    <row r="347" spans="1:26">
      <c r="A347" s="240" t="s">
        <v>775</v>
      </c>
      <c r="B347" s="43" t="s">
        <v>90</v>
      </c>
      <c r="C347" s="68">
        <v>0</v>
      </c>
      <c r="D347" s="68">
        <v>0</v>
      </c>
      <c r="E347" s="68">
        <v>0</v>
      </c>
      <c r="F347" s="71">
        <v>0</v>
      </c>
      <c r="G347" s="71">
        <v>0</v>
      </c>
      <c r="H347" s="71">
        <v>2.789702271174483</v>
      </c>
      <c r="I347" s="71">
        <v>11.897807438785371</v>
      </c>
      <c r="J347" s="71">
        <v>20.666698408986512</v>
      </c>
      <c r="K347" s="71">
        <v>28.617625963653399</v>
      </c>
      <c r="L347" s="71">
        <v>35.146583551082387</v>
      </c>
      <c r="M347" s="71">
        <v>39.528692942222762</v>
      </c>
      <c r="N347" s="71">
        <v>41.086720566308998</v>
      </c>
      <c r="O347" s="71">
        <v>39.528692942222762</v>
      </c>
      <c r="P347" s="71">
        <v>35.146583551082387</v>
      </c>
      <c r="Q347" s="71">
        <v>28.617625963653399</v>
      </c>
      <c r="R347" s="71">
        <v>20.666698408986512</v>
      </c>
      <c r="S347" s="71">
        <v>11.897807438785371</v>
      </c>
      <c r="T347" s="71">
        <v>2.789702271174483</v>
      </c>
      <c r="U347" s="71">
        <v>0</v>
      </c>
      <c r="V347" s="71">
        <v>0</v>
      </c>
      <c r="W347" s="71">
        <v>0</v>
      </c>
      <c r="X347" s="64">
        <v>0</v>
      </c>
      <c r="Y347" s="64">
        <v>0</v>
      </c>
      <c r="Z347" s="64">
        <v>0</v>
      </c>
    </row>
    <row r="348" spans="1:26">
      <c r="A348" s="240" t="s">
        <v>775</v>
      </c>
      <c r="B348" s="43" t="s">
        <v>91</v>
      </c>
      <c r="C348" s="68">
        <v>0</v>
      </c>
      <c r="D348" s="68">
        <v>0</v>
      </c>
      <c r="E348" s="68">
        <v>0</v>
      </c>
      <c r="F348" s="71">
        <v>0</v>
      </c>
      <c r="G348" s="71">
        <v>0</v>
      </c>
      <c r="H348" s="71">
        <v>0</v>
      </c>
      <c r="I348" s="71">
        <v>2.310391791767719</v>
      </c>
      <c r="J348" s="71">
        <v>10.706615335388138</v>
      </c>
      <c r="K348" s="71">
        <v>18.101185611557774</v>
      </c>
      <c r="L348" s="71">
        <v>23.988186694651084</v>
      </c>
      <c r="M348" s="71">
        <v>27.827033276181858</v>
      </c>
      <c r="N348" s="71">
        <v>29.166956131682994</v>
      </c>
      <c r="O348" s="71">
        <v>27.827033276181858</v>
      </c>
      <c r="P348" s="71">
        <v>23.988186694651084</v>
      </c>
      <c r="Q348" s="71">
        <v>18.101185611557774</v>
      </c>
      <c r="R348" s="71">
        <v>10.706615335388138</v>
      </c>
      <c r="S348" s="71">
        <v>2.310391791767719</v>
      </c>
      <c r="T348" s="71">
        <v>0</v>
      </c>
      <c r="U348" s="71">
        <v>0</v>
      </c>
      <c r="V348" s="71">
        <v>0</v>
      </c>
      <c r="W348" s="71">
        <v>0</v>
      </c>
      <c r="X348" s="64">
        <v>0</v>
      </c>
      <c r="Y348" s="64">
        <v>0</v>
      </c>
      <c r="Z348" s="64">
        <v>0</v>
      </c>
    </row>
    <row r="349" spans="1:26">
      <c r="A349" s="240" t="s">
        <v>775</v>
      </c>
      <c r="B349" s="43" t="s">
        <v>92</v>
      </c>
      <c r="C349" s="68">
        <v>0</v>
      </c>
      <c r="D349" s="68">
        <v>0</v>
      </c>
      <c r="E349" s="68">
        <v>0</v>
      </c>
      <c r="F349" s="71">
        <v>0</v>
      </c>
      <c r="G349" s="71">
        <v>0</v>
      </c>
      <c r="H349" s="71">
        <v>0</v>
      </c>
      <c r="I349" s="71">
        <v>0</v>
      </c>
      <c r="J349" s="71">
        <v>2.3981640310080454</v>
      </c>
      <c r="K349" s="71">
        <v>9.3145982053586653</v>
      </c>
      <c r="L349" s="71">
        <v>14.711004487073541</v>
      </c>
      <c r="M349" s="71">
        <v>18.169741073092222</v>
      </c>
      <c r="N349" s="71">
        <v>19.364596680560595</v>
      </c>
      <c r="O349" s="71">
        <v>18.169741073092222</v>
      </c>
      <c r="P349" s="71">
        <v>14.711004487073541</v>
      </c>
      <c r="Q349" s="71">
        <v>9.3145982053586653</v>
      </c>
      <c r="R349" s="71">
        <v>2.3981640310080454</v>
      </c>
      <c r="S349" s="71">
        <v>0</v>
      </c>
      <c r="T349" s="71">
        <v>0</v>
      </c>
      <c r="U349" s="71">
        <v>0</v>
      </c>
      <c r="V349" s="71">
        <v>0</v>
      </c>
      <c r="W349" s="71">
        <v>0</v>
      </c>
      <c r="X349" s="64">
        <v>0</v>
      </c>
      <c r="Y349" s="64">
        <v>0</v>
      </c>
      <c r="Z349" s="64">
        <v>0</v>
      </c>
    </row>
    <row r="350" spans="1:26">
      <c r="A350" s="240" t="s">
        <v>775</v>
      </c>
      <c r="B350" s="43" t="s">
        <v>93</v>
      </c>
      <c r="C350" s="68">
        <v>0</v>
      </c>
      <c r="D350" s="68">
        <v>0</v>
      </c>
      <c r="E350" s="68">
        <v>0</v>
      </c>
      <c r="F350" s="71">
        <v>0</v>
      </c>
      <c r="G350" s="71">
        <v>0</v>
      </c>
      <c r="H350" s="71">
        <v>0</v>
      </c>
      <c r="I350" s="71">
        <v>0</v>
      </c>
      <c r="J350" s="71">
        <v>0</v>
      </c>
      <c r="K350" s="71">
        <v>4.7277701743207201</v>
      </c>
      <c r="L350" s="71">
        <v>9.8774343432329417</v>
      </c>
      <c r="M350" s="71">
        <v>13.153704698737277</v>
      </c>
      <c r="N350" s="71">
        <v>14.280699859525367</v>
      </c>
      <c r="O350" s="71">
        <v>13.153704698737277</v>
      </c>
      <c r="P350" s="71">
        <v>9.8774343432329417</v>
      </c>
      <c r="Q350" s="71">
        <v>4.7277701743207201</v>
      </c>
      <c r="R350" s="71">
        <v>0</v>
      </c>
      <c r="S350" s="71">
        <v>0</v>
      </c>
      <c r="T350" s="71">
        <v>0</v>
      </c>
      <c r="U350" s="71">
        <v>0</v>
      </c>
      <c r="V350" s="71">
        <v>0</v>
      </c>
      <c r="W350" s="71">
        <v>0</v>
      </c>
      <c r="X350" s="64">
        <v>0</v>
      </c>
      <c r="Y350" s="64">
        <v>0</v>
      </c>
      <c r="Z350" s="64">
        <v>0</v>
      </c>
    </row>
    <row r="351" spans="1:26">
      <c r="A351" s="240" t="s">
        <v>765</v>
      </c>
      <c r="B351" s="43" t="s">
        <v>82</v>
      </c>
      <c r="C351" s="68">
        <v>0</v>
      </c>
      <c r="D351" s="68">
        <v>0</v>
      </c>
      <c r="E351" s="68">
        <v>0</v>
      </c>
      <c r="F351" s="71">
        <v>0</v>
      </c>
      <c r="G351" s="71">
        <v>0</v>
      </c>
      <c r="H351" s="71">
        <v>0</v>
      </c>
      <c r="I351" s="71">
        <v>0</v>
      </c>
      <c r="J351" s="71">
        <v>10.350831788488057</v>
      </c>
      <c r="K351" s="71">
        <v>19.853719587620315</v>
      </c>
      <c r="L351" s="71">
        <v>27.538938129033749</v>
      </c>
      <c r="M351" s="71">
        <v>32.649910731647601</v>
      </c>
      <c r="N351" s="71">
        <v>34.459264307688152</v>
      </c>
      <c r="O351" s="71">
        <v>32.649910731647601</v>
      </c>
      <c r="P351" s="71">
        <v>27.538938129033749</v>
      </c>
      <c r="Q351" s="71">
        <v>19.853719587620315</v>
      </c>
      <c r="R351" s="71">
        <v>10.350831788488057</v>
      </c>
      <c r="S351" s="71">
        <v>0</v>
      </c>
      <c r="T351" s="71">
        <v>0</v>
      </c>
      <c r="U351" s="71">
        <v>0</v>
      </c>
      <c r="V351" s="71">
        <v>0</v>
      </c>
      <c r="W351" s="71">
        <v>0</v>
      </c>
      <c r="X351" s="64">
        <v>0</v>
      </c>
      <c r="Y351" s="64">
        <v>0</v>
      </c>
      <c r="Z351" s="64">
        <v>0</v>
      </c>
    </row>
    <row r="352" spans="1:26">
      <c r="A352" s="240" t="s">
        <v>765</v>
      </c>
      <c r="B352" s="43" t="s">
        <v>83</v>
      </c>
      <c r="C352" s="68">
        <v>0</v>
      </c>
      <c r="D352" s="68">
        <v>0</v>
      </c>
      <c r="E352" s="68">
        <v>0</v>
      </c>
      <c r="F352" s="71">
        <v>0</v>
      </c>
      <c r="G352" s="71">
        <v>0</v>
      </c>
      <c r="H352" s="71">
        <v>0</v>
      </c>
      <c r="I352" s="71">
        <v>4.5097845468098434</v>
      </c>
      <c r="J352" s="71">
        <v>15.85115964050517</v>
      </c>
      <c r="K352" s="71">
        <v>26.114767906937132</v>
      </c>
      <c r="L352" s="71">
        <v>34.634580919796292</v>
      </c>
      <c r="M352" s="71">
        <v>40.45969134467299</v>
      </c>
      <c r="N352" s="71">
        <v>42.562580102089669</v>
      </c>
      <c r="O352" s="71">
        <v>40.45969134467299</v>
      </c>
      <c r="P352" s="71">
        <v>34.634580919796292</v>
      </c>
      <c r="Q352" s="71">
        <v>26.114767906937132</v>
      </c>
      <c r="R352" s="71">
        <v>15.85115964050517</v>
      </c>
      <c r="S352" s="71">
        <v>4.5097845468098434</v>
      </c>
      <c r="T352" s="71">
        <v>0</v>
      </c>
      <c r="U352" s="71">
        <v>0</v>
      </c>
      <c r="V352" s="71">
        <v>0</v>
      </c>
      <c r="W352" s="71">
        <v>0</v>
      </c>
      <c r="X352" s="64">
        <v>0</v>
      </c>
      <c r="Y352" s="64">
        <v>0</v>
      </c>
      <c r="Z352" s="64">
        <v>0</v>
      </c>
    </row>
    <row r="353" spans="1:26">
      <c r="A353" s="240" t="s">
        <v>765</v>
      </c>
      <c r="B353" s="43" t="s">
        <v>84</v>
      </c>
      <c r="C353" s="68">
        <v>0</v>
      </c>
      <c r="D353" s="68">
        <v>0</v>
      </c>
      <c r="E353" s="68">
        <v>0</v>
      </c>
      <c r="F353" s="71">
        <v>0</v>
      </c>
      <c r="G353" s="71">
        <v>0</v>
      </c>
      <c r="H353" s="71">
        <v>0</v>
      </c>
      <c r="I353" s="71">
        <v>10.944111763817833</v>
      </c>
      <c r="J353" s="71">
        <v>22.928951348375765</v>
      </c>
      <c r="K353" s="71">
        <v>34.132692140603815</v>
      </c>
      <c r="L353" s="71">
        <v>43.846487984478969</v>
      </c>
      <c r="M353" s="71">
        <v>50.84761444534098</v>
      </c>
      <c r="N353" s="71">
        <v>53.484085887958869</v>
      </c>
      <c r="O353" s="71">
        <v>50.84761444534098</v>
      </c>
      <c r="P353" s="71">
        <v>43.846487984478969</v>
      </c>
      <c r="Q353" s="71">
        <v>34.132692140603815</v>
      </c>
      <c r="R353" s="71">
        <v>22.928951348375765</v>
      </c>
      <c r="S353" s="71">
        <v>10.944111763817833</v>
      </c>
      <c r="T353" s="71">
        <v>0</v>
      </c>
      <c r="U353" s="71">
        <v>0</v>
      </c>
      <c r="V353" s="71">
        <v>0</v>
      </c>
      <c r="W353" s="71">
        <v>0</v>
      </c>
      <c r="X353" s="64">
        <v>0</v>
      </c>
      <c r="Y353" s="64">
        <v>0</v>
      </c>
      <c r="Z353" s="64">
        <v>0</v>
      </c>
    </row>
    <row r="354" spans="1:26">
      <c r="A354" s="240" t="s">
        <v>765</v>
      </c>
      <c r="B354" s="43" t="s">
        <v>85</v>
      </c>
      <c r="C354" s="68">
        <v>0</v>
      </c>
      <c r="D354" s="68">
        <v>0</v>
      </c>
      <c r="E354" s="68">
        <v>0</v>
      </c>
      <c r="F354" s="71">
        <v>0</v>
      </c>
      <c r="G354" s="71">
        <v>0</v>
      </c>
      <c r="H354" s="71">
        <v>4.1599755363827606</v>
      </c>
      <c r="I354" s="71">
        <v>16.575889483225616</v>
      </c>
      <c r="J354" s="71">
        <v>28.916415693489796</v>
      </c>
      <c r="K354" s="71">
        <v>40.826990476938349</v>
      </c>
      <c r="L354" s="71">
        <v>51.66664353679824</v>
      </c>
      <c r="M354" s="71">
        <v>60.059364606307639</v>
      </c>
      <c r="N354" s="71">
        <v>63.451556545638326</v>
      </c>
      <c r="O354" s="71">
        <v>60.059364606307639</v>
      </c>
      <c r="P354" s="71">
        <v>51.66664353679824</v>
      </c>
      <c r="Q354" s="71">
        <v>40.826990476938349</v>
      </c>
      <c r="R354" s="71">
        <v>28.916415693489796</v>
      </c>
      <c r="S354" s="71">
        <v>16.575889483225616</v>
      </c>
      <c r="T354" s="71">
        <v>4.1599755363827606</v>
      </c>
      <c r="U354" s="71">
        <v>0</v>
      </c>
      <c r="V354" s="71">
        <v>0</v>
      </c>
      <c r="W354" s="71">
        <v>0</v>
      </c>
      <c r="X354" s="64">
        <v>0</v>
      </c>
      <c r="Y354" s="64">
        <v>0</v>
      </c>
      <c r="Z354" s="64">
        <v>0</v>
      </c>
    </row>
    <row r="355" spans="1:26">
      <c r="A355" s="240" t="s">
        <v>765</v>
      </c>
      <c r="B355" s="43" t="s">
        <v>86</v>
      </c>
      <c r="C355" s="68">
        <v>0</v>
      </c>
      <c r="D355" s="68">
        <v>0</v>
      </c>
      <c r="E355" s="68">
        <v>0</v>
      </c>
      <c r="F355" s="71">
        <v>0</v>
      </c>
      <c r="G355" s="71">
        <v>0</v>
      </c>
      <c r="H355" s="71">
        <v>10.472626585544232</v>
      </c>
      <c r="I355" s="71">
        <v>22.640923357814362</v>
      </c>
      <c r="J355" s="71">
        <v>35.050637690732273</v>
      </c>
      <c r="K355" s="71">
        <v>47.468067527415222</v>
      </c>
      <c r="L355" s="71">
        <v>59.505331706485798</v>
      </c>
      <c r="M355" s="71">
        <v>70.072170102800314</v>
      </c>
      <c r="N355" s="71">
        <v>75.213538190868974</v>
      </c>
      <c r="O355" s="71">
        <v>70.072170102800314</v>
      </c>
      <c r="P355" s="71">
        <v>59.505331706485798</v>
      </c>
      <c r="Q355" s="71">
        <v>47.468067527415222</v>
      </c>
      <c r="R355" s="71">
        <v>35.050637690732273</v>
      </c>
      <c r="S355" s="71">
        <v>22.640923357814362</v>
      </c>
      <c r="T355" s="71">
        <v>10.472626585544232</v>
      </c>
      <c r="U355" s="71">
        <v>0</v>
      </c>
      <c r="V355" s="71">
        <v>0</v>
      </c>
      <c r="W355" s="71">
        <v>0</v>
      </c>
      <c r="X355" s="64">
        <v>0</v>
      </c>
      <c r="Y355" s="64">
        <v>0</v>
      </c>
      <c r="Z355" s="64">
        <v>0</v>
      </c>
    </row>
    <row r="356" spans="1:26">
      <c r="A356" s="240" t="s">
        <v>765</v>
      </c>
      <c r="B356" s="43" t="s">
        <v>87</v>
      </c>
      <c r="C356" s="68">
        <v>0</v>
      </c>
      <c r="D356" s="68">
        <v>0</v>
      </c>
      <c r="E356" s="68">
        <v>0</v>
      </c>
      <c r="F356" s="71">
        <v>0</v>
      </c>
      <c r="G356" s="71">
        <v>1.5943786422283674</v>
      </c>
      <c r="H356" s="71">
        <v>12.999923551196119</v>
      </c>
      <c r="I356" s="71">
        <v>24.965843149907109</v>
      </c>
      <c r="J356" s="71">
        <v>37.28470608433738</v>
      </c>
      <c r="K356" s="71">
        <v>49.776168363440711</v>
      </c>
      <c r="L356" s="71">
        <v>62.200286081181204</v>
      </c>
      <c r="M356" s="71">
        <v>73.882346437990194</v>
      </c>
      <c r="N356" s="71">
        <v>80.631353938267637</v>
      </c>
      <c r="O356" s="71">
        <v>73.882346437990194</v>
      </c>
      <c r="P356" s="71">
        <v>62.200286081181204</v>
      </c>
      <c r="Q356" s="71">
        <v>49.776168363440711</v>
      </c>
      <c r="R356" s="71">
        <v>37.28470608433738</v>
      </c>
      <c r="S356" s="71">
        <v>24.965843149907109</v>
      </c>
      <c r="T356" s="71">
        <v>12.999923551196119</v>
      </c>
      <c r="U356" s="71">
        <v>1.5943786422283674</v>
      </c>
      <c r="V356" s="71">
        <v>0</v>
      </c>
      <c r="W356" s="71">
        <v>0</v>
      </c>
      <c r="X356" s="64">
        <v>0</v>
      </c>
      <c r="Y356" s="64">
        <v>0</v>
      </c>
      <c r="Z356" s="64">
        <v>0</v>
      </c>
    </row>
    <row r="357" spans="1:26">
      <c r="A357" s="240" t="s">
        <v>765</v>
      </c>
      <c r="B357" s="43" t="s">
        <v>88</v>
      </c>
      <c r="C357" s="68">
        <v>0</v>
      </c>
      <c r="D357" s="68">
        <v>0</v>
      </c>
      <c r="E357" s="68">
        <v>0</v>
      </c>
      <c r="F357" s="71">
        <v>0</v>
      </c>
      <c r="G357" s="71">
        <v>0.65247724588166001</v>
      </c>
      <c r="H357" s="71">
        <v>12.16121880595766</v>
      </c>
      <c r="I357" s="71">
        <v>24.201101475786565</v>
      </c>
      <c r="J357" s="71">
        <v>36.558370431212118</v>
      </c>
      <c r="K357" s="71">
        <v>49.035198019448188</v>
      </c>
      <c r="L357" s="71">
        <v>61.340748839158373</v>
      </c>
      <c r="M357" s="71">
        <v>72.635654873489969</v>
      </c>
      <c r="N357" s="71">
        <v>78.717662808977295</v>
      </c>
      <c r="O357" s="71">
        <v>72.635654873489969</v>
      </c>
      <c r="P357" s="71">
        <v>61.340748839158373</v>
      </c>
      <c r="Q357" s="71">
        <v>49.035198019448188</v>
      </c>
      <c r="R357" s="71">
        <v>36.558370431212118</v>
      </c>
      <c r="S357" s="71">
        <v>24.201101475786565</v>
      </c>
      <c r="T357" s="71">
        <v>12.16121880595766</v>
      </c>
      <c r="U357" s="71">
        <v>0.65247724588166001</v>
      </c>
      <c r="V357" s="71">
        <v>0</v>
      </c>
      <c r="W357" s="71">
        <v>0</v>
      </c>
      <c r="X357" s="64">
        <v>0</v>
      </c>
      <c r="Y357" s="64">
        <v>0</v>
      </c>
      <c r="Z357" s="64">
        <v>0</v>
      </c>
    </row>
    <row r="358" spans="1:26">
      <c r="A358" s="240" t="s">
        <v>765</v>
      </c>
      <c r="B358" s="43" t="s">
        <v>89</v>
      </c>
      <c r="C358" s="68">
        <v>0</v>
      </c>
      <c r="D358" s="68">
        <v>0</v>
      </c>
      <c r="E358" s="68">
        <v>0</v>
      </c>
      <c r="F358" s="71">
        <v>0</v>
      </c>
      <c r="G358" s="71">
        <v>0</v>
      </c>
      <c r="H358" s="71">
        <v>8.1130705689400298</v>
      </c>
      <c r="I358" s="71">
        <v>20.416031022520102</v>
      </c>
      <c r="J358" s="71">
        <v>32.846478137272889</v>
      </c>
      <c r="K358" s="71">
        <v>45.121543357337877</v>
      </c>
      <c r="L358" s="71">
        <v>56.736159151743898</v>
      </c>
      <c r="M358" s="71">
        <v>66.396918908059476</v>
      </c>
      <c r="N358" s="71">
        <v>70.68156937273784</v>
      </c>
      <c r="O358" s="71">
        <v>66.396918908059476</v>
      </c>
      <c r="P358" s="71">
        <v>56.736159151743898</v>
      </c>
      <c r="Q358" s="71">
        <v>45.121543357337877</v>
      </c>
      <c r="R358" s="71">
        <v>32.846478137272889</v>
      </c>
      <c r="S358" s="71">
        <v>20.416031022520102</v>
      </c>
      <c r="T358" s="71">
        <v>8.1130705689400298</v>
      </c>
      <c r="U358" s="71">
        <v>0</v>
      </c>
      <c r="V358" s="71">
        <v>0</v>
      </c>
      <c r="W358" s="71">
        <v>0</v>
      </c>
      <c r="X358" s="64">
        <v>0</v>
      </c>
      <c r="Y358" s="64">
        <v>0</v>
      </c>
      <c r="Z358" s="64">
        <v>0</v>
      </c>
    </row>
    <row r="359" spans="1:26">
      <c r="A359" s="240" t="s">
        <v>765</v>
      </c>
      <c r="B359" s="43" t="s">
        <v>90</v>
      </c>
      <c r="C359" s="68">
        <v>0</v>
      </c>
      <c r="D359" s="68">
        <v>0</v>
      </c>
      <c r="E359" s="68">
        <v>0</v>
      </c>
      <c r="F359" s="71">
        <v>0</v>
      </c>
      <c r="G359" s="71">
        <v>0</v>
      </c>
      <c r="H359" s="71">
        <v>1.9681604688262533</v>
      </c>
      <c r="I359" s="71">
        <v>14.388114598052265</v>
      </c>
      <c r="J359" s="71">
        <v>26.618159151708852</v>
      </c>
      <c r="K359" s="71">
        <v>38.272831166766878</v>
      </c>
      <c r="L359" s="71">
        <v>48.668754629867038</v>
      </c>
      <c r="M359" s="71">
        <v>56.467304468907663</v>
      </c>
      <c r="N359" s="71">
        <v>59.515673344503526</v>
      </c>
      <c r="O359" s="71">
        <v>56.467304468907663</v>
      </c>
      <c r="P359" s="71">
        <v>48.668754629867038</v>
      </c>
      <c r="Q359" s="71">
        <v>38.272831166766878</v>
      </c>
      <c r="R359" s="71">
        <v>26.618159151708852</v>
      </c>
      <c r="S359" s="71">
        <v>14.388114598052265</v>
      </c>
      <c r="T359" s="71">
        <v>1.9681604688262533</v>
      </c>
      <c r="U359" s="71">
        <v>0</v>
      </c>
      <c r="V359" s="71">
        <v>0</v>
      </c>
      <c r="W359" s="71">
        <v>0</v>
      </c>
      <c r="X359" s="64">
        <v>0</v>
      </c>
      <c r="Y359" s="64">
        <v>0</v>
      </c>
      <c r="Z359" s="64">
        <v>0</v>
      </c>
    </row>
    <row r="360" spans="1:26">
      <c r="A360" s="240" t="s">
        <v>765</v>
      </c>
      <c r="B360" s="43" t="s">
        <v>91</v>
      </c>
      <c r="C360" s="68">
        <v>0</v>
      </c>
      <c r="D360" s="68">
        <v>0</v>
      </c>
      <c r="E360" s="68">
        <v>0</v>
      </c>
      <c r="F360" s="71">
        <v>0</v>
      </c>
      <c r="G360" s="71">
        <v>0</v>
      </c>
      <c r="H360" s="71">
        <v>0</v>
      </c>
      <c r="I360" s="71">
        <v>7.4966580194464267</v>
      </c>
      <c r="J360" s="71">
        <v>19.163063300624959</v>
      </c>
      <c r="K360" s="71">
        <v>29.87475806791192</v>
      </c>
      <c r="L360" s="71">
        <v>38.934942700488008</v>
      </c>
      <c r="M360" s="71">
        <v>45.264997523318989</v>
      </c>
      <c r="N360" s="71">
        <v>47.588132682843508</v>
      </c>
      <c r="O360" s="71">
        <v>45.264997523318989</v>
      </c>
      <c r="P360" s="71">
        <v>38.934942700488008</v>
      </c>
      <c r="Q360" s="71">
        <v>29.87475806791192</v>
      </c>
      <c r="R360" s="71">
        <v>19.163063300624959</v>
      </c>
      <c r="S360" s="71">
        <v>7.4966580194464267</v>
      </c>
      <c r="T360" s="71">
        <v>0</v>
      </c>
      <c r="U360" s="71">
        <v>0</v>
      </c>
      <c r="V360" s="71">
        <v>0</v>
      </c>
      <c r="W360" s="71">
        <v>0</v>
      </c>
      <c r="X360" s="64">
        <v>0</v>
      </c>
      <c r="Y360" s="64">
        <v>0</v>
      </c>
      <c r="Z360" s="64">
        <v>0</v>
      </c>
    </row>
    <row r="361" spans="1:26">
      <c r="A361" s="240" t="s">
        <v>765</v>
      </c>
      <c r="B361" s="43" t="s">
        <v>92</v>
      </c>
      <c r="C361" s="68">
        <v>0</v>
      </c>
      <c r="D361" s="68">
        <v>0</v>
      </c>
      <c r="E361" s="68">
        <v>0</v>
      </c>
      <c r="F361" s="71">
        <v>0</v>
      </c>
      <c r="G361" s="71">
        <v>0</v>
      </c>
      <c r="H361" s="71">
        <v>0</v>
      </c>
      <c r="I361" s="71">
        <v>1.6106822786900221</v>
      </c>
      <c r="J361" s="71">
        <v>12.599348019046621</v>
      </c>
      <c r="K361" s="71">
        <v>22.41490510562031</v>
      </c>
      <c r="L361" s="71">
        <v>30.432571045693393</v>
      </c>
      <c r="M361" s="71">
        <v>35.819764673156108</v>
      </c>
      <c r="N361" s="71">
        <v>37.740443008413898</v>
      </c>
      <c r="O361" s="71">
        <v>35.819764673156108</v>
      </c>
      <c r="P361" s="71">
        <v>30.432571045693393</v>
      </c>
      <c r="Q361" s="71">
        <v>22.41490510562031</v>
      </c>
      <c r="R361" s="71">
        <v>12.599348019046621</v>
      </c>
      <c r="S361" s="71">
        <v>1.6106822786900221</v>
      </c>
      <c r="T361" s="71">
        <v>0</v>
      </c>
      <c r="U361" s="71">
        <v>0</v>
      </c>
      <c r="V361" s="71">
        <v>0</v>
      </c>
      <c r="W361" s="71">
        <v>0</v>
      </c>
      <c r="X361" s="64">
        <v>0</v>
      </c>
      <c r="Y361" s="64">
        <v>0</v>
      </c>
      <c r="Z361" s="64">
        <v>0</v>
      </c>
    </row>
    <row r="362" spans="1:26">
      <c r="A362" s="240" t="s">
        <v>765</v>
      </c>
      <c r="B362" s="43" t="s">
        <v>93</v>
      </c>
      <c r="C362" s="68">
        <v>0</v>
      </c>
      <c r="D362" s="68">
        <v>0</v>
      </c>
      <c r="E362" s="68">
        <v>0</v>
      </c>
      <c r="F362" s="71">
        <v>0</v>
      </c>
      <c r="G362" s="71">
        <v>0</v>
      </c>
      <c r="H362" s="71">
        <v>0</v>
      </c>
      <c r="I362" s="71">
        <v>0</v>
      </c>
      <c r="J362" s="71">
        <v>9.0747052498665202</v>
      </c>
      <c r="K362" s="71">
        <v>18.399447068919645</v>
      </c>
      <c r="L362" s="71">
        <v>25.900881476843065</v>
      </c>
      <c r="M362" s="71">
        <v>30.863246809813809</v>
      </c>
      <c r="N362" s="71">
        <v>32.613742412282221</v>
      </c>
      <c r="O362" s="71">
        <v>30.863246809813809</v>
      </c>
      <c r="P362" s="71">
        <v>25.900881476843065</v>
      </c>
      <c r="Q362" s="71">
        <v>18.399447068919645</v>
      </c>
      <c r="R362" s="71">
        <v>9.0747052498665202</v>
      </c>
      <c r="S362" s="71">
        <v>0</v>
      </c>
      <c r="T362" s="71">
        <v>0</v>
      </c>
      <c r="U362" s="71">
        <v>0</v>
      </c>
      <c r="V362" s="71">
        <v>0</v>
      </c>
      <c r="W362" s="71">
        <v>0</v>
      </c>
      <c r="X362" s="64">
        <v>0</v>
      </c>
      <c r="Y362" s="64">
        <v>0</v>
      </c>
      <c r="Z362" s="64">
        <v>0</v>
      </c>
    </row>
    <row r="363" spans="1:26">
      <c r="A363" s="241" t="s">
        <v>766</v>
      </c>
      <c r="B363" s="43" t="s">
        <v>82</v>
      </c>
      <c r="C363" s="68">
        <v>0</v>
      </c>
      <c r="D363" s="68">
        <v>0</v>
      </c>
      <c r="E363" s="68">
        <v>0</v>
      </c>
      <c r="F363" s="71">
        <v>0</v>
      </c>
      <c r="G363" s="71">
        <v>0</v>
      </c>
      <c r="H363" s="71">
        <v>0</v>
      </c>
      <c r="I363" s="71">
        <v>0</v>
      </c>
      <c r="J363" s="71">
        <v>7.7625312015169765</v>
      </c>
      <c r="K363" s="71">
        <v>16.621897112766234</v>
      </c>
      <c r="L363" s="71">
        <v>23.6977566476505</v>
      </c>
      <c r="M363" s="71">
        <v>28.342654632934185</v>
      </c>
      <c r="N363" s="71">
        <v>29.972562879427713</v>
      </c>
      <c r="O363" s="71">
        <v>28.342654632934185</v>
      </c>
      <c r="P363" s="71">
        <v>23.6977566476505</v>
      </c>
      <c r="Q363" s="71">
        <v>16.621897112766234</v>
      </c>
      <c r="R363" s="71">
        <v>7.7625312015169765</v>
      </c>
      <c r="S363" s="71">
        <v>0</v>
      </c>
      <c r="T363" s="71">
        <v>0</v>
      </c>
      <c r="U363" s="71">
        <v>0</v>
      </c>
      <c r="V363" s="71">
        <v>0</v>
      </c>
      <c r="W363" s="71">
        <v>0</v>
      </c>
      <c r="X363" s="64">
        <v>0</v>
      </c>
      <c r="Y363" s="64">
        <v>0</v>
      </c>
      <c r="Z363" s="64">
        <v>0</v>
      </c>
    </row>
    <row r="364" spans="1:26">
      <c r="A364" s="241" t="s">
        <v>766</v>
      </c>
      <c r="B364" s="43" t="s">
        <v>83</v>
      </c>
      <c r="C364" s="68">
        <v>0</v>
      </c>
      <c r="D364" s="68">
        <v>0</v>
      </c>
      <c r="E364" s="68">
        <v>0</v>
      </c>
      <c r="F364" s="71">
        <v>0</v>
      </c>
      <c r="G364" s="71">
        <v>0</v>
      </c>
      <c r="H364" s="71">
        <v>0</v>
      </c>
      <c r="I364" s="71">
        <v>2.9982271052976737</v>
      </c>
      <c r="J364" s="71">
        <v>13.645947207960559</v>
      </c>
      <c r="K364" s="71">
        <v>23.178553383645177</v>
      </c>
      <c r="L364" s="71">
        <v>30.969973240718428</v>
      </c>
      <c r="M364" s="71">
        <v>36.203006691774739</v>
      </c>
      <c r="N364" s="71">
        <v>38.067591724665938</v>
      </c>
      <c r="O364" s="71">
        <v>36.203006691774739</v>
      </c>
      <c r="P364" s="71">
        <v>30.969973240718428</v>
      </c>
      <c r="Q364" s="71">
        <v>23.178553383645177</v>
      </c>
      <c r="R364" s="71">
        <v>13.645947207960559</v>
      </c>
      <c r="S364" s="71">
        <v>2.9982271052976737</v>
      </c>
      <c r="T364" s="71">
        <v>0</v>
      </c>
      <c r="U364" s="71">
        <v>0</v>
      </c>
      <c r="V364" s="71">
        <v>0</v>
      </c>
      <c r="W364" s="71">
        <v>0</v>
      </c>
      <c r="X364" s="64">
        <v>0</v>
      </c>
      <c r="Y364" s="64">
        <v>0</v>
      </c>
      <c r="Z364" s="64">
        <v>0</v>
      </c>
    </row>
    <row r="365" spans="1:26">
      <c r="A365" s="241" t="s">
        <v>766</v>
      </c>
      <c r="B365" s="43" t="s">
        <v>84</v>
      </c>
      <c r="C365" s="68">
        <v>0</v>
      </c>
      <c r="D365" s="68">
        <v>0</v>
      </c>
      <c r="E365" s="68">
        <v>0</v>
      </c>
      <c r="F365" s="71">
        <v>0</v>
      </c>
      <c r="G365" s="71">
        <v>0</v>
      </c>
      <c r="H365" s="71">
        <v>0</v>
      </c>
      <c r="I365" s="71">
        <v>10.082993046610094</v>
      </c>
      <c r="J365" s="71">
        <v>21.323054421526514</v>
      </c>
      <c r="K365" s="71">
        <v>31.704705614482588</v>
      </c>
      <c r="L365" s="71">
        <v>40.525504485138974</v>
      </c>
      <c r="M365" s="71">
        <v>46.709978746363873</v>
      </c>
      <c r="N365" s="71">
        <v>48.984591935143492</v>
      </c>
      <c r="O365" s="71">
        <v>46.709978746363873</v>
      </c>
      <c r="P365" s="71">
        <v>40.525504485138974</v>
      </c>
      <c r="Q365" s="71">
        <v>31.704705614482588</v>
      </c>
      <c r="R365" s="71">
        <v>21.323054421526514</v>
      </c>
      <c r="S365" s="71">
        <v>10.082993046610094</v>
      </c>
      <c r="T365" s="71">
        <v>0</v>
      </c>
      <c r="U365" s="71">
        <v>0</v>
      </c>
      <c r="V365" s="71">
        <v>0</v>
      </c>
      <c r="W365" s="71">
        <v>0</v>
      </c>
      <c r="X365" s="64">
        <v>0</v>
      </c>
      <c r="Y365" s="64">
        <v>0</v>
      </c>
      <c r="Z365" s="64">
        <v>0</v>
      </c>
    </row>
    <row r="366" spans="1:26">
      <c r="A366" s="241" t="s">
        <v>766</v>
      </c>
      <c r="B366" s="43" t="s">
        <v>85</v>
      </c>
      <c r="C366" s="68">
        <v>0</v>
      </c>
      <c r="D366" s="68">
        <v>0</v>
      </c>
      <c r="E366" s="68">
        <v>0</v>
      </c>
      <c r="F366" s="71">
        <v>0</v>
      </c>
      <c r="G366" s="71">
        <v>0</v>
      </c>
      <c r="H366" s="71">
        <v>4.6310417091839433</v>
      </c>
      <c r="I366" s="71">
        <v>16.353812600709823</v>
      </c>
      <c r="J366" s="71">
        <v>27.95080601702789</v>
      </c>
      <c r="K366" s="71">
        <v>39.007511817229769</v>
      </c>
      <c r="L366" s="71">
        <v>48.828545134709316</v>
      </c>
      <c r="M366" s="71">
        <v>56.126397352277515</v>
      </c>
      <c r="N366" s="71">
        <v>58.949489769006412</v>
      </c>
      <c r="O366" s="71">
        <v>56.126397352277515</v>
      </c>
      <c r="P366" s="71">
        <v>48.828545134709316</v>
      </c>
      <c r="Q366" s="71">
        <v>39.007511817229769</v>
      </c>
      <c r="R366" s="71">
        <v>27.95080601702789</v>
      </c>
      <c r="S366" s="71">
        <v>16.353812600709823</v>
      </c>
      <c r="T366" s="71">
        <v>4.6310417091839433</v>
      </c>
      <c r="U366" s="71">
        <v>0</v>
      </c>
      <c r="V366" s="71">
        <v>0</v>
      </c>
      <c r="W366" s="71">
        <v>0</v>
      </c>
      <c r="X366" s="64">
        <v>0</v>
      </c>
      <c r="Y366" s="64">
        <v>0</v>
      </c>
      <c r="Z366" s="64">
        <v>0</v>
      </c>
    </row>
    <row r="367" spans="1:26">
      <c r="A367" s="241" t="s">
        <v>766</v>
      </c>
      <c r="B367" s="43" t="s">
        <v>86</v>
      </c>
      <c r="C367" s="68">
        <v>0</v>
      </c>
      <c r="D367" s="68">
        <v>0</v>
      </c>
      <c r="E367" s="68">
        <v>0</v>
      </c>
      <c r="F367" s="71">
        <v>0</v>
      </c>
      <c r="G367" s="71">
        <v>0.58845739468009883</v>
      </c>
      <c r="H367" s="71">
        <v>11.658523012502052</v>
      </c>
      <c r="I367" s="71">
        <v>23.196641914548646</v>
      </c>
      <c r="J367" s="71">
        <v>34.93379708536564</v>
      </c>
      <c r="K367" s="71">
        <v>46.562390252567631</v>
      </c>
      <c r="L367" s="71">
        <v>57.5553504552474</v>
      </c>
      <c r="M367" s="71">
        <v>66.629710198699982</v>
      </c>
      <c r="N367" s="71">
        <v>70.599576596766838</v>
      </c>
      <c r="O367" s="71">
        <v>66.629710198699982</v>
      </c>
      <c r="P367" s="71">
        <v>57.5553504552474</v>
      </c>
      <c r="Q367" s="71">
        <v>46.562390252567631</v>
      </c>
      <c r="R367" s="71">
        <v>34.93379708536564</v>
      </c>
      <c r="S367" s="71">
        <v>23.196641914548646</v>
      </c>
      <c r="T367" s="71">
        <v>11.658523012502052</v>
      </c>
      <c r="U367" s="71">
        <v>0.58845739468009883</v>
      </c>
      <c r="V367" s="71">
        <v>0</v>
      </c>
      <c r="W367" s="71">
        <v>0</v>
      </c>
      <c r="X367" s="64">
        <v>0</v>
      </c>
      <c r="Y367" s="64">
        <v>0</v>
      </c>
      <c r="Z367" s="64">
        <v>0</v>
      </c>
    </row>
    <row r="368" spans="1:26">
      <c r="A368" s="241" t="s">
        <v>766</v>
      </c>
      <c r="B368" s="43" t="s">
        <v>87</v>
      </c>
      <c r="C368" s="68">
        <v>0</v>
      </c>
      <c r="D368" s="68">
        <v>0</v>
      </c>
      <c r="E368" s="68">
        <v>0</v>
      </c>
      <c r="F368" s="71">
        <v>0</v>
      </c>
      <c r="G368" s="71">
        <v>3.6591288213457966</v>
      </c>
      <c r="H368" s="71">
        <v>14.47200534119982</v>
      </c>
      <c r="I368" s="71">
        <v>25.848649121322275</v>
      </c>
      <c r="J368" s="71">
        <v>37.546561295022087</v>
      </c>
      <c r="K368" s="71">
        <v>49.316545386014909</v>
      </c>
      <c r="L368" s="71">
        <v>60.761956541107594</v>
      </c>
      <c r="M368" s="71">
        <v>70.811608415340032</v>
      </c>
      <c r="N368" s="71">
        <v>75.685262428352871</v>
      </c>
      <c r="O368" s="71">
        <v>70.811608415340032</v>
      </c>
      <c r="P368" s="71">
        <v>60.761956541107594</v>
      </c>
      <c r="Q368" s="71">
        <v>49.316545386014909</v>
      </c>
      <c r="R368" s="71">
        <v>37.546561295022087</v>
      </c>
      <c r="S368" s="71">
        <v>25.848649121322275</v>
      </c>
      <c r="T368" s="71">
        <v>14.47200534119982</v>
      </c>
      <c r="U368" s="71">
        <v>3.6591288213457966</v>
      </c>
      <c r="V368" s="71">
        <v>0</v>
      </c>
      <c r="W368" s="71">
        <v>0</v>
      </c>
      <c r="X368" s="64">
        <v>0</v>
      </c>
      <c r="Y368" s="64">
        <v>0</v>
      </c>
      <c r="Z368" s="64">
        <v>0</v>
      </c>
    </row>
    <row r="369" spans="1:26">
      <c r="A369" s="241" t="s">
        <v>766</v>
      </c>
      <c r="B369" s="43" t="s">
        <v>88</v>
      </c>
      <c r="C369" s="68">
        <v>0</v>
      </c>
      <c r="D369" s="68">
        <v>0</v>
      </c>
      <c r="E369" s="68">
        <v>0</v>
      </c>
      <c r="F369" s="71">
        <v>0</v>
      </c>
      <c r="G369" s="71">
        <v>2.6354072916949525</v>
      </c>
      <c r="H369" s="71">
        <v>13.538327577251442</v>
      </c>
      <c r="I369" s="71">
        <v>24.974387425588798</v>
      </c>
      <c r="J369" s="71">
        <v>36.692065556768895</v>
      </c>
      <c r="K369" s="71">
        <v>48.422089124328735</v>
      </c>
      <c r="L369" s="71">
        <v>59.720333078529336</v>
      </c>
      <c r="M369" s="71">
        <v>69.423149219791824</v>
      </c>
      <c r="N369" s="71">
        <v>73.940900956521176</v>
      </c>
      <c r="O369" s="71">
        <v>69.423149219791824</v>
      </c>
      <c r="P369" s="71">
        <v>59.720333078529336</v>
      </c>
      <c r="Q369" s="71">
        <v>48.422089124328735</v>
      </c>
      <c r="R369" s="71">
        <v>36.692065556768895</v>
      </c>
      <c r="S369" s="71">
        <v>24.974387425588798</v>
      </c>
      <c r="T369" s="71">
        <v>13.538327577251442</v>
      </c>
      <c r="U369" s="71">
        <v>2.6354072916949525</v>
      </c>
      <c r="V369" s="71">
        <v>0</v>
      </c>
      <c r="W369" s="71">
        <v>0</v>
      </c>
      <c r="X369" s="64">
        <v>0</v>
      </c>
      <c r="Y369" s="64">
        <v>0</v>
      </c>
      <c r="Z369" s="64">
        <v>0</v>
      </c>
    </row>
    <row r="370" spans="1:26">
      <c r="A370" s="241" t="s">
        <v>766</v>
      </c>
      <c r="B370" s="43" t="s">
        <v>89</v>
      </c>
      <c r="C370" s="68">
        <v>0</v>
      </c>
      <c r="D370" s="68">
        <v>0</v>
      </c>
      <c r="E370" s="68">
        <v>0</v>
      </c>
      <c r="F370" s="71">
        <v>0</v>
      </c>
      <c r="G370" s="71">
        <v>0</v>
      </c>
      <c r="H370" s="71">
        <v>9.031776236593954</v>
      </c>
      <c r="I370" s="71">
        <v>20.674414355918067</v>
      </c>
      <c r="J370" s="71">
        <v>32.396333991224871</v>
      </c>
      <c r="K370" s="71">
        <v>43.842542039265162</v>
      </c>
      <c r="L370" s="71">
        <v>54.398239307835993</v>
      </c>
      <c r="M370" s="71">
        <v>62.719987182227108</v>
      </c>
      <c r="N370" s="71">
        <v>66.14854017625207</v>
      </c>
      <c r="O370" s="71">
        <v>62.719987182227108</v>
      </c>
      <c r="P370" s="71">
        <v>54.398239307835993</v>
      </c>
      <c r="Q370" s="71">
        <v>43.842542039265162</v>
      </c>
      <c r="R370" s="71">
        <v>32.396333991224871</v>
      </c>
      <c r="S370" s="71">
        <v>20.674414355918067</v>
      </c>
      <c r="T370" s="71">
        <v>9.031776236593954</v>
      </c>
      <c r="U370" s="71">
        <v>0</v>
      </c>
      <c r="V370" s="71">
        <v>0</v>
      </c>
      <c r="W370" s="71">
        <v>0</v>
      </c>
      <c r="X370" s="64">
        <v>0</v>
      </c>
      <c r="Y370" s="64">
        <v>0</v>
      </c>
      <c r="Z370" s="64">
        <v>0</v>
      </c>
    </row>
    <row r="371" spans="1:26">
      <c r="A371" s="241" t="s">
        <v>766</v>
      </c>
      <c r="B371" s="43" t="s">
        <v>90</v>
      </c>
      <c r="C371" s="68">
        <v>0</v>
      </c>
      <c r="D371" s="68">
        <v>0</v>
      </c>
      <c r="E371" s="68">
        <v>0</v>
      </c>
      <c r="F371" s="71">
        <v>0</v>
      </c>
      <c r="G371" s="71">
        <v>0</v>
      </c>
      <c r="H371" s="71">
        <v>2.191030486065523</v>
      </c>
      <c r="I371" s="71">
        <v>13.909159575281256</v>
      </c>
      <c r="J371" s="71">
        <v>25.388936830633263</v>
      </c>
      <c r="K371" s="71">
        <v>36.194438209442495</v>
      </c>
      <c r="L371" s="71">
        <v>45.61525663702821</v>
      </c>
      <c r="M371" s="71">
        <v>52.438010265436404</v>
      </c>
      <c r="N371" s="71">
        <v>55.015922176059568</v>
      </c>
      <c r="O371" s="71">
        <v>52.438010265436404</v>
      </c>
      <c r="P371" s="71">
        <v>45.61525663702821</v>
      </c>
      <c r="Q371" s="71">
        <v>36.194438209442495</v>
      </c>
      <c r="R371" s="71">
        <v>25.388936830633263</v>
      </c>
      <c r="S371" s="71">
        <v>13.909159575281256</v>
      </c>
      <c r="T371" s="71">
        <v>2.191030486065523</v>
      </c>
      <c r="U371" s="71">
        <v>0</v>
      </c>
      <c r="V371" s="71">
        <v>0</v>
      </c>
      <c r="W371" s="71">
        <v>0</v>
      </c>
      <c r="X371" s="64">
        <v>0</v>
      </c>
      <c r="Y371" s="64">
        <v>0</v>
      </c>
      <c r="Z371" s="64">
        <v>0</v>
      </c>
    </row>
    <row r="372" spans="1:26">
      <c r="A372" s="241" t="s">
        <v>766</v>
      </c>
      <c r="B372" s="43" t="s">
        <v>91</v>
      </c>
      <c r="C372" s="68">
        <v>0</v>
      </c>
      <c r="D372" s="68">
        <v>0</v>
      </c>
      <c r="E372" s="68">
        <v>0</v>
      </c>
      <c r="F372" s="71">
        <v>0</v>
      </c>
      <c r="G372" s="71">
        <v>0</v>
      </c>
      <c r="H372" s="71">
        <v>0</v>
      </c>
      <c r="I372" s="71">
        <v>6.2775342642023242</v>
      </c>
      <c r="J372" s="71">
        <v>17.220914793435696</v>
      </c>
      <c r="K372" s="71">
        <v>27.154531667759795</v>
      </c>
      <c r="L372" s="71">
        <v>35.41001640941505</v>
      </c>
      <c r="M372" s="71">
        <v>41.053703143142393</v>
      </c>
      <c r="N372" s="71">
        <v>43.090018735861094</v>
      </c>
      <c r="O372" s="71">
        <v>41.053703143142393</v>
      </c>
      <c r="P372" s="71">
        <v>35.41001640941505</v>
      </c>
      <c r="Q372" s="71">
        <v>27.154531667759795</v>
      </c>
      <c r="R372" s="71">
        <v>17.220914793435696</v>
      </c>
      <c r="S372" s="71">
        <v>6.2775342642023242</v>
      </c>
      <c r="T372" s="71">
        <v>0</v>
      </c>
      <c r="U372" s="71">
        <v>0</v>
      </c>
      <c r="V372" s="71">
        <v>0</v>
      </c>
      <c r="W372" s="71">
        <v>0</v>
      </c>
      <c r="X372" s="64">
        <v>0</v>
      </c>
      <c r="Y372" s="64">
        <v>0</v>
      </c>
      <c r="Z372" s="64">
        <v>0</v>
      </c>
    </row>
    <row r="373" spans="1:26">
      <c r="A373" s="241" t="s">
        <v>766</v>
      </c>
      <c r="B373" s="43" t="s">
        <v>92</v>
      </c>
      <c r="C373" s="68">
        <v>0</v>
      </c>
      <c r="D373" s="68">
        <v>0</v>
      </c>
      <c r="E373" s="68">
        <v>0</v>
      </c>
      <c r="F373" s="71">
        <v>0</v>
      </c>
      <c r="G373" s="71">
        <v>0</v>
      </c>
      <c r="H373" s="71">
        <v>0</v>
      </c>
      <c r="I373" s="71">
        <v>0</v>
      </c>
      <c r="J373" s="71">
        <v>10.160440326119639</v>
      </c>
      <c r="K373" s="71">
        <v>19.295774713536179</v>
      </c>
      <c r="L373" s="71">
        <v>26.656766817317777</v>
      </c>
      <c r="M373" s="71">
        <v>31.530287823446582</v>
      </c>
      <c r="N373" s="71">
        <v>33.250002994830396</v>
      </c>
      <c r="O373" s="71">
        <v>31.530287823446582</v>
      </c>
      <c r="P373" s="71">
        <v>26.656766817317777</v>
      </c>
      <c r="Q373" s="71">
        <v>19.295774713536179</v>
      </c>
      <c r="R373" s="71">
        <v>10.160440326119639</v>
      </c>
      <c r="S373" s="71">
        <v>0</v>
      </c>
      <c r="T373" s="71">
        <v>0</v>
      </c>
      <c r="U373" s="71">
        <v>0</v>
      </c>
      <c r="V373" s="71">
        <v>0</v>
      </c>
      <c r="W373" s="71">
        <v>0</v>
      </c>
      <c r="X373" s="64">
        <v>0</v>
      </c>
      <c r="Y373" s="64">
        <v>0</v>
      </c>
      <c r="Z373" s="64">
        <v>0</v>
      </c>
    </row>
    <row r="374" spans="1:26">
      <c r="A374" s="241" t="s">
        <v>766</v>
      </c>
      <c r="B374" s="43" t="s">
        <v>93</v>
      </c>
      <c r="C374" s="68">
        <v>0</v>
      </c>
      <c r="D374" s="68">
        <v>0</v>
      </c>
      <c r="E374" s="68">
        <v>0</v>
      </c>
      <c r="F374" s="71">
        <v>0</v>
      </c>
      <c r="G374" s="71">
        <v>0</v>
      </c>
      <c r="H374" s="71">
        <v>0</v>
      </c>
      <c r="I374" s="71">
        <v>0</v>
      </c>
      <c r="J374" s="71">
        <v>6.4055637962718794</v>
      </c>
      <c r="K374" s="71">
        <v>15.107970067221645</v>
      </c>
      <c r="L374" s="71">
        <v>22.026022814121415</v>
      </c>
      <c r="M374" s="71">
        <v>26.547276748291111</v>
      </c>
      <c r="N374" s="71">
        <v>28.129296372666737</v>
      </c>
      <c r="O374" s="71">
        <v>26.547276748291111</v>
      </c>
      <c r="P374" s="71">
        <v>22.026022814121415</v>
      </c>
      <c r="Q374" s="71">
        <v>15.107970067221645</v>
      </c>
      <c r="R374" s="71">
        <v>6.4055637962718794</v>
      </c>
      <c r="S374" s="71">
        <v>0</v>
      </c>
      <c r="T374" s="71">
        <v>0</v>
      </c>
      <c r="U374" s="71">
        <v>0</v>
      </c>
      <c r="V374" s="71">
        <v>0</v>
      </c>
      <c r="W374" s="71">
        <v>0</v>
      </c>
      <c r="X374" s="64">
        <v>0</v>
      </c>
      <c r="Y374" s="64">
        <v>0</v>
      </c>
      <c r="Z374" s="64">
        <v>0</v>
      </c>
    </row>
    <row r="375" spans="1:26">
      <c r="A375" s="239" t="s">
        <v>786</v>
      </c>
      <c r="B375" s="43" t="s">
        <v>82</v>
      </c>
      <c r="C375" s="68">
        <v>0</v>
      </c>
      <c r="D375" s="68">
        <v>0</v>
      </c>
      <c r="E375" s="68">
        <v>0</v>
      </c>
      <c r="F375" s="71">
        <v>0</v>
      </c>
      <c r="G375" s="71">
        <v>0</v>
      </c>
      <c r="H375" s="71">
        <v>0</v>
      </c>
      <c r="I375" s="71">
        <v>0</v>
      </c>
      <c r="J375" s="71">
        <v>2.0768272703986814</v>
      </c>
      <c r="K375" s="71">
        <v>9.4801687835214921</v>
      </c>
      <c r="L375" s="71">
        <v>15.264926113717618</v>
      </c>
      <c r="M375" s="71">
        <v>18.980751131476485</v>
      </c>
      <c r="N375" s="71">
        <v>20.266465494891772</v>
      </c>
      <c r="O375" s="71">
        <v>18.980751131476485</v>
      </c>
      <c r="P375" s="71">
        <v>15.264926113717618</v>
      </c>
      <c r="Q375" s="71">
        <v>9.4801687835214921</v>
      </c>
      <c r="R375" s="71">
        <v>2.0768272703986814</v>
      </c>
      <c r="S375" s="71">
        <v>0</v>
      </c>
      <c r="T375" s="71">
        <v>0</v>
      </c>
      <c r="U375" s="71">
        <v>0</v>
      </c>
      <c r="V375" s="71">
        <v>0</v>
      </c>
      <c r="W375" s="71">
        <v>0</v>
      </c>
      <c r="X375" s="64">
        <v>0</v>
      </c>
      <c r="Y375" s="64">
        <v>0</v>
      </c>
      <c r="Z375" s="64">
        <v>0</v>
      </c>
    </row>
    <row r="376" spans="1:26">
      <c r="A376" s="239" t="s">
        <v>786</v>
      </c>
      <c r="B376" s="43" t="s">
        <v>83</v>
      </c>
      <c r="C376" s="68">
        <v>0</v>
      </c>
      <c r="D376" s="68">
        <v>0</v>
      </c>
      <c r="E376" s="68">
        <v>0</v>
      </c>
      <c r="F376" s="71">
        <v>0</v>
      </c>
      <c r="G376" s="71">
        <v>0</v>
      </c>
      <c r="H376" s="71">
        <v>0</v>
      </c>
      <c r="I376" s="71">
        <v>0</v>
      </c>
      <c r="J376" s="71">
        <v>8.6667577165976191</v>
      </c>
      <c r="K376" s="71">
        <v>16.549602864208911</v>
      </c>
      <c r="L376" s="71">
        <v>22.817004367829067</v>
      </c>
      <c r="M376" s="71">
        <v>26.904379411700319</v>
      </c>
      <c r="N376" s="71">
        <v>28.3317227630051</v>
      </c>
      <c r="O376" s="71">
        <v>26.904379411700319</v>
      </c>
      <c r="P376" s="71">
        <v>22.817004367829067</v>
      </c>
      <c r="Q376" s="71">
        <v>16.549602864208911</v>
      </c>
      <c r="R376" s="71">
        <v>8.6667577165976191</v>
      </c>
      <c r="S376" s="71">
        <v>0</v>
      </c>
      <c r="T376" s="71">
        <v>0</v>
      </c>
      <c r="U376" s="71">
        <v>0</v>
      </c>
      <c r="V376" s="71">
        <v>0</v>
      </c>
      <c r="W376" s="71">
        <v>0</v>
      </c>
      <c r="X376" s="64">
        <v>0</v>
      </c>
      <c r="Y376" s="64">
        <v>0</v>
      </c>
      <c r="Z376" s="64">
        <v>0</v>
      </c>
    </row>
    <row r="377" spans="1:26">
      <c r="A377" s="239" t="s">
        <v>786</v>
      </c>
      <c r="B377" s="43" t="s">
        <v>84</v>
      </c>
      <c r="C377" s="68">
        <v>0</v>
      </c>
      <c r="D377" s="68">
        <v>0</v>
      </c>
      <c r="E377" s="68">
        <v>0</v>
      </c>
      <c r="F377" s="71">
        <v>0</v>
      </c>
      <c r="G377" s="71">
        <v>0</v>
      </c>
      <c r="H377" s="71">
        <v>0</v>
      </c>
      <c r="I377" s="71">
        <v>8.0181184524823141</v>
      </c>
      <c r="J377" s="71">
        <v>17.452486240263649</v>
      </c>
      <c r="K377" s="71">
        <v>25.95590658366654</v>
      </c>
      <c r="L377" s="71">
        <v>32.914795013810618</v>
      </c>
      <c r="M377" s="71">
        <v>37.578331907388723</v>
      </c>
      <c r="N377" s="71">
        <v>39.235698987411503</v>
      </c>
      <c r="O377" s="71">
        <v>37.578331907388723</v>
      </c>
      <c r="P377" s="71">
        <v>32.914795013810618</v>
      </c>
      <c r="Q377" s="71">
        <v>25.95590658366654</v>
      </c>
      <c r="R377" s="71">
        <v>17.452486240263649</v>
      </c>
      <c r="S377" s="71">
        <v>8.0181184524823141</v>
      </c>
      <c r="T377" s="71">
        <v>0</v>
      </c>
      <c r="U377" s="71">
        <v>0</v>
      </c>
      <c r="V377" s="71">
        <v>0</v>
      </c>
      <c r="W377" s="71">
        <v>0</v>
      </c>
      <c r="X377" s="64">
        <v>0</v>
      </c>
      <c r="Y377" s="64">
        <v>0</v>
      </c>
      <c r="Z377" s="64">
        <v>0</v>
      </c>
    </row>
    <row r="378" spans="1:26">
      <c r="A378" s="239" t="s">
        <v>786</v>
      </c>
      <c r="B378" s="43" t="s">
        <v>85</v>
      </c>
      <c r="C378" s="68">
        <v>0</v>
      </c>
      <c r="D378" s="68">
        <v>0</v>
      </c>
      <c r="E378" s="68">
        <v>0</v>
      </c>
      <c r="F378" s="71">
        <v>0</v>
      </c>
      <c r="G378" s="71">
        <v>0</v>
      </c>
      <c r="H378" s="71">
        <v>5.5501069661857114</v>
      </c>
      <c r="I378" s="71">
        <v>15.520998343331334</v>
      </c>
      <c r="J378" s="71">
        <v>25.266141157619952</v>
      </c>
      <c r="K378" s="71">
        <v>34.302453151581851</v>
      </c>
      <c r="L378" s="71">
        <v>41.950356931371353</v>
      </c>
      <c r="M378" s="71">
        <v>47.260487174037124</v>
      </c>
      <c r="N378" s="71">
        <v>49.195607291359273</v>
      </c>
      <c r="O378" s="71">
        <v>47.260487174037124</v>
      </c>
      <c r="P378" s="71">
        <v>41.950356931371353</v>
      </c>
      <c r="Q378" s="71">
        <v>34.302453151581851</v>
      </c>
      <c r="R378" s="71">
        <v>25.266141157619952</v>
      </c>
      <c r="S378" s="71">
        <v>15.520998343331334</v>
      </c>
      <c r="T378" s="71">
        <v>5.5501069661857114</v>
      </c>
      <c r="U378" s="71">
        <v>0</v>
      </c>
      <c r="V378" s="71">
        <v>0</v>
      </c>
      <c r="W378" s="71">
        <v>0</v>
      </c>
      <c r="X378" s="64">
        <v>0</v>
      </c>
      <c r="Y378" s="64">
        <v>0</v>
      </c>
      <c r="Z378" s="64">
        <v>0</v>
      </c>
    </row>
    <row r="379" spans="1:26">
      <c r="A379" s="239" t="s">
        <v>786</v>
      </c>
      <c r="B379" s="43" t="s">
        <v>86</v>
      </c>
      <c r="C379" s="68">
        <v>0</v>
      </c>
      <c r="D379" s="68">
        <v>0</v>
      </c>
      <c r="E379" s="68">
        <v>0</v>
      </c>
      <c r="F379" s="71">
        <v>0</v>
      </c>
      <c r="G379" s="71">
        <v>4.4880899759377044</v>
      </c>
      <c r="H379" s="71">
        <v>13.972245090948704</v>
      </c>
      <c r="I379" s="71">
        <v>23.869400088595537</v>
      </c>
      <c r="J379" s="71">
        <v>33.830319889946445</v>
      </c>
      <c r="K379" s="71">
        <v>43.419481249288587</v>
      </c>
      <c r="L379" s="71">
        <v>51.957199339126817</v>
      </c>
      <c r="M379" s="71">
        <v>58.271765424748814</v>
      </c>
      <c r="N379" s="71">
        <v>60.696748940213304</v>
      </c>
      <c r="O379" s="71">
        <v>58.271765424748814</v>
      </c>
      <c r="P379" s="71">
        <v>51.957199339126817</v>
      </c>
      <c r="Q379" s="71">
        <v>43.419481249288587</v>
      </c>
      <c r="R379" s="71">
        <v>33.830319889946445</v>
      </c>
      <c r="S379" s="71">
        <v>23.869400088595537</v>
      </c>
      <c r="T379" s="71">
        <v>13.972245090948704</v>
      </c>
      <c r="U379" s="71">
        <v>4.4880899759377044</v>
      </c>
      <c r="V379" s="71">
        <v>0</v>
      </c>
      <c r="W379" s="71">
        <v>0</v>
      </c>
      <c r="X379" s="64">
        <v>0</v>
      </c>
      <c r="Y379" s="64">
        <v>0</v>
      </c>
      <c r="Z379" s="64">
        <v>0</v>
      </c>
    </row>
    <row r="380" spans="1:26">
      <c r="A380" s="239" t="s">
        <v>786</v>
      </c>
      <c r="B380" s="43" t="s">
        <v>87</v>
      </c>
      <c r="C380" s="68">
        <v>0</v>
      </c>
      <c r="D380" s="68">
        <v>0</v>
      </c>
      <c r="E380" s="68">
        <v>0</v>
      </c>
      <c r="F380" s="71">
        <v>0</v>
      </c>
      <c r="G380" s="71">
        <v>8.0349674498178025</v>
      </c>
      <c r="H380" s="71">
        <v>17.344084269330342</v>
      </c>
      <c r="I380" s="71">
        <v>27.157824348665898</v>
      </c>
      <c r="J380" s="71">
        <v>37.156163146721376</v>
      </c>
      <c r="K380" s="71">
        <v>46.944643382790183</v>
      </c>
      <c r="L380" s="71">
        <v>55.885976607513044</v>
      </c>
      <c r="M380" s="71">
        <v>62.753785892925585</v>
      </c>
      <c r="N380" s="71">
        <v>65.491112721117659</v>
      </c>
      <c r="O380" s="71">
        <v>62.753785892925585</v>
      </c>
      <c r="P380" s="71">
        <v>55.885976607513044</v>
      </c>
      <c r="Q380" s="71">
        <v>46.944643382790183</v>
      </c>
      <c r="R380" s="71">
        <v>37.156163146721376</v>
      </c>
      <c r="S380" s="71">
        <v>27.157824348665898</v>
      </c>
      <c r="T380" s="71">
        <v>17.344084269330342</v>
      </c>
      <c r="U380" s="71">
        <v>8.0349674498178025</v>
      </c>
      <c r="V380" s="71">
        <v>0</v>
      </c>
      <c r="W380" s="71">
        <v>0</v>
      </c>
      <c r="X380" s="64">
        <v>0</v>
      </c>
      <c r="Y380" s="64">
        <v>0</v>
      </c>
      <c r="Z380" s="64">
        <v>0</v>
      </c>
    </row>
    <row r="381" spans="1:26">
      <c r="A381" s="239" t="s">
        <v>786</v>
      </c>
      <c r="B381" s="43" t="s">
        <v>88</v>
      </c>
      <c r="C381" s="68">
        <v>0</v>
      </c>
      <c r="D381" s="68">
        <v>0</v>
      </c>
      <c r="E381" s="68">
        <v>0</v>
      </c>
      <c r="F381" s="71">
        <v>0</v>
      </c>
      <c r="G381" s="71">
        <v>6.8548044355398181</v>
      </c>
      <c r="H381" s="71">
        <v>16.225111090663873</v>
      </c>
      <c r="I381" s="71">
        <v>26.070187220902255</v>
      </c>
      <c r="J381" s="71">
        <v>36.059613650819941</v>
      </c>
      <c r="K381" s="71">
        <v>45.783731241898465</v>
      </c>
      <c r="L381" s="71">
        <v>54.587431162963384</v>
      </c>
      <c r="M381" s="71">
        <v>61.257614305430245</v>
      </c>
      <c r="N381" s="71">
        <v>63.87911047474639</v>
      </c>
      <c r="O381" s="71">
        <v>61.257614305430245</v>
      </c>
      <c r="P381" s="71">
        <v>54.587431162963384</v>
      </c>
      <c r="Q381" s="71">
        <v>45.783731241898465</v>
      </c>
      <c r="R381" s="71">
        <v>36.059613650819941</v>
      </c>
      <c r="S381" s="71">
        <v>26.070187220902255</v>
      </c>
      <c r="T381" s="71">
        <v>16.225111090663873</v>
      </c>
      <c r="U381" s="71">
        <v>6.8548044355398181</v>
      </c>
      <c r="V381" s="71">
        <v>0</v>
      </c>
      <c r="W381" s="71">
        <v>0</v>
      </c>
      <c r="X381" s="64">
        <v>0</v>
      </c>
      <c r="Y381" s="64">
        <v>0</v>
      </c>
      <c r="Z381" s="64">
        <v>0</v>
      </c>
    </row>
    <row r="382" spans="1:26">
      <c r="A382" s="239" t="s">
        <v>786</v>
      </c>
      <c r="B382" s="43" t="s">
        <v>89</v>
      </c>
      <c r="C382" s="68">
        <v>0</v>
      </c>
      <c r="D382" s="68">
        <v>0</v>
      </c>
      <c r="E382" s="68">
        <v>0</v>
      </c>
      <c r="F382" s="71">
        <v>0</v>
      </c>
      <c r="G382" s="71">
        <v>1.2014088488907377</v>
      </c>
      <c r="H382" s="71">
        <v>10.824200548300356</v>
      </c>
      <c r="I382" s="71">
        <v>20.770556228553087</v>
      </c>
      <c r="J382" s="71">
        <v>30.669811184826944</v>
      </c>
      <c r="K382" s="71">
        <v>40.060199678043446</v>
      </c>
      <c r="L382" s="71">
        <v>48.248097460443276</v>
      </c>
      <c r="M382" s="71">
        <v>54.138558071829799</v>
      </c>
      <c r="N382" s="71">
        <v>56.346339443059342</v>
      </c>
      <c r="O382" s="71">
        <v>54.138558071829799</v>
      </c>
      <c r="P382" s="71">
        <v>48.248097460443276</v>
      </c>
      <c r="Q382" s="71">
        <v>40.060199678043446</v>
      </c>
      <c r="R382" s="71">
        <v>30.669811184826944</v>
      </c>
      <c r="S382" s="71">
        <v>20.770556228553087</v>
      </c>
      <c r="T382" s="71">
        <v>10.824200548300356</v>
      </c>
      <c r="U382" s="71">
        <v>1.2014088488907377</v>
      </c>
      <c r="V382" s="71">
        <v>0</v>
      </c>
      <c r="W382" s="71">
        <v>0</v>
      </c>
      <c r="X382" s="64">
        <v>0</v>
      </c>
      <c r="Y382" s="64">
        <v>0</v>
      </c>
      <c r="Z382" s="64">
        <v>0</v>
      </c>
    </row>
    <row r="383" spans="1:26">
      <c r="A383" s="239" t="s">
        <v>786</v>
      </c>
      <c r="B383" s="43" t="s">
        <v>90</v>
      </c>
      <c r="C383" s="68">
        <v>0</v>
      </c>
      <c r="D383" s="68">
        <v>0</v>
      </c>
      <c r="E383" s="68">
        <v>0</v>
      </c>
      <c r="F383" s="71">
        <v>0</v>
      </c>
      <c r="G383" s="71">
        <v>0</v>
      </c>
      <c r="H383" s="71">
        <v>2.6258570592706598</v>
      </c>
      <c r="I383" s="71">
        <v>12.580702107567445</v>
      </c>
      <c r="J383" s="71">
        <v>22.21572822314279</v>
      </c>
      <c r="K383" s="71">
        <v>31.046445308895716</v>
      </c>
      <c r="L383" s="71">
        <v>38.414635267875667</v>
      </c>
      <c r="M383" s="71">
        <v>43.451614369891409</v>
      </c>
      <c r="N383" s="71">
        <v>45.266473948841202</v>
      </c>
      <c r="O383" s="71">
        <v>43.451614369891409</v>
      </c>
      <c r="P383" s="71">
        <v>38.414635267875667</v>
      </c>
      <c r="Q383" s="71">
        <v>31.046445308895716</v>
      </c>
      <c r="R383" s="71">
        <v>22.21572822314279</v>
      </c>
      <c r="S383" s="71">
        <v>12.580702107567445</v>
      </c>
      <c r="T383" s="71">
        <v>2.6258570592706598</v>
      </c>
      <c r="U383" s="71">
        <v>0</v>
      </c>
      <c r="V383" s="71">
        <v>0</v>
      </c>
      <c r="W383" s="71">
        <v>0</v>
      </c>
      <c r="X383" s="64">
        <v>0</v>
      </c>
      <c r="Y383" s="64">
        <v>0</v>
      </c>
      <c r="Z383" s="64">
        <v>0</v>
      </c>
    </row>
    <row r="384" spans="1:26">
      <c r="A384" s="239" t="s">
        <v>786</v>
      </c>
      <c r="B384" s="43" t="s">
        <v>91</v>
      </c>
      <c r="C384" s="68">
        <v>0</v>
      </c>
      <c r="D384" s="68">
        <v>0</v>
      </c>
      <c r="E384" s="68">
        <v>0</v>
      </c>
      <c r="F384" s="71">
        <v>0</v>
      </c>
      <c r="G384" s="71">
        <v>0</v>
      </c>
      <c r="H384" s="71">
        <v>0</v>
      </c>
      <c r="I384" s="71">
        <v>3.5237277388548929</v>
      </c>
      <c r="J384" s="71">
        <v>12.728148853916325</v>
      </c>
      <c r="K384" s="71">
        <v>20.90046707798836</v>
      </c>
      <c r="L384" s="71">
        <v>27.47913399357617</v>
      </c>
      <c r="M384" s="71">
        <v>31.818541462726035</v>
      </c>
      <c r="N384" s="71">
        <v>33.344781325692651</v>
      </c>
      <c r="O384" s="71">
        <v>31.818541462726035</v>
      </c>
      <c r="P384" s="71">
        <v>27.47913399357617</v>
      </c>
      <c r="Q384" s="71">
        <v>20.90046707798836</v>
      </c>
      <c r="R384" s="71">
        <v>12.728148853916325</v>
      </c>
      <c r="S384" s="71">
        <v>3.5237277388548929</v>
      </c>
      <c r="T384" s="71">
        <v>0</v>
      </c>
      <c r="U384" s="71">
        <v>0</v>
      </c>
      <c r="V384" s="71">
        <v>0</v>
      </c>
      <c r="W384" s="71">
        <v>0</v>
      </c>
      <c r="X384" s="64">
        <v>0</v>
      </c>
      <c r="Y384" s="64">
        <v>0</v>
      </c>
      <c r="Z384" s="64">
        <v>0</v>
      </c>
    </row>
    <row r="385" spans="1:26">
      <c r="A385" s="239" t="s">
        <v>786</v>
      </c>
      <c r="B385" s="43" t="s">
        <v>92</v>
      </c>
      <c r="C385" s="68">
        <v>0</v>
      </c>
      <c r="D385" s="68">
        <v>0</v>
      </c>
      <c r="E385" s="68">
        <v>0</v>
      </c>
      <c r="F385" s="71">
        <v>0</v>
      </c>
      <c r="G385" s="71">
        <v>0</v>
      </c>
      <c r="H385" s="71">
        <v>0</v>
      </c>
      <c r="I385" s="71">
        <v>0</v>
      </c>
      <c r="J385" s="71">
        <v>4.7498377141468158</v>
      </c>
      <c r="K385" s="71">
        <v>12.349200137434352</v>
      </c>
      <c r="L385" s="71">
        <v>18.326931516453033</v>
      </c>
      <c r="M385" s="71">
        <v>22.188789018771377</v>
      </c>
      <c r="N385" s="71">
        <v>23.52962448218079</v>
      </c>
      <c r="O385" s="71">
        <v>22.188789018771377</v>
      </c>
      <c r="P385" s="71">
        <v>18.326931516453033</v>
      </c>
      <c r="Q385" s="71">
        <v>12.349200137434352</v>
      </c>
      <c r="R385" s="71">
        <v>4.7498377141468158</v>
      </c>
      <c r="S385" s="71">
        <v>0</v>
      </c>
      <c r="T385" s="71">
        <v>0</v>
      </c>
      <c r="U385" s="71">
        <v>0</v>
      </c>
      <c r="V385" s="71">
        <v>0</v>
      </c>
      <c r="W385" s="71">
        <v>0</v>
      </c>
      <c r="X385" s="64">
        <v>0</v>
      </c>
      <c r="Y385" s="64">
        <v>0</v>
      </c>
      <c r="Z385" s="64">
        <v>0</v>
      </c>
    </row>
    <row r="386" spans="1:26">
      <c r="A386" s="239" t="s">
        <v>786</v>
      </c>
      <c r="B386" s="43" t="s">
        <v>93</v>
      </c>
      <c r="C386" s="68">
        <v>0</v>
      </c>
      <c r="D386" s="68">
        <v>0</v>
      </c>
      <c r="E386" s="68">
        <v>0</v>
      </c>
      <c r="F386" s="71">
        <v>0</v>
      </c>
      <c r="G386" s="71">
        <v>0</v>
      </c>
      <c r="H386" s="71">
        <v>0</v>
      </c>
      <c r="I386" s="71">
        <v>0</v>
      </c>
      <c r="J386" s="71">
        <v>0.571334462304249</v>
      </c>
      <c r="K386" s="71">
        <v>7.8633020228025652</v>
      </c>
      <c r="L386" s="71">
        <v>13.540760901655615</v>
      </c>
      <c r="M386" s="71">
        <v>17.176701851938258</v>
      </c>
      <c r="N386" s="71">
        <v>18.432538373986493</v>
      </c>
      <c r="O386" s="71">
        <v>17.176701851938258</v>
      </c>
      <c r="P386" s="71">
        <v>13.540760901655615</v>
      </c>
      <c r="Q386" s="71">
        <v>7.8633020228025652</v>
      </c>
      <c r="R386" s="71">
        <v>0.571334462304249</v>
      </c>
      <c r="S386" s="71">
        <v>0</v>
      </c>
      <c r="T386" s="71">
        <v>0</v>
      </c>
      <c r="U386" s="71">
        <v>0</v>
      </c>
      <c r="V386" s="71">
        <v>0</v>
      </c>
      <c r="W386" s="71">
        <v>0</v>
      </c>
      <c r="X386" s="64">
        <v>0</v>
      </c>
      <c r="Y386" s="64">
        <v>0</v>
      </c>
      <c r="Z386" s="64">
        <v>0</v>
      </c>
    </row>
    <row r="387" spans="1:26">
      <c r="A387" s="241" t="s">
        <v>783</v>
      </c>
      <c r="B387" s="43" t="s">
        <v>82</v>
      </c>
      <c r="C387" s="68">
        <v>0</v>
      </c>
      <c r="D387" s="68">
        <v>0</v>
      </c>
      <c r="E387" s="68">
        <v>0</v>
      </c>
      <c r="F387" s="71">
        <v>0</v>
      </c>
      <c r="G387" s="71">
        <v>0</v>
      </c>
      <c r="H387" s="71">
        <v>0</v>
      </c>
      <c r="I387" s="71">
        <v>0</v>
      </c>
      <c r="J387" s="71">
        <v>0</v>
      </c>
      <c r="K387" s="71">
        <v>0</v>
      </c>
      <c r="L387" s="71">
        <v>0.80645687530434629</v>
      </c>
      <c r="M387" s="71">
        <v>3.0823735665543261</v>
      </c>
      <c r="N387" s="71">
        <v>3.8595802429317687</v>
      </c>
      <c r="O387" s="71">
        <v>3.0823735665543261</v>
      </c>
      <c r="P387" s="71">
        <v>0.80645687530434629</v>
      </c>
      <c r="Q387" s="71">
        <v>0</v>
      </c>
      <c r="R387" s="71">
        <v>0</v>
      </c>
      <c r="S387" s="71">
        <v>0</v>
      </c>
      <c r="T387" s="71">
        <v>0</v>
      </c>
      <c r="U387" s="71">
        <v>0</v>
      </c>
      <c r="V387" s="71">
        <v>0</v>
      </c>
      <c r="W387" s="71">
        <v>0</v>
      </c>
      <c r="X387" s="64">
        <v>0</v>
      </c>
      <c r="Y387" s="64">
        <v>0</v>
      </c>
      <c r="Z387" s="64">
        <v>0</v>
      </c>
    </row>
    <row r="388" spans="1:26">
      <c r="A388" s="241" t="s">
        <v>783</v>
      </c>
      <c r="B388" s="43" t="s">
        <v>83</v>
      </c>
      <c r="C388" s="68">
        <v>0</v>
      </c>
      <c r="D388" s="68">
        <v>0</v>
      </c>
      <c r="E388" s="68">
        <v>0</v>
      </c>
      <c r="F388" s="71">
        <v>0</v>
      </c>
      <c r="G388" s="71">
        <v>0</v>
      </c>
      <c r="H388" s="71">
        <v>0</v>
      </c>
      <c r="I388" s="71">
        <v>0</v>
      </c>
      <c r="J388" s="71">
        <v>0</v>
      </c>
      <c r="K388" s="71">
        <v>4.81590569927587</v>
      </c>
      <c r="L388" s="71">
        <v>8.6211507446129918</v>
      </c>
      <c r="M388" s="71">
        <v>11.031911797080447</v>
      </c>
      <c r="N388" s="71">
        <v>11.858498896038485</v>
      </c>
      <c r="O388" s="71">
        <v>11.031911797080447</v>
      </c>
      <c r="P388" s="71">
        <v>8.6211507446129918</v>
      </c>
      <c r="Q388" s="71">
        <v>4.81590569927587</v>
      </c>
      <c r="R388" s="71">
        <v>0</v>
      </c>
      <c r="S388" s="71">
        <v>0</v>
      </c>
      <c r="T388" s="71">
        <v>0</v>
      </c>
      <c r="U388" s="71">
        <v>0</v>
      </c>
      <c r="V388" s="71">
        <v>0</v>
      </c>
      <c r="W388" s="71">
        <v>0</v>
      </c>
      <c r="X388" s="64">
        <v>0</v>
      </c>
      <c r="Y388" s="64">
        <v>0</v>
      </c>
      <c r="Z388" s="64">
        <v>0</v>
      </c>
    </row>
    <row r="389" spans="1:26">
      <c r="A389" s="241" t="s">
        <v>783</v>
      </c>
      <c r="B389" s="43" t="s">
        <v>84</v>
      </c>
      <c r="C389" s="68">
        <v>0</v>
      </c>
      <c r="D389" s="68">
        <v>0</v>
      </c>
      <c r="E389" s="68">
        <v>0</v>
      </c>
      <c r="F389" s="71">
        <v>0</v>
      </c>
      <c r="G389" s="71">
        <v>0</v>
      </c>
      <c r="H389" s="71">
        <v>0</v>
      </c>
      <c r="I389" s="71">
        <v>4.0530038395422672</v>
      </c>
      <c r="J389" s="71">
        <v>9.9885070533530413</v>
      </c>
      <c r="K389" s="71">
        <v>15.171117806069978</v>
      </c>
      <c r="L389" s="71">
        <v>19.233646998616901</v>
      </c>
      <c r="M389" s="71">
        <v>21.838458165909085</v>
      </c>
      <c r="N389" s="71">
        <v>22.73756295841379</v>
      </c>
      <c r="O389" s="71">
        <v>21.838458165909085</v>
      </c>
      <c r="P389" s="71">
        <v>19.233646998616901</v>
      </c>
      <c r="Q389" s="71">
        <v>15.171117806069978</v>
      </c>
      <c r="R389" s="71">
        <v>9.9885070533530413</v>
      </c>
      <c r="S389" s="71">
        <v>4.0530038395422672</v>
      </c>
      <c r="T389" s="71">
        <v>0</v>
      </c>
      <c r="U389" s="71">
        <v>0</v>
      </c>
      <c r="V389" s="71">
        <v>0</v>
      </c>
      <c r="W389" s="71">
        <v>0</v>
      </c>
      <c r="X389" s="64">
        <v>0</v>
      </c>
      <c r="Y389" s="64">
        <v>0</v>
      </c>
      <c r="Z389" s="64">
        <v>0</v>
      </c>
    </row>
    <row r="390" spans="1:26">
      <c r="A390" s="241" t="s">
        <v>783</v>
      </c>
      <c r="B390" s="43" t="s">
        <v>85</v>
      </c>
      <c r="C390" s="68">
        <v>0</v>
      </c>
      <c r="D390" s="68">
        <v>0</v>
      </c>
      <c r="E390" s="68">
        <v>0</v>
      </c>
      <c r="F390" s="71">
        <v>0</v>
      </c>
      <c r="G390" s="71">
        <v>0.44121323081950098</v>
      </c>
      <c r="H390" s="71">
        <v>6.7284675028829444</v>
      </c>
      <c r="I390" s="71">
        <v>13.098635128473864</v>
      </c>
      <c r="J390" s="71">
        <v>19.185811311320872</v>
      </c>
      <c r="K390" s="71">
        <v>24.596597636572831</v>
      </c>
      <c r="L390" s="71">
        <v>28.910356045409721</v>
      </c>
      <c r="M390" s="71">
        <v>31.71492739480675</v>
      </c>
      <c r="N390" s="71">
        <v>32.690784569249729</v>
      </c>
      <c r="O390" s="71">
        <v>31.71492739480675</v>
      </c>
      <c r="P390" s="71">
        <v>28.910356045409721</v>
      </c>
      <c r="Q390" s="71">
        <v>24.596597636572831</v>
      </c>
      <c r="R390" s="71">
        <v>19.185811311320872</v>
      </c>
      <c r="S390" s="71">
        <v>13.098635128473864</v>
      </c>
      <c r="T390" s="71">
        <v>6.7284675028829444</v>
      </c>
      <c r="U390" s="71">
        <v>0.44121323081950098</v>
      </c>
      <c r="V390" s="71">
        <v>0</v>
      </c>
      <c r="W390" s="71">
        <v>0</v>
      </c>
      <c r="X390" s="64">
        <v>0</v>
      </c>
      <c r="Y390" s="64">
        <v>0</v>
      </c>
      <c r="Z390" s="64">
        <v>0</v>
      </c>
    </row>
    <row r="391" spans="1:26">
      <c r="A391" s="241" t="s">
        <v>783</v>
      </c>
      <c r="B391" s="43" t="s">
        <v>86</v>
      </c>
      <c r="C391" s="68">
        <v>0</v>
      </c>
      <c r="D391" s="68">
        <v>0</v>
      </c>
      <c r="E391" s="68">
        <v>0</v>
      </c>
      <c r="F391" s="71">
        <v>5.1278953508032794</v>
      </c>
      <c r="G391" s="71">
        <v>10.766184636866551</v>
      </c>
      <c r="H391" s="71">
        <v>16.938736065725479</v>
      </c>
      <c r="I391" s="71">
        <v>23.321941103336151</v>
      </c>
      <c r="J391" s="71">
        <v>29.559133963552423</v>
      </c>
      <c r="K391" s="71">
        <v>35.238613521972454</v>
      </c>
      <c r="L391" s="71">
        <v>39.879821155977858</v>
      </c>
      <c r="M391" s="71">
        <v>42.963754651759857</v>
      </c>
      <c r="N391" s="71">
        <v>44.051161577663279</v>
      </c>
      <c r="O391" s="71">
        <v>42.963754651759857</v>
      </c>
      <c r="P391" s="71">
        <v>39.879821155977858</v>
      </c>
      <c r="Q391" s="71">
        <v>35.238613521972454</v>
      </c>
      <c r="R391" s="71">
        <v>29.559133963552423</v>
      </c>
      <c r="S391" s="71">
        <v>23.321941103336151</v>
      </c>
      <c r="T391" s="71">
        <v>16.938736065725479</v>
      </c>
      <c r="U391" s="71">
        <v>10.766184636866551</v>
      </c>
      <c r="V391" s="71">
        <v>5.1278953508032794</v>
      </c>
      <c r="W391" s="71">
        <v>0.32778672187199659</v>
      </c>
      <c r="X391" s="64">
        <v>0</v>
      </c>
      <c r="Y391" s="64">
        <v>0</v>
      </c>
      <c r="Z391" s="64">
        <v>0</v>
      </c>
    </row>
    <row r="392" spans="1:26">
      <c r="A392" s="241" t="s">
        <v>783</v>
      </c>
      <c r="B392" s="43" t="s">
        <v>87</v>
      </c>
      <c r="C392" s="68">
        <v>0</v>
      </c>
      <c r="D392" s="68">
        <v>0</v>
      </c>
      <c r="E392" s="68">
        <v>0</v>
      </c>
      <c r="F392" s="71">
        <v>9.372564713870835</v>
      </c>
      <c r="G392" s="71">
        <v>14.914059517437597</v>
      </c>
      <c r="H392" s="71">
        <v>21.026460946509197</v>
      </c>
      <c r="I392" s="71">
        <v>27.401893182441018</v>
      </c>
      <c r="J392" s="71">
        <v>33.693364219737717</v>
      </c>
      <c r="K392" s="71">
        <v>39.487854440332377</v>
      </c>
      <c r="L392" s="71">
        <v>44.282533292972545</v>
      </c>
      <c r="M392" s="71">
        <v>47.506173207458943</v>
      </c>
      <c r="N392" s="71">
        <v>48.651453239951792</v>
      </c>
      <c r="O392" s="71">
        <v>47.506173207458943</v>
      </c>
      <c r="P392" s="71">
        <v>44.282533292972545</v>
      </c>
      <c r="Q392" s="71">
        <v>39.487854440332377</v>
      </c>
      <c r="R392" s="71">
        <v>33.693364219737717</v>
      </c>
      <c r="S392" s="71">
        <v>27.401893182441018</v>
      </c>
      <c r="T392" s="71">
        <v>21.026460946509197</v>
      </c>
      <c r="U392" s="71">
        <v>14.914059517437597</v>
      </c>
      <c r="V392" s="71">
        <v>9.372564713870835</v>
      </c>
      <c r="W392" s="71">
        <v>4.6857556393791508</v>
      </c>
      <c r="X392" s="64">
        <v>0</v>
      </c>
      <c r="Y392" s="64">
        <v>0</v>
      </c>
      <c r="Z392" s="64">
        <v>0</v>
      </c>
    </row>
    <row r="393" spans="1:26">
      <c r="A393" s="241" t="s">
        <v>783</v>
      </c>
      <c r="B393" s="43" t="s">
        <v>88</v>
      </c>
      <c r="C393" s="68">
        <v>0</v>
      </c>
      <c r="D393" s="68">
        <v>0</v>
      </c>
      <c r="E393" s="68">
        <v>0</v>
      </c>
      <c r="F393" s="71">
        <v>7.9621580440633641</v>
      </c>
      <c r="G393" s="71">
        <v>13.536567664258378</v>
      </c>
      <c r="H393" s="71">
        <v>19.669915078992474</v>
      </c>
      <c r="I393" s="71">
        <v>26.048810017924072</v>
      </c>
      <c r="J393" s="71">
        <v>32.322615433287211</v>
      </c>
      <c r="K393" s="71">
        <v>38.078257093159898</v>
      </c>
      <c r="L393" s="71">
        <v>42.820080403037231</v>
      </c>
      <c r="M393" s="71">
        <v>45.994912105172922</v>
      </c>
      <c r="N393" s="71">
        <v>47.119804110229587</v>
      </c>
      <c r="O393" s="71">
        <v>45.994912105172922</v>
      </c>
      <c r="P393" s="71">
        <v>42.820080403037231</v>
      </c>
      <c r="Q393" s="71">
        <v>38.078257093159898</v>
      </c>
      <c r="R393" s="71">
        <v>32.322615433287211</v>
      </c>
      <c r="S393" s="71">
        <v>26.048810017924072</v>
      </c>
      <c r="T393" s="71">
        <v>19.669915078992474</v>
      </c>
      <c r="U393" s="71">
        <v>13.536567664258378</v>
      </c>
      <c r="V393" s="71">
        <v>7.9621580440633641</v>
      </c>
      <c r="W393" s="71">
        <v>3.2372885226209922</v>
      </c>
      <c r="X393" s="64">
        <v>0</v>
      </c>
      <c r="Y393" s="64">
        <v>0</v>
      </c>
      <c r="Z393" s="64">
        <v>0</v>
      </c>
    </row>
    <row r="394" spans="1:26">
      <c r="A394" s="241" t="s">
        <v>783</v>
      </c>
      <c r="B394" s="43" t="s">
        <v>89</v>
      </c>
      <c r="C394" s="68">
        <v>0</v>
      </c>
      <c r="D394" s="68">
        <v>0</v>
      </c>
      <c r="E394" s="68">
        <v>0</v>
      </c>
      <c r="F394" s="71">
        <v>1.1786404971332718</v>
      </c>
      <c r="G394" s="71">
        <v>6.9012500350964228</v>
      </c>
      <c r="H394" s="71">
        <v>13.1223203584451</v>
      </c>
      <c r="I394" s="71">
        <v>19.505874164932774</v>
      </c>
      <c r="J394" s="71">
        <v>25.689496582720512</v>
      </c>
      <c r="K394" s="71">
        <v>31.266203446692352</v>
      </c>
      <c r="L394" s="71">
        <v>35.777452241031888</v>
      </c>
      <c r="M394" s="71">
        <v>38.747652137123218</v>
      </c>
      <c r="N394" s="71">
        <v>39.789005252336189</v>
      </c>
      <c r="O394" s="71">
        <v>38.747652137123218</v>
      </c>
      <c r="P394" s="71">
        <v>35.777452241031888</v>
      </c>
      <c r="Q394" s="71">
        <v>31.266203446692352</v>
      </c>
      <c r="R394" s="71">
        <v>25.689496582720512</v>
      </c>
      <c r="S394" s="71">
        <v>19.505874164932774</v>
      </c>
      <c r="T394" s="71">
        <v>13.1223203584451</v>
      </c>
      <c r="U394" s="71">
        <v>6.9012500350964228</v>
      </c>
      <c r="V394" s="71">
        <v>1.1786404971332718</v>
      </c>
      <c r="W394" s="71">
        <v>0</v>
      </c>
      <c r="X394" s="64">
        <v>0</v>
      </c>
      <c r="Y394" s="64">
        <v>0</v>
      </c>
      <c r="Z394" s="64">
        <v>0</v>
      </c>
    </row>
    <row r="395" spans="1:26">
      <c r="A395" s="241" t="s">
        <v>783</v>
      </c>
      <c r="B395" s="43" t="s">
        <v>90</v>
      </c>
      <c r="C395" s="68">
        <v>0</v>
      </c>
      <c r="D395" s="68">
        <v>0</v>
      </c>
      <c r="E395" s="68">
        <v>0</v>
      </c>
      <c r="F395" s="71">
        <v>0</v>
      </c>
      <c r="G395" s="71">
        <v>0</v>
      </c>
      <c r="H395" s="71">
        <v>3.1833609691059106</v>
      </c>
      <c r="I395" s="71">
        <v>9.5388547893809861</v>
      </c>
      <c r="J395" s="71">
        <v>15.568647483326107</v>
      </c>
      <c r="K395" s="71">
        <v>20.889291157505205</v>
      </c>
      <c r="L395" s="71">
        <v>25.101273648914631</v>
      </c>
      <c r="M395" s="71">
        <v>27.82355427336779</v>
      </c>
      <c r="N395" s="71">
        <v>28.767513476261311</v>
      </c>
      <c r="O395" s="71">
        <v>27.82355427336779</v>
      </c>
      <c r="P395" s="71">
        <v>25.101273648914631</v>
      </c>
      <c r="Q395" s="71">
        <v>20.889291157505205</v>
      </c>
      <c r="R395" s="71">
        <v>15.568647483326107</v>
      </c>
      <c r="S395" s="71">
        <v>9.5388547893809861</v>
      </c>
      <c r="T395" s="71">
        <v>3.1833609691059106</v>
      </c>
      <c r="U395" s="71">
        <v>0</v>
      </c>
      <c r="V395" s="71">
        <v>0</v>
      </c>
      <c r="W395" s="71">
        <v>0</v>
      </c>
      <c r="X395" s="64">
        <v>0</v>
      </c>
      <c r="Y395" s="64">
        <v>0</v>
      </c>
      <c r="Z395" s="64">
        <v>0</v>
      </c>
    </row>
    <row r="396" spans="1:26">
      <c r="A396" s="241" t="s">
        <v>783</v>
      </c>
      <c r="B396" s="43" t="s">
        <v>91</v>
      </c>
      <c r="C396" s="68">
        <v>0</v>
      </c>
      <c r="D396" s="68">
        <v>0</v>
      </c>
      <c r="E396" s="68">
        <v>0</v>
      </c>
      <c r="F396" s="71">
        <v>0</v>
      </c>
      <c r="G396" s="71">
        <v>0</v>
      </c>
      <c r="H396" s="71">
        <v>0</v>
      </c>
      <c r="I396" s="71">
        <v>0</v>
      </c>
      <c r="J396" s="71">
        <v>4.5275518804430002</v>
      </c>
      <c r="K396" s="71">
        <v>9.5744817723624323</v>
      </c>
      <c r="L396" s="71">
        <v>13.496580113669744</v>
      </c>
      <c r="M396" s="71">
        <v>15.994297981969458</v>
      </c>
      <c r="N396" s="71">
        <v>16.853153674876125</v>
      </c>
      <c r="O396" s="71">
        <v>15.994297981969458</v>
      </c>
      <c r="P396" s="71">
        <v>13.496580113669744</v>
      </c>
      <c r="Q396" s="71">
        <v>9.5744817723624323</v>
      </c>
      <c r="R396" s="71">
        <v>4.5275518804430002</v>
      </c>
      <c r="S396" s="71">
        <v>0</v>
      </c>
      <c r="T396" s="71">
        <v>0</v>
      </c>
      <c r="U396" s="71">
        <v>0</v>
      </c>
      <c r="V396" s="71">
        <v>0</v>
      </c>
      <c r="W396" s="71">
        <v>0</v>
      </c>
      <c r="X396" s="64">
        <v>0</v>
      </c>
      <c r="Y396" s="64">
        <v>0</v>
      </c>
      <c r="Z396" s="64">
        <v>0</v>
      </c>
    </row>
    <row r="397" spans="1:26">
      <c r="A397" s="241" t="s">
        <v>783</v>
      </c>
      <c r="B397" s="43" t="s">
        <v>92</v>
      </c>
      <c r="C397" s="68">
        <v>0</v>
      </c>
      <c r="D397" s="68">
        <v>0</v>
      </c>
      <c r="E397" s="68">
        <v>0</v>
      </c>
      <c r="F397" s="71">
        <v>0</v>
      </c>
      <c r="G397" s="71">
        <v>0</v>
      </c>
      <c r="H397" s="71">
        <v>0</v>
      </c>
      <c r="I397" s="71">
        <v>0</v>
      </c>
      <c r="J397" s="71">
        <v>0</v>
      </c>
      <c r="K397" s="71">
        <v>0.26846787853248782</v>
      </c>
      <c r="L397" s="71">
        <v>3.9629079860492253</v>
      </c>
      <c r="M397" s="71">
        <v>6.2928313854032343</v>
      </c>
      <c r="N397" s="71">
        <v>7.0897246790130204</v>
      </c>
      <c r="O397" s="71">
        <v>6.2928313854032343</v>
      </c>
      <c r="P397" s="71">
        <v>3.9629079860492253</v>
      </c>
      <c r="Q397" s="71">
        <v>0.26846787853248782</v>
      </c>
      <c r="R397" s="71">
        <v>0</v>
      </c>
      <c r="S397" s="71">
        <v>0</v>
      </c>
      <c r="T397" s="71">
        <v>0</v>
      </c>
      <c r="U397" s="71">
        <v>0</v>
      </c>
      <c r="V397" s="71">
        <v>0</v>
      </c>
      <c r="W397" s="71">
        <v>0</v>
      </c>
      <c r="X397" s="64">
        <v>0</v>
      </c>
      <c r="Y397" s="64">
        <v>0</v>
      </c>
      <c r="Z397" s="64">
        <v>0</v>
      </c>
    </row>
    <row r="398" spans="1:26">
      <c r="A398" s="241" t="s">
        <v>783</v>
      </c>
      <c r="B398" s="43" t="s">
        <v>93</v>
      </c>
      <c r="C398" s="68">
        <v>0</v>
      </c>
      <c r="D398" s="68">
        <v>0</v>
      </c>
      <c r="E398" s="68">
        <v>0</v>
      </c>
      <c r="F398" s="71">
        <v>0</v>
      </c>
      <c r="G398" s="71">
        <v>0</v>
      </c>
      <c r="H398" s="71">
        <v>0</v>
      </c>
      <c r="I398" s="71">
        <v>0</v>
      </c>
      <c r="J398" s="71">
        <v>0</v>
      </c>
      <c r="K398" s="71">
        <v>0</v>
      </c>
      <c r="L398" s="71">
        <v>0</v>
      </c>
      <c r="M398" s="71">
        <v>1.2819738816880348</v>
      </c>
      <c r="N398" s="71">
        <v>2.0482467260756034</v>
      </c>
      <c r="O398" s="71">
        <v>1.2819738816880348</v>
      </c>
      <c r="P398" s="71">
        <v>0</v>
      </c>
      <c r="Q398" s="71">
        <v>0</v>
      </c>
      <c r="R398" s="71">
        <v>0</v>
      </c>
      <c r="S398" s="71">
        <v>0</v>
      </c>
      <c r="T398" s="71">
        <v>0</v>
      </c>
      <c r="U398" s="71">
        <v>0</v>
      </c>
      <c r="V398" s="71">
        <v>0</v>
      </c>
      <c r="W398" s="71">
        <v>0</v>
      </c>
      <c r="X398" s="64">
        <v>0</v>
      </c>
      <c r="Y398" s="64">
        <v>0</v>
      </c>
      <c r="Z398" s="64">
        <v>0</v>
      </c>
    </row>
    <row r="399" spans="1:26">
      <c r="A399" s="241" t="s">
        <v>769</v>
      </c>
      <c r="B399" s="43" t="s">
        <v>82</v>
      </c>
      <c r="C399" s="68">
        <v>0</v>
      </c>
      <c r="D399" s="68">
        <v>0</v>
      </c>
      <c r="E399" s="68">
        <v>0</v>
      </c>
      <c r="F399" s="71">
        <v>0</v>
      </c>
      <c r="G399" s="71">
        <v>0</v>
      </c>
      <c r="H399" s="71">
        <v>0</v>
      </c>
      <c r="I399" s="71">
        <v>0</v>
      </c>
      <c r="J399" s="71">
        <v>5.8760347551388179</v>
      </c>
      <c r="K399" s="71">
        <v>14.25935506486641</v>
      </c>
      <c r="L399" s="71">
        <v>20.901198190324656</v>
      </c>
      <c r="M399" s="71">
        <v>25.225839080953616</v>
      </c>
      <c r="N399" s="71">
        <v>26.735255258604191</v>
      </c>
      <c r="O399" s="71">
        <v>25.225839080953616</v>
      </c>
      <c r="P399" s="71">
        <v>20.901198190324656</v>
      </c>
      <c r="Q399" s="71">
        <v>14.25935506486641</v>
      </c>
      <c r="R399" s="71">
        <v>5.8760347551388179</v>
      </c>
      <c r="S399" s="71">
        <v>0</v>
      </c>
      <c r="T399" s="71">
        <v>0</v>
      </c>
      <c r="U399" s="71">
        <v>0</v>
      </c>
      <c r="V399" s="71">
        <v>0</v>
      </c>
      <c r="W399" s="71">
        <v>0</v>
      </c>
      <c r="X399" s="64">
        <v>0</v>
      </c>
      <c r="Y399" s="64">
        <v>0</v>
      </c>
      <c r="Z399" s="64">
        <v>0</v>
      </c>
    </row>
    <row r="400" spans="1:26">
      <c r="A400" s="241" t="s">
        <v>769</v>
      </c>
      <c r="B400" s="43" t="s">
        <v>83</v>
      </c>
      <c r="C400" s="68">
        <v>0</v>
      </c>
      <c r="D400" s="68">
        <v>0</v>
      </c>
      <c r="E400" s="68">
        <v>0</v>
      </c>
      <c r="F400" s="71">
        <v>0</v>
      </c>
      <c r="G400" s="71">
        <v>0</v>
      </c>
      <c r="H400" s="71">
        <v>0</v>
      </c>
      <c r="I400" s="71">
        <v>1.8967102988321154</v>
      </c>
      <c r="J400" s="71">
        <v>12.013286737199849</v>
      </c>
      <c r="K400" s="71">
        <v>21.005063446360047</v>
      </c>
      <c r="L400" s="71">
        <v>28.280606145907779</v>
      </c>
      <c r="M400" s="71">
        <v>33.113313104206902</v>
      </c>
      <c r="N400" s="71">
        <v>34.82190031770395</v>
      </c>
      <c r="O400" s="71">
        <v>33.113313104206902</v>
      </c>
      <c r="P400" s="71">
        <v>28.280606145907779</v>
      </c>
      <c r="Q400" s="71">
        <v>21.005063446360047</v>
      </c>
      <c r="R400" s="71">
        <v>12.013286737199849</v>
      </c>
      <c r="S400" s="71">
        <v>1.8967102988321154</v>
      </c>
      <c r="T400" s="71">
        <v>0</v>
      </c>
      <c r="U400" s="71">
        <v>0</v>
      </c>
      <c r="V400" s="71">
        <v>0</v>
      </c>
      <c r="W400" s="71">
        <v>0</v>
      </c>
      <c r="X400" s="64">
        <v>0</v>
      </c>
      <c r="Y400" s="64">
        <v>0</v>
      </c>
      <c r="Z400" s="64">
        <v>0</v>
      </c>
    </row>
    <row r="401" spans="1:26">
      <c r="A401" s="241" t="s">
        <v>769</v>
      </c>
      <c r="B401" s="43" t="s">
        <v>84</v>
      </c>
      <c r="C401" s="68">
        <v>0</v>
      </c>
      <c r="D401" s="68">
        <v>0</v>
      </c>
      <c r="E401" s="68">
        <v>0</v>
      </c>
      <c r="F401" s="71">
        <v>0</v>
      </c>
      <c r="G401" s="71">
        <v>0</v>
      </c>
      <c r="H401" s="71">
        <v>0</v>
      </c>
      <c r="I401" s="71">
        <v>9.4232090584329509</v>
      </c>
      <c r="J401" s="71">
        <v>20.088483753344679</v>
      </c>
      <c r="K401" s="71">
        <v>29.8561319229362</v>
      </c>
      <c r="L401" s="71">
        <v>38.043921291138467</v>
      </c>
      <c r="M401" s="71">
        <v>43.687322871758518</v>
      </c>
      <c r="N401" s="71">
        <v>45.734959892655176</v>
      </c>
      <c r="O401" s="71">
        <v>43.687322871758518</v>
      </c>
      <c r="P401" s="71">
        <v>38.043921291138467</v>
      </c>
      <c r="Q401" s="71">
        <v>29.8561319229362</v>
      </c>
      <c r="R401" s="71">
        <v>20.088483753344679</v>
      </c>
      <c r="S401" s="71">
        <v>9.4232090584329509</v>
      </c>
      <c r="T401" s="71">
        <v>0</v>
      </c>
      <c r="U401" s="71">
        <v>0</v>
      </c>
      <c r="V401" s="71">
        <v>0</v>
      </c>
      <c r="W401" s="71">
        <v>0</v>
      </c>
      <c r="X401" s="64">
        <v>0</v>
      </c>
      <c r="Y401" s="64">
        <v>0</v>
      </c>
      <c r="Z401" s="64">
        <v>0</v>
      </c>
    </row>
    <row r="402" spans="1:26">
      <c r="A402" s="241" t="s">
        <v>769</v>
      </c>
      <c r="B402" s="43" t="s">
        <v>85</v>
      </c>
      <c r="C402" s="68">
        <v>0</v>
      </c>
      <c r="D402" s="68">
        <v>0</v>
      </c>
      <c r="E402" s="68">
        <v>0</v>
      </c>
      <c r="F402" s="71">
        <v>0</v>
      </c>
      <c r="G402" s="71">
        <v>0</v>
      </c>
      <c r="H402" s="71">
        <v>4.9536598613758613</v>
      </c>
      <c r="I402" s="71">
        <v>16.128922591266338</v>
      </c>
      <c r="J402" s="71">
        <v>27.142449574262049</v>
      </c>
      <c r="K402" s="71">
        <v>37.546647162231849</v>
      </c>
      <c r="L402" s="71">
        <v>46.63275954028807</v>
      </c>
      <c r="M402" s="71">
        <v>53.213419039707325</v>
      </c>
      <c r="N402" s="71">
        <v>55.69811474312138</v>
      </c>
      <c r="O402" s="71">
        <v>53.213419039707325</v>
      </c>
      <c r="P402" s="71">
        <v>46.63275954028807</v>
      </c>
      <c r="Q402" s="71">
        <v>37.546647162231849</v>
      </c>
      <c r="R402" s="71">
        <v>27.142449574262049</v>
      </c>
      <c r="S402" s="71">
        <v>16.128922591266338</v>
      </c>
      <c r="T402" s="71">
        <v>4.9536598613758613</v>
      </c>
      <c r="U402" s="71">
        <v>0</v>
      </c>
      <c r="V402" s="71">
        <v>0</v>
      </c>
      <c r="W402" s="71">
        <v>0</v>
      </c>
      <c r="X402" s="64">
        <v>0</v>
      </c>
      <c r="Y402" s="64">
        <v>0</v>
      </c>
      <c r="Z402" s="64">
        <v>0</v>
      </c>
    </row>
    <row r="403" spans="1:26">
      <c r="A403" s="241" t="s">
        <v>769</v>
      </c>
      <c r="B403" s="43" t="s">
        <v>86</v>
      </c>
      <c r="C403" s="68">
        <v>0</v>
      </c>
      <c r="D403" s="68">
        <v>0</v>
      </c>
      <c r="E403" s="68">
        <v>0</v>
      </c>
      <c r="F403" s="71">
        <v>0</v>
      </c>
      <c r="G403" s="71">
        <v>1.8962908233130094</v>
      </c>
      <c r="H403" s="71">
        <v>12.470705538114233</v>
      </c>
      <c r="I403" s="71">
        <v>23.50267960072253</v>
      </c>
      <c r="J403" s="71">
        <v>34.693452772017501</v>
      </c>
      <c r="K403" s="71">
        <v>45.685048875172257</v>
      </c>
      <c r="L403" s="71">
        <v>55.872901097577724</v>
      </c>
      <c r="M403" s="71">
        <v>63.946621067269504</v>
      </c>
      <c r="N403" s="71">
        <v>67.289002131797801</v>
      </c>
      <c r="O403" s="71">
        <v>63.946621067269504</v>
      </c>
      <c r="P403" s="71">
        <v>55.872901097577724</v>
      </c>
      <c r="Q403" s="71">
        <v>45.685048875172257</v>
      </c>
      <c r="R403" s="71">
        <v>34.693452772017501</v>
      </c>
      <c r="S403" s="71">
        <v>23.50267960072253</v>
      </c>
      <c r="T403" s="71">
        <v>12.470705538114233</v>
      </c>
      <c r="U403" s="71">
        <v>1.8962908233130094</v>
      </c>
      <c r="V403" s="71">
        <v>0</v>
      </c>
      <c r="W403" s="71">
        <v>0</v>
      </c>
      <c r="X403" s="64">
        <v>0</v>
      </c>
      <c r="Y403" s="64">
        <v>0</v>
      </c>
      <c r="Z403" s="64">
        <v>0</v>
      </c>
    </row>
    <row r="404" spans="1:26">
      <c r="A404" s="241" t="s">
        <v>769</v>
      </c>
      <c r="B404" s="43" t="s">
        <v>87</v>
      </c>
      <c r="C404" s="68">
        <v>0</v>
      </c>
      <c r="D404" s="68">
        <v>0</v>
      </c>
      <c r="E404" s="68">
        <v>0</v>
      </c>
      <c r="F404" s="71">
        <v>0</v>
      </c>
      <c r="G404" s="71">
        <v>5.1353872397725588</v>
      </c>
      <c r="H404" s="71">
        <v>15.480187066799562</v>
      </c>
      <c r="I404" s="71">
        <v>26.378736460163747</v>
      </c>
      <c r="J404" s="71">
        <v>37.561631009132554</v>
      </c>
      <c r="K404" s="71">
        <v>48.727078720450272</v>
      </c>
      <c r="L404" s="71">
        <v>59.374278080559023</v>
      </c>
      <c r="M404" s="71">
        <v>68.279624056928967</v>
      </c>
      <c r="N404" s="71">
        <v>72.243945203158518</v>
      </c>
      <c r="O404" s="71">
        <v>68.279624056928967</v>
      </c>
      <c r="P404" s="71">
        <v>59.374278080559023</v>
      </c>
      <c r="Q404" s="71">
        <v>48.727078720450272</v>
      </c>
      <c r="R404" s="71">
        <v>37.561631009132554</v>
      </c>
      <c r="S404" s="71">
        <v>26.378736460163747</v>
      </c>
      <c r="T404" s="71">
        <v>15.480187066799562</v>
      </c>
      <c r="U404" s="71">
        <v>5.1353872397725588</v>
      </c>
      <c r="V404" s="71">
        <v>0</v>
      </c>
      <c r="W404" s="71">
        <v>0</v>
      </c>
      <c r="X404" s="64">
        <v>0</v>
      </c>
      <c r="Y404" s="64">
        <v>0</v>
      </c>
      <c r="Z404" s="64">
        <v>0</v>
      </c>
    </row>
    <row r="405" spans="1:26">
      <c r="A405" s="241" t="s">
        <v>769</v>
      </c>
      <c r="B405" s="43" t="s">
        <v>88</v>
      </c>
      <c r="C405" s="68">
        <v>0</v>
      </c>
      <c r="D405" s="68">
        <v>0</v>
      </c>
      <c r="E405" s="68">
        <v>0</v>
      </c>
      <c r="F405" s="71">
        <v>0</v>
      </c>
      <c r="G405" s="71">
        <v>4.0563161502566727</v>
      </c>
      <c r="H405" s="71">
        <v>14.481465320554431</v>
      </c>
      <c r="I405" s="71">
        <v>25.429391916850388</v>
      </c>
      <c r="J405" s="71">
        <v>36.620519385761654</v>
      </c>
      <c r="K405" s="71">
        <v>47.733223963502788</v>
      </c>
      <c r="L405" s="71">
        <v>58.227517253863986</v>
      </c>
      <c r="M405" s="71">
        <v>66.835447770053463</v>
      </c>
      <c r="N405" s="71">
        <v>70.560831965625866</v>
      </c>
      <c r="O405" s="71">
        <v>66.835447770053463</v>
      </c>
      <c r="P405" s="71">
        <v>58.227517253863986</v>
      </c>
      <c r="Q405" s="71">
        <v>47.733223963502788</v>
      </c>
      <c r="R405" s="71">
        <v>36.620519385761654</v>
      </c>
      <c r="S405" s="71">
        <v>25.429391916850388</v>
      </c>
      <c r="T405" s="71">
        <v>14.481465320554431</v>
      </c>
      <c r="U405" s="71">
        <v>4.0563161502566727</v>
      </c>
      <c r="V405" s="71">
        <v>0</v>
      </c>
      <c r="W405" s="71">
        <v>0</v>
      </c>
      <c r="X405" s="64">
        <v>0</v>
      </c>
      <c r="Y405" s="64">
        <v>0</v>
      </c>
      <c r="Z405" s="64">
        <v>0</v>
      </c>
    </row>
    <row r="406" spans="1:26">
      <c r="A406" s="241" t="s">
        <v>769</v>
      </c>
      <c r="B406" s="43" t="s">
        <v>89</v>
      </c>
      <c r="C406" s="68">
        <v>0</v>
      </c>
      <c r="D406" s="68">
        <v>0</v>
      </c>
      <c r="E406" s="68">
        <v>0</v>
      </c>
      <c r="F406" s="71">
        <v>0</v>
      </c>
      <c r="G406" s="71">
        <v>0</v>
      </c>
      <c r="H406" s="71">
        <v>9.6609683586779216</v>
      </c>
      <c r="I406" s="71">
        <v>20.777224614091356</v>
      </c>
      <c r="J406" s="71">
        <v>31.932339765261332</v>
      </c>
      <c r="K406" s="71">
        <v>42.72615334236361</v>
      </c>
      <c r="L406" s="71">
        <v>52.492607160501905</v>
      </c>
      <c r="M406" s="71">
        <v>59.932113831433348</v>
      </c>
      <c r="N406" s="71">
        <v>62.87893061791857</v>
      </c>
      <c r="O406" s="71">
        <v>59.932113831433348</v>
      </c>
      <c r="P406" s="71">
        <v>52.492607160501905</v>
      </c>
      <c r="Q406" s="71">
        <v>42.72615334236361</v>
      </c>
      <c r="R406" s="71">
        <v>31.932339765261332</v>
      </c>
      <c r="S406" s="71">
        <v>20.777224614091356</v>
      </c>
      <c r="T406" s="71">
        <v>9.6609683586779216</v>
      </c>
      <c r="U406" s="71">
        <v>0</v>
      </c>
      <c r="V406" s="71">
        <v>0</v>
      </c>
      <c r="W406" s="71">
        <v>0</v>
      </c>
      <c r="X406" s="64">
        <v>0</v>
      </c>
      <c r="Y406" s="64">
        <v>0</v>
      </c>
      <c r="Z406" s="64">
        <v>0</v>
      </c>
    </row>
    <row r="407" spans="1:26">
      <c r="A407" s="241" t="s">
        <v>769</v>
      </c>
      <c r="B407" s="43" t="s">
        <v>90</v>
      </c>
      <c r="C407" s="68">
        <v>0</v>
      </c>
      <c r="D407" s="68">
        <v>0</v>
      </c>
      <c r="E407" s="68">
        <v>0</v>
      </c>
      <c r="F407" s="71">
        <v>0</v>
      </c>
      <c r="G407" s="71">
        <v>0</v>
      </c>
      <c r="H407" s="71">
        <v>2.3436670311885814</v>
      </c>
      <c r="I407" s="71">
        <v>13.509339815923031</v>
      </c>
      <c r="J407" s="71">
        <v>24.404958129847689</v>
      </c>
      <c r="K407" s="71">
        <v>34.568720626591954</v>
      </c>
      <c r="L407" s="71">
        <v>43.292860354969953</v>
      </c>
      <c r="M407" s="71">
        <v>49.474546704979034</v>
      </c>
      <c r="N407" s="71">
        <v>51.766103604598918</v>
      </c>
      <c r="O407" s="71">
        <v>49.474546704979034</v>
      </c>
      <c r="P407" s="71">
        <v>43.292860354969953</v>
      </c>
      <c r="Q407" s="71">
        <v>34.568720626591954</v>
      </c>
      <c r="R407" s="71">
        <v>24.404958129847689</v>
      </c>
      <c r="S407" s="71">
        <v>13.509339815923031</v>
      </c>
      <c r="T407" s="71">
        <v>2.3436670311885814</v>
      </c>
      <c r="U407" s="71">
        <v>0</v>
      </c>
      <c r="V407" s="71">
        <v>0</v>
      </c>
      <c r="W407" s="71">
        <v>0</v>
      </c>
      <c r="X407" s="64">
        <v>0</v>
      </c>
      <c r="Y407" s="64">
        <v>0</v>
      </c>
      <c r="Z407" s="64">
        <v>0</v>
      </c>
    </row>
    <row r="408" spans="1:26">
      <c r="A408" s="241" t="s">
        <v>769</v>
      </c>
      <c r="B408" s="43" t="s">
        <v>91</v>
      </c>
      <c r="C408" s="68">
        <v>0</v>
      </c>
      <c r="D408" s="68">
        <v>0</v>
      </c>
      <c r="E408" s="68">
        <v>0</v>
      </c>
      <c r="F408" s="71">
        <v>0</v>
      </c>
      <c r="G408" s="71">
        <v>0</v>
      </c>
      <c r="H408" s="71">
        <v>0</v>
      </c>
      <c r="I408" s="71">
        <v>5.3744996407002184</v>
      </c>
      <c r="J408" s="71">
        <v>15.762895354384332</v>
      </c>
      <c r="K408" s="71">
        <v>25.119249091182997</v>
      </c>
      <c r="L408" s="71">
        <v>32.805484134508838</v>
      </c>
      <c r="M408" s="71">
        <v>37.989590123502452</v>
      </c>
      <c r="N408" s="71">
        <v>39.841527294543326</v>
      </c>
      <c r="O408" s="71">
        <v>37.989590123502452</v>
      </c>
      <c r="P408" s="71">
        <v>32.805484134508838</v>
      </c>
      <c r="Q408" s="71">
        <v>25.119249091182997</v>
      </c>
      <c r="R408" s="71">
        <v>15.762895354384332</v>
      </c>
      <c r="S408" s="71">
        <v>5.3744996407002184</v>
      </c>
      <c r="T408" s="71">
        <v>0</v>
      </c>
      <c r="U408" s="71">
        <v>0</v>
      </c>
      <c r="V408" s="71">
        <v>0</v>
      </c>
      <c r="W408" s="71">
        <v>0</v>
      </c>
      <c r="X408" s="64">
        <v>0</v>
      </c>
      <c r="Y408" s="64">
        <v>0</v>
      </c>
      <c r="Z408" s="64">
        <v>0</v>
      </c>
    </row>
    <row r="409" spans="1:26">
      <c r="A409" s="241" t="s">
        <v>769</v>
      </c>
      <c r="B409" s="43" t="s">
        <v>92</v>
      </c>
      <c r="C409" s="68">
        <v>0</v>
      </c>
      <c r="D409" s="68">
        <v>0</v>
      </c>
      <c r="E409" s="68">
        <v>0</v>
      </c>
      <c r="F409" s="71">
        <v>0</v>
      </c>
      <c r="G409" s="71">
        <v>0</v>
      </c>
      <c r="H409" s="71">
        <v>0</v>
      </c>
      <c r="I409" s="71">
        <v>0</v>
      </c>
      <c r="J409" s="71">
        <v>8.3728361658698969</v>
      </c>
      <c r="K409" s="71">
        <v>17.005237696980466</v>
      </c>
      <c r="L409" s="71">
        <v>23.899793383227216</v>
      </c>
      <c r="M409" s="71">
        <v>28.422657111250501</v>
      </c>
      <c r="N409" s="71">
        <v>30.00874898655097</v>
      </c>
      <c r="O409" s="71">
        <v>28.422657111250501</v>
      </c>
      <c r="P409" s="71">
        <v>23.899793383227216</v>
      </c>
      <c r="Q409" s="71">
        <v>17.005237696980466</v>
      </c>
      <c r="R409" s="71">
        <v>8.3728361658698969</v>
      </c>
      <c r="S409" s="71">
        <v>0</v>
      </c>
      <c r="T409" s="71">
        <v>0</v>
      </c>
      <c r="U409" s="71">
        <v>0</v>
      </c>
      <c r="V409" s="71">
        <v>0</v>
      </c>
      <c r="W409" s="71">
        <v>0</v>
      </c>
      <c r="X409" s="64">
        <v>0</v>
      </c>
      <c r="Y409" s="64">
        <v>0</v>
      </c>
      <c r="Z409" s="64">
        <v>0</v>
      </c>
    </row>
    <row r="410" spans="1:26">
      <c r="A410" s="241" t="s">
        <v>769</v>
      </c>
      <c r="B410" s="43" t="s">
        <v>93</v>
      </c>
      <c r="C410" s="68">
        <v>0</v>
      </c>
      <c r="D410" s="68">
        <v>0</v>
      </c>
      <c r="E410" s="68">
        <v>0</v>
      </c>
      <c r="F410" s="71">
        <v>0</v>
      </c>
      <c r="G410" s="71">
        <v>0</v>
      </c>
      <c r="H410" s="71">
        <v>0</v>
      </c>
      <c r="I410" s="71">
        <v>0</v>
      </c>
      <c r="J410" s="71">
        <v>4.4656258517057745</v>
      </c>
      <c r="K410" s="71">
        <v>12.70738131457788</v>
      </c>
      <c r="L410" s="71">
        <v>19.209184156376388</v>
      </c>
      <c r="M410" s="71">
        <v>23.42621390922308</v>
      </c>
      <c r="N410" s="71">
        <v>24.894508412583452</v>
      </c>
      <c r="O410" s="71">
        <v>23.42621390922308</v>
      </c>
      <c r="P410" s="71">
        <v>19.209184156376388</v>
      </c>
      <c r="Q410" s="71">
        <v>12.70738131457788</v>
      </c>
      <c r="R410" s="71">
        <v>4.4656258517057745</v>
      </c>
      <c r="S410" s="71">
        <v>0</v>
      </c>
      <c r="T410" s="71">
        <v>0</v>
      </c>
      <c r="U410" s="71">
        <v>0</v>
      </c>
      <c r="V410" s="71">
        <v>0</v>
      </c>
      <c r="W410" s="71">
        <v>0</v>
      </c>
      <c r="X410" s="64">
        <v>0</v>
      </c>
      <c r="Y410" s="64">
        <v>0</v>
      </c>
      <c r="Z410" s="64">
        <v>0</v>
      </c>
    </row>
    <row r="411" spans="1:26">
      <c r="A411" s="241" t="s">
        <v>760</v>
      </c>
      <c r="B411" s="43" t="s">
        <v>82</v>
      </c>
      <c r="C411" s="68">
        <v>0</v>
      </c>
      <c r="D411" s="68">
        <v>0</v>
      </c>
      <c r="E411" s="68">
        <v>0</v>
      </c>
      <c r="F411" s="71">
        <v>0</v>
      </c>
      <c r="G411" s="71">
        <v>0</v>
      </c>
      <c r="H411" s="71">
        <v>0</v>
      </c>
      <c r="I411" s="71">
        <v>0</v>
      </c>
      <c r="J411" s="71">
        <v>1.5199957140227969</v>
      </c>
      <c r="K411" s="71">
        <v>8.7769579696187137</v>
      </c>
      <c r="L411" s="71">
        <v>14.437273449173889</v>
      </c>
      <c r="M411" s="71">
        <v>18.066955344424734</v>
      </c>
      <c r="N411" s="71">
        <v>19.321516258303848</v>
      </c>
      <c r="O411" s="71">
        <v>18.066955344424734</v>
      </c>
      <c r="P411" s="71">
        <v>14.437273449173889</v>
      </c>
      <c r="Q411" s="71">
        <v>8.7769579696187137</v>
      </c>
      <c r="R411" s="71">
        <v>1.5199957140227969</v>
      </c>
      <c r="S411" s="71">
        <v>0</v>
      </c>
      <c r="T411" s="71">
        <v>0</v>
      </c>
      <c r="U411" s="71">
        <v>0</v>
      </c>
      <c r="V411" s="71">
        <v>0</v>
      </c>
      <c r="W411" s="71">
        <v>0</v>
      </c>
      <c r="X411" s="64">
        <v>0</v>
      </c>
      <c r="Y411" s="64">
        <v>0</v>
      </c>
      <c r="Z411" s="64">
        <v>0</v>
      </c>
    </row>
    <row r="412" spans="1:26">
      <c r="A412" s="241" t="s">
        <v>760</v>
      </c>
      <c r="B412" s="43" t="s">
        <v>83</v>
      </c>
      <c r="C412" s="68">
        <v>0</v>
      </c>
      <c r="D412" s="68">
        <v>0</v>
      </c>
      <c r="E412" s="68">
        <v>0</v>
      </c>
      <c r="F412" s="71">
        <v>0</v>
      </c>
      <c r="G412" s="71">
        <v>0</v>
      </c>
      <c r="H412" s="71">
        <v>0</v>
      </c>
      <c r="I412" s="71">
        <v>0</v>
      </c>
      <c r="J412" s="71">
        <v>8.1701521971671944</v>
      </c>
      <c r="K412" s="71">
        <v>15.888173051454892</v>
      </c>
      <c r="L412" s="71">
        <v>22.010591571648749</v>
      </c>
      <c r="M412" s="71">
        <v>25.994226327556909</v>
      </c>
      <c r="N412" s="71">
        <v>27.383250551434333</v>
      </c>
      <c r="O412" s="71">
        <v>25.994226327556909</v>
      </c>
      <c r="P412" s="71">
        <v>22.010591571648749</v>
      </c>
      <c r="Q412" s="71">
        <v>15.888173051454892</v>
      </c>
      <c r="R412" s="71">
        <v>8.1701521971671944</v>
      </c>
      <c r="S412" s="71">
        <v>0</v>
      </c>
      <c r="T412" s="71">
        <v>0</v>
      </c>
      <c r="U412" s="71">
        <v>0</v>
      </c>
      <c r="V412" s="71">
        <v>0</v>
      </c>
      <c r="W412" s="71">
        <v>0</v>
      </c>
      <c r="X412" s="64">
        <v>0</v>
      </c>
      <c r="Y412" s="64">
        <v>0</v>
      </c>
      <c r="Z412" s="64">
        <v>0</v>
      </c>
    </row>
    <row r="413" spans="1:26">
      <c r="A413" s="241" t="s">
        <v>760</v>
      </c>
      <c r="B413" s="43" t="s">
        <v>84</v>
      </c>
      <c r="C413" s="68">
        <v>0</v>
      </c>
      <c r="D413" s="68">
        <v>0</v>
      </c>
      <c r="E413" s="68">
        <v>0</v>
      </c>
      <c r="F413" s="71">
        <v>0</v>
      </c>
      <c r="G413" s="71">
        <v>0</v>
      </c>
      <c r="H413" s="71">
        <v>0</v>
      </c>
      <c r="I413" s="71">
        <v>7.804052531474853</v>
      </c>
      <c r="J413" s="71">
        <v>17.050350177990399</v>
      </c>
      <c r="K413" s="71">
        <v>25.36595629103121</v>
      </c>
      <c r="L413" s="71">
        <v>32.149607193715504</v>
      </c>
      <c r="M413" s="71">
        <v>36.679791918127542</v>
      </c>
      <c r="N413" s="71">
        <v>38.285807117033293</v>
      </c>
      <c r="O413" s="71">
        <v>36.679791918127542</v>
      </c>
      <c r="P413" s="71">
        <v>32.149607193715504</v>
      </c>
      <c r="Q413" s="71">
        <v>25.36595629103121</v>
      </c>
      <c r="R413" s="71">
        <v>17.050350177990399</v>
      </c>
      <c r="S413" s="71">
        <v>7.804052531474853</v>
      </c>
      <c r="T413" s="71">
        <v>0</v>
      </c>
      <c r="U413" s="71">
        <v>0</v>
      </c>
      <c r="V413" s="71">
        <v>0</v>
      </c>
      <c r="W413" s="71">
        <v>0</v>
      </c>
      <c r="X413" s="64">
        <v>0</v>
      </c>
      <c r="Y413" s="64">
        <v>0</v>
      </c>
      <c r="Z413" s="64">
        <v>0</v>
      </c>
    </row>
    <row r="414" spans="1:26">
      <c r="A414" s="241" t="s">
        <v>760</v>
      </c>
      <c r="B414" s="43" t="s">
        <v>85</v>
      </c>
      <c r="C414" s="68">
        <v>0</v>
      </c>
      <c r="D414" s="68">
        <v>0</v>
      </c>
      <c r="E414" s="68">
        <v>0</v>
      </c>
      <c r="F414" s="71">
        <v>0</v>
      </c>
      <c r="G414" s="71">
        <v>0</v>
      </c>
      <c r="H414" s="71">
        <v>5.6314751012192525</v>
      </c>
      <c r="I414" s="71">
        <v>15.414922601961722</v>
      </c>
      <c r="J414" s="71">
        <v>24.964671663652748</v>
      </c>
      <c r="K414" s="71">
        <v>33.796046067286497</v>
      </c>
      <c r="L414" s="71">
        <v>41.238857299622495</v>
      </c>
      <c r="M414" s="71">
        <v>46.379517047278789</v>
      </c>
      <c r="N414" s="71">
        <v>48.245267053368188</v>
      </c>
      <c r="O414" s="71">
        <v>46.379517047278789</v>
      </c>
      <c r="P414" s="71">
        <v>41.238857299622495</v>
      </c>
      <c r="Q414" s="71">
        <v>33.796046067286497</v>
      </c>
      <c r="R414" s="71">
        <v>24.964671663652748</v>
      </c>
      <c r="S414" s="71">
        <v>15.414922601961722</v>
      </c>
      <c r="T414" s="71">
        <v>5.6314751012192525</v>
      </c>
      <c r="U414" s="71">
        <v>0</v>
      </c>
      <c r="V414" s="71">
        <v>0</v>
      </c>
      <c r="W414" s="71">
        <v>0</v>
      </c>
      <c r="X414" s="64">
        <v>0</v>
      </c>
      <c r="Y414" s="64">
        <v>0</v>
      </c>
      <c r="Z414" s="64">
        <v>0</v>
      </c>
    </row>
    <row r="415" spans="1:26">
      <c r="A415" s="241" t="s">
        <v>760</v>
      </c>
      <c r="B415" s="43" t="s">
        <v>86</v>
      </c>
      <c r="C415" s="68">
        <v>0</v>
      </c>
      <c r="D415" s="68">
        <v>0</v>
      </c>
      <c r="E415" s="68">
        <v>0</v>
      </c>
      <c r="F415" s="71">
        <v>0</v>
      </c>
      <c r="G415" s="71">
        <v>4.8630143215985253</v>
      </c>
      <c r="H415" s="71">
        <v>14.177087183580184</v>
      </c>
      <c r="I415" s="71">
        <v>23.895327315718095</v>
      </c>
      <c r="J415" s="71">
        <v>33.662721914161708</v>
      </c>
      <c r="K415" s="71">
        <v>43.036031530346094</v>
      </c>
      <c r="L415" s="71">
        <v>51.333752891960742</v>
      </c>
      <c r="M415" s="71">
        <v>57.417903192002164</v>
      </c>
      <c r="N415" s="71">
        <v>59.735480476650167</v>
      </c>
      <c r="O415" s="71">
        <v>57.417903192002164</v>
      </c>
      <c r="P415" s="71">
        <v>51.333752891960742</v>
      </c>
      <c r="Q415" s="71">
        <v>43.036031530346094</v>
      </c>
      <c r="R415" s="71">
        <v>33.662721914161708</v>
      </c>
      <c r="S415" s="71">
        <v>23.895327315718095</v>
      </c>
      <c r="T415" s="71">
        <v>14.177087183580184</v>
      </c>
      <c r="U415" s="71">
        <v>4.8630143215985253</v>
      </c>
      <c r="V415" s="71">
        <v>0</v>
      </c>
      <c r="W415" s="71">
        <v>0</v>
      </c>
      <c r="X415" s="64">
        <v>0</v>
      </c>
      <c r="Y415" s="64">
        <v>0</v>
      </c>
      <c r="Z415" s="64">
        <v>0</v>
      </c>
    </row>
    <row r="416" spans="1:26">
      <c r="A416" s="241" t="s">
        <v>760</v>
      </c>
      <c r="B416" s="43" t="s">
        <v>87</v>
      </c>
      <c r="C416" s="68">
        <v>0</v>
      </c>
      <c r="D416" s="68">
        <v>0</v>
      </c>
      <c r="E416" s="68">
        <v>0</v>
      </c>
      <c r="F416" s="71">
        <v>0.12567050777429492</v>
      </c>
      <c r="G416" s="71">
        <v>8.451580711313424</v>
      </c>
      <c r="H416" s="71">
        <v>17.598359691310161</v>
      </c>
      <c r="I416" s="71">
        <v>27.239652228088683</v>
      </c>
      <c r="J416" s="71">
        <v>37.049059122208796</v>
      </c>
      <c r="K416" s="71">
        <v>46.621491355285755</v>
      </c>
      <c r="L416" s="71">
        <v>55.309782106711609</v>
      </c>
      <c r="M416" s="71">
        <v>61.911483722661487</v>
      </c>
      <c r="N416" s="71">
        <v>64.512657962998617</v>
      </c>
      <c r="O416" s="71">
        <v>61.911483722661487</v>
      </c>
      <c r="P416" s="71">
        <v>55.309782106711609</v>
      </c>
      <c r="Q416" s="71">
        <v>46.621491355285755</v>
      </c>
      <c r="R416" s="71">
        <v>37.049059122208796</v>
      </c>
      <c r="S416" s="71">
        <v>27.239652228088683</v>
      </c>
      <c r="T416" s="71">
        <v>17.598359691310161</v>
      </c>
      <c r="U416" s="71">
        <v>8.451580711313424</v>
      </c>
      <c r="V416" s="71">
        <v>0.12567050777429492</v>
      </c>
      <c r="W416" s="71">
        <v>0</v>
      </c>
      <c r="X416" s="64">
        <v>0</v>
      </c>
      <c r="Y416" s="64">
        <v>0</v>
      </c>
      <c r="Z416" s="64">
        <v>0</v>
      </c>
    </row>
    <row r="417" spans="1:26">
      <c r="A417" s="241" t="s">
        <v>760</v>
      </c>
      <c r="B417" s="43" t="s">
        <v>88</v>
      </c>
      <c r="C417" s="68">
        <v>0</v>
      </c>
      <c r="D417" s="68">
        <v>0</v>
      </c>
      <c r="E417" s="68">
        <v>0</v>
      </c>
      <c r="F417" s="71">
        <v>0</v>
      </c>
      <c r="G417" s="71">
        <v>7.2577291746910513</v>
      </c>
      <c r="H417" s="71">
        <v>16.462981646709505</v>
      </c>
      <c r="I417" s="71">
        <v>26.133261500257525</v>
      </c>
      <c r="J417" s="71">
        <v>35.931953521195524</v>
      </c>
      <c r="K417" s="71">
        <v>45.439741408392486</v>
      </c>
      <c r="L417" s="71">
        <v>53.99458003067123</v>
      </c>
      <c r="M417" s="71">
        <v>60.411569620772539</v>
      </c>
      <c r="N417" s="71">
        <v>62.908007093038506</v>
      </c>
      <c r="O417" s="71">
        <v>60.411569620772539</v>
      </c>
      <c r="P417" s="71">
        <v>53.99458003067123</v>
      </c>
      <c r="Q417" s="71">
        <v>45.439741408392486</v>
      </c>
      <c r="R417" s="71">
        <v>35.931953521195524</v>
      </c>
      <c r="S417" s="71">
        <v>26.133261500257525</v>
      </c>
      <c r="T417" s="71">
        <v>16.462981646709505</v>
      </c>
      <c r="U417" s="71">
        <v>7.2577291746910513</v>
      </c>
      <c r="V417" s="71">
        <v>0</v>
      </c>
      <c r="W417" s="71">
        <v>0</v>
      </c>
      <c r="X417" s="64">
        <v>0</v>
      </c>
      <c r="Y417" s="64">
        <v>0</v>
      </c>
      <c r="Z417" s="64">
        <v>0</v>
      </c>
    </row>
    <row r="418" spans="1:26">
      <c r="A418" s="241" t="s">
        <v>760</v>
      </c>
      <c r="B418" s="43" t="s">
        <v>89</v>
      </c>
      <c r="C418" s="68">
        <v>0</v>
      </c>
      <c r="D418" s="68">
        <v>0</v>
      </c>
      <c r="E418" s="68">
        <v>0</v>
      </c>
      <c r="F418" s="71">
        <v>0</v>
      </c>
      <c r="G418" s="71">
        <v>1.5362051738908478</v>
      </c>
      <c r="H418" s="71">
        <v>10.982890284770342</v>
      </c>
      <c r="I418" s="71">
        <v>20.745903862854039</v>
      </c>
      <c r="J418" s="71">
        <v>30.44946084783351</v>
      </c>
      <c r="K418" s="71">
        <v>39.626629628356497</v>
      </c>
      <c r="L418" s="71">
        <v>47.587469632902966</v>
      </c>
      <c r="M418" s="71">
        <v>53.273887273904798</v>
      </c>
      <c r="N418" s="71">
        <v>55.392143728147801</v>
      </c>
      <c r="O418" s="71">
        <v>53.273887273904798</v>
      </c>
      <c r="P418" s="71">
        <v>47.587469632902966</v>
      </c>
      <c r="Q418" s="71">
        <v>39.626629628356497</v>
      </c>
      <c r="R418" s="71">
        <v>30.44946084783351</v>
      </c>
      <c r="S418" s="71">
        <v>20.745903862854039</v>
      </c>
      <c r="T418" s="71">
        <v>10.982890284770342</v>
      </c>
      <c r="U418" s="71">
        <v>1.5362051738908478</v>
      </c>
      <c r="V418" s="71">
        <v>0</v>
      </c>
      <c r="W418" s="71">
        <v>0</v>
      </c>
      <c r="X418" s="64">
        <v>0</v>
      </c>
      <c r="Y418" s="64">
        <v>0</v>
      </c>
      <c r="Z418" s="64">
        <v>0</v>
      </c>
    </row>
    <row r="419" spans="1:26">
      <c r="A419" s="241" t="s">
        <v>760</v>
      </c>
      <c r="B419" s="43" t="s">
        <v>90</v>
      </c>
      <c r="C419" s="68">
        <v>0</v>
      </c>
      <c r="D419" s="68">
        <v>0</v>
      </c>
      <c r="E419" s="68">
        <v>0</v>
      </c>
      <c r="F419" s="71">
        <v>0</v>
      </c>
      <c r="G419" s="71">
        <v>0</v>
      </c>
      <c r="H419" s="71">
        <v>2.6643538113295406</v>
      </c>
      <c r="I419" s="71">
        <v>12.431188813751154</v>
      </c>
      <c r="J419" s="71">
        <v>21.872837406924784</v>
      </c>
      <c r="K419" s="71">
        <v>30.504755212694182</v>
      </c>
      <c r="L419" s="71">
        <v>37.679828188784185</v>
      </c>
      <c r="M419" s="71">
        <v>42.56293138016774</v>
      </c>
      <c r="N419" s="71">
        <v>44.31652928736316</v>
      </c>
      <c r="O419" s="71">
        <v>42.56293138016774</v>
      </c>
      <c r="P419" s="71">
        <v>37.679828188784185</v>
      </c>
      <c r="Q419" s="71">
        <v>30.504755212694182</v>
      </c>
      <c r="R419" s="71">
        <v>21.872837406924784</v>
      </c>
      <c r="S419" s="71">
        <v>12.431188813751154</v>
      </c>
      <c r="T419" s="71">
        <v>2.6643538113295406</v>
      </c>
      <c r="U419" s="71">
        <v>0</v>
      </c>
      <c r="V419" s="71">
        <v>0</v>
      </c>
      <c r="W419" s="71">
        <v>0</v>
      </c>
      <c r="X419" s="64">
        <v>0</v>
      </c>
      <c r="Y419" s="64">
        <v>0</v>
      </c>
      <c r="Z419" s="64">
        <v>0</v>
      </c>
    </row>
    <row r="420" spans="1:26">
      <c r="A420" s="241" t="s">
        <v>760</v>
      </c>
      <c r="B420" s="43" t="s">
        <v>91</v>
      </c>
      <c r="C420" s="68">
        <v>0</v>
      </c>
      <c r="D420" s="68">
        <v>0</v>
      </c>
      <c r="E420" s="68">
        <v>0</v>
      </c>
      <c r="F420" s="71">
        <v>0</v>
      </c>
      <c r="G420" s="71">
        <v>0</v>
      </c>
      <c r="H420" s="71">
        <v>0</v>
      </c>
      <c r="I420" s="71">
        <v>3.2492532878358062</v>
      </c>
      <c r="J420" s="71">
        <v>12.273026471101021</v>
      </c>
      <c r="K420" s="71">
        <v>20.269574700209343</v>
      </c>
      <c r="L420" s="71">
        <v>26.689702911511137</v>
      </c>
      <c r="M420" s="71">
        <v>30.912745284217912</v>
      </c>
      <c r="N420" s="71">
        <v>32.395272959007087</v>
      </c>
      <c r="O420" s="71">
        <v>30.912745284217912</v>
      </c>
      <c r="P420" s="71">
        <v>26.689702911511137</v>
      </c>
      <c r="Q420" s="71">
        <v>20.269574700209343</v>
      </c>
      <c r="R420" s="71">
        <v>12.273026471101021</v>
      </c>
      <c r="S420" s="71">
        <v>3.2492532878358062</v>
      </c>
      <c r="T420" s="71">
        <v>0</v>
      </c>
      <c r="U420" s="71">
        <v>0</v>
      </c>
      <c r="V420" s="71">
        <v>0</v>
      </c>
      <c r="W420" s="71">
        <v>0</v>
      </c>
      <c r="X420" s="64">
        <v>0</v>
      </c>
      <c r="Y420" s="64">
        <v>0</v>
      </c>
      <c r="Z420" s="64">
        <v>0</v>
      </c>
    </row>
    <row r="421" spans="1:26">
      <c r="A421" s="241" t="s">
        <v>760</v>
      </c>
      <c r="B421" s="43" t="s">
        <v>92</v>
      </c>
      <c r="C421" s="68">
        <v>0</v>
      </c>
      <c r="D421" s="68">
        <v>0</v>
      </c>
      <c r="E421" s="68">
        <v>0</v>
      </c>
      <c r="F421" s="71">
        <v>0</v>
      </c>
      <c r="G421" s="71">
        <v>0</v>
      </c>
      <c r="H421" s="71">
        <v>0</v>
      </c>
      <c r="I421" s="71">
        <v>0</v>
      </c>
      <c r="J421" s="71">
        <v>4.2164393440668562</v>
      </c>
      <c r="K421" s="71">
        <v>11.66186732826595</v>
      </c>
      <c r="L421" s="71">
        <v>17.507031455928058</v>
      </c>
      <c r="M421" s="71">
        <v>21.275979446489689</v>
      </c>
      <c r="N421" s="71">
        <v>22.582951160179654</v>
      </c>
      <c r="O421" s="71">
        <v>21.275979446489689</v>
      </c>
      <c r="P421" s="71">
        <v>17.507031455928058</v>
      </c>
      <c r="Q421" s="71">
        <v>11.66186732826595</v>
      </c>
      <c r="R421" s="71">
        <v>4.2164393440668562</v>
      </c>
      <c r="S421" s="71">
        <v>0</v>
      </c>
      <c r="T421" s="71">
        <v>0</v>
      </c>
      <c r="U421" s="71">
        <v>0</v>
      </c>
      <c r="V421" s="71">
        <v>0</v>
      </c>
      <c r="W421" s="71">
        <v>0</v>
      </c>
      <c r="X421" s="64">
        <v>0</v>
      </c>
      <c r="Y421" s="64">
        <v>0</v>
      </c>
      <c r="Z421" s="64">
        <v>0</v>
      </c>
    </row>
    <row r="422" spans="1:26">
      <c r="A422" s="241" t="s">
        <v>760</v>
      </c>
      <c r="B422" s="43" t="s">
        <v>93</v>
      </c>
      <c r="C422" s="68">
        <v>0</v>
      </c>
      <c r="D422" s="68">
        <v>0</v>
      </c>
      <c r="E422" s="68">
        <v>0</v>
      </c>
      <c r="F422" s="71">
        <v>0</v>
      </c>
      <c r="G422" s="71">
        <v>0</v>
      </c>
      <c r="H422" s="71">
        <v>0</v>
      </c>
      <c r="I422" s="71">
        <v>0</v>
      </c>
      <c r="J422" s="71">
        <v>1.8707605763382588E-3</v>
      </c>
      <c r="K422" s="71">
        <v>7.1517445944817224</v>
      </c>
      <c r="L422" s="71">
        <v>12.709220367263079</v>
      </c>
      <c r="M422" s="71">
        <v>16.262634650632794</v>
      </c>
      <c r="N422" s="71">
        <v>17.48874473359734</v>
      </c>
      <c r="O422" s="71">
        <v>16.262634650632794</v>
      </c>
      <c r="P422" s="71">
        <v>12.709220367263079</v>
      </c>
      <c r="Q422" s="71">
        <v>7.1517445944817224</v>
      </c>
      <c r="R422" s="71">
        <v>1.8707605763382588E-3</v>
      </c>
      <c r="S422" s="71">
        <v>0</v>
      </c>
      <c r="T422" s="71">
        <v>0</v>
      </c>
      <c r="U422" s="71">
        <v>0</v>
      </c>
      <c r="V422" s="71">
        <v>0</v>
      </c>
      <c r="W422" s="71">
        <v>0</v>
      </c>
      <c r="X422" s="64">
        <v>0</v>
      </c>
      <c r="Y422" s="64">
        <v>0</v>
      </c>
      <c r="Z422" s="64">
        <v>0</v>
      </c>
    </row>
    <row r="423" spans="1:26">
      <c r="A423" s="241" t="s">
        <v>759</v>
      </c>
      <c r="B423" s="43" t="s">
        <v>82</v>
      </c>
      <c r="C423" s="68">
        <v>0</v>
      </c>
      <c r="D423" s="68">
        <v>0</v>
      </c>
      <c r="E423" s="68">
        <v>0</v>
      </c>
      <c r="F423" s="71">
        <v>0</v>
      </c>
      <c r="G423" s="71">
        <v>0</v>
      </c>
      <c r="H423" s="71">
        <v>0</v>
      </c>
      <c r="I423" s="71">
        <v>0</v>
      </c>
      <c r="J423" s="71">
        <v>0</v>
      </c>
      <c r="K423" s="71">
        <v>6.6990930810760894</v>
      </c>
      <c r="L423" s="71">
        <v>11.993259092901937</v>
      </c>
      <c r="M423" s="71">
        <v>15.372347515220994</v>
      </c>
      <c r="N423" s="71">
        <v>16.536900979965822</v>
      </c>
      <c r="O423" s="71">
        <v>15.372347515220994</v>
      </c>
      <c r="P423" s="71">
        <v>11.993259092901937</v>
      </c>
      <c r="Q423" s="71">
        <v>6.6990930810760894</v>
      </c>
      <c r="R423" s="71">
        <v>0</v>
      </c>
      <c r="S423" s="71">
        <v>0</v>
      </c>
      <c r="T423" s="71">
        <v>0</v>
      </c>
      <c r="U423" s="71">
        <v>0</v>
      </c>
      <c r="V423" s="71">
        <v>0</v>
      </c>
      <c r="W423" s="71">
        <v>0</v>
      </c>
      <c r="X423" s="64">
        <v>0</v>
      </c>
      <c r="Y423" s="64">
        <v>0</v>
      </c>
      <c r="Z423" s="64">
        <v>0</v>
      </c>
    </row>
    <row r="424" spans="1:26">
      <c r="A424" s="241" t="s">
        <v>759</v>
      </c>
      <c r="B424" s="43" t="s">
        <v>83</v>
      </c>
      <c r="C424" s="68">
        <v>0</v>
      </c>
      <c r="D424" s="68">
        <v>0</v>
      </c>
      <c r="E424" s="68">
        <v>0</v>
      </c>
      <c r="F424" s="71">
        <v>0</v>
      </c>
      <c r="G424" s="71">
        <v>0</v>
      </c>
      <c r="H424" s="71">
        <v>0</v>
      </c>
      <c r="I424" s="71">
        <v>0</v>
      </c>
      <c r="J424" s="71">
        <v>6.6975179221562966</v>
      </c>
      <c r="K424" s="71">
        <v>13.925937896564529</v>
      </c>
      <c r="L424" s="71">
        <v>19.624054182440158</v>
      </c>
      <c r="M424" s="71">
        <v>23.30837667931252</v>
      </c>
      <c r="N424" s="71">
        <v>24.587831960629014</v>
      </c>
      <c r="O424" s="71">
        <v>23.30837667931252</v>
      </c>
      <c r="P424" s="71">
        <v>19.624054182440158</v>
      </c>
      <c r="Q424" s="71">
        <v>13.925937896564529</v>
      </c>
      <c r="R424" s="71">
        <v>6.6975179221562966</v>
      </c>
      <c r="S424" s="71">
        <v>0</v>
      </c>
      <c r="T424" s="71">
        <v>0</v>
      </c>
      <c r="U424" s="71">
        <v>0</v>
      </c>
      <c r="V424" s="71">
        <v>0</v>
      </c>
      <c r="W424" s="71">
        <v>0</v>
      </c>
      <c r="X424" s="64">
        <v>0</v>
      </c>
      <c r="Y424" s="64">
        <v>0</v>
      </c>
      <c r="Z424" s="64">
        <v>0</v>
      </c>
    </row>
    <row r="425" spans="1:26">
      <c r="A425" s="241" t="s">
        <v>759</v>
      </c>
      <c r="B425" s="43" t="s">
        <v>84</v>
      </c>
      <c r="C425" s="68">
        <v>0</v>
      </c>
      <c r="D425" s="68">
        <v>0</v>
      </c>
      <c r="E425" s="68">
        <v>0</v>
      </c>
      <c r="F425" s="71">
        <v>0</v>
      </c>
      <c r="G425" s="71">
        <v>0</v>
      </c>
      <c r="H425" s="71">
        <v>0</v>
      </c>
      <c r="I425" s="71">
        <v>7.1614331483259974</v>
      </c>
      <c r="J425" s="71">
        <v>15.842531167957244</v>
      </c>
      <c r="K425" s="71">
        <v>23.601218802895001</v>
      </c>
      <c r="L425" s="71">
        <v>29.874852097783709</v>
      </c>
      <c r="M425" s="71">
        <v>34.024613305120404</v>
      </c>
      <c r="N425" s="71">
        <v>35.486125634944621</v>
      </c>
      <c r="O425" s="71">
        <v>34.024613305120404</v>
      </c>
      <c r="P425" s="71">
        <v>29.874852097783709</v>
      </c>
      <c r="Q425" s="71">
        <v>23.601218802895001</v>
      </c>
      <c r="R425" s="71">
        <v>15.842531167957244</v>
      </c>
      <c r="S425" s="71">
        <v>7.1614331483259974</v>
      </c>
      <c r="T425" s="71">
        <v>0</v>
      </c>
      <c r="U425" s="71">
        <v>0</v>
      </c>
      <c r="V425" s="71">
        <v>0</v>
      </c>
      <c r="W425" s="71">
        <v>0</v>
      </c>
      <c r="X425" s="64">
        <v>0</v>
      </c>
      <c r="Y425" s="64">
        <v>0</v>
      </c>
      <c r="Z425" s="64">
        <v>0</v>
      </c>
    </row>
    <row r="426" spans="1:26">
      <c r="A426" s="241" t="s">
        <v>759</v>
      </c>
      <c r="B426" s="43" t="s">
        <v>85</v>
      </c>
      <c r="C426" s="68">
        <v>0</v>
      </c>
      <c r="D426" s="68">
        <v>0</v>
      </c>
      <c r="E426" s="68">
        <v>0</v>
      </c>
      <c r="F426" s="71">
        <v>0</v>
      </c>
      <c r="G426" s="71">
        <v>0</v>
      </c>
      <c r="H426" s="71">
        <v>5.862208617212886</v>
      </c>
      <c r="I426" s="71">
        <v>15.077446688799602</v>
      </c>
      <c r="J426" s="71">
        <v>24.038295528896473</v>
      </c>
      <c r="K426" s="71">
        <v>32.260666470927703</v>
      </c>
      <c r="L426" s="71">
        <v>39.107908091303464</v>
      </c>
      <c r="M426" s="71">
        <v>43.770203064961763</v>
      </c>
      <c r="N426" s="71">
        <v>45.444304541124453</v>
      </c>
      <c r="O426" s="71">
        <v>43.770203064961763</v>
      </c>
      <c r="P426" s="71">
        <v>39.107908091303464</v>
      </c>
      <c r="Q426" s="71">
        <v>32.260666470927703</v>
      </c>
      <c r="R426" s="71">
        <v>24.038295528896473</v>
      </c>
      <c r="S426" s="71">
        <v>15.077446688799602</v>
      </c>
      <c r="T426" s="71">
        <v>5.862208617212886</v>
      </c>
      <c r="U426" s="71">
        <v>0</v>
      </c>
      <c r="V426" s="71">
        <v>0</v>
      </c>
      <c r="W426" s="71">
        <v>0</v>
      </c>
      <c r="X426" s="64">
        <v>0</v>
      </c>
      <c r="Y426" s="64">
        <v>0</v>
      </c>
      <c r="Z426" s="64">
        <v>0</v>
      </c>
    </row>
    <row r="427" spans="1:26">
      <c r="A427" s="241" t="s">
        <v>759</v>
      </c>
      <c r="B427" s="43" t="s">
        <v>86</v>
      </c>
      <c r="C427" s="68">
        <v>0</v>
      </c>
      <c r="D427" s="68">
        <v>0</v>
      </c>
      <c r="E427" s="68">
        <v>0</v>
      </c>
      <c r="F427" s="71">
        <v>0</v>
      </c>
      <c r="G427" s="71">
        <v>5.9605967213770121</v>
      </c>
      <c r="H427" s="71">
        <v>14.757952607580286</v>
      </c>
      <c r="I427" s="71">
        <v>23.930559341593575</v>
      </c>
      <c r="J427" s="71">
        <v>33.109523122927108</v>
      </c>
      <c r="K427" s="71">
        <v>41.835196864917457</v>
      </c>
      <c r="L427" s="71">
        <v>49.433110629422565</v>
      </c>
      <c r="M427" s="71">
        <v>54.874722008440692</v>
      </c>
      <c r="N427" s="71">
        <v>56.904755331711961</v>
      </c>
      <c r="O427" s="71">
        <v>54.874722008440692</v>
      </c>
      <c r="P427" s="71">
        <v>49.433110629422565</v>
      </c>
      <c r="Q427" s="71">
        <v>41.835196864917457</v>
      </c>
      <c r="R427" s="71">
        <v>33.109523122927108</v>
      </c>
      <c r="S427" s="71">
        <v>23.930559341593575</v>
      </c>
      <c r="T427" s="71">
        <v>14.757952607580286</v>
      </c>
      <c r="U427" s="71">
        <v>5.9605967213770121</v>
      </c>
      <c r="V427" s="71">
        <v>0</v>
      </c>
      <c r="W427" s="71">
        <v>0</v>
      </c>
      <c r="X427" s="64">
        <v>0</v>
      </c>
      <c r="Y427" s="64">
        <v>0</v>
      </c>
      <c r="Z427" s="64">
        <v>0</v>
      </c>
    </row>
    <row r="428" spans="1:26">
      <c r="A428" s="241" t="s">
        <v>759</v>
      </c>
      <c r="B428" s="43" t="s">
        <v>87</v>
      </c>
      <c r="C428" s="68">
        <v>0</v>
      </c>
      <c r="D428" s="68">
        <v>0</v>
      </c>
      <c r="E428" s="68">
        <v>0</v>
      </c>
      <c r="F428" s="71">
        <v>1.8056434067136522</v>
      </c>
      <c r="G428" s="71">
        <v>9.6670840467548125</v>
      </c>
      <c r="H428" s="71">
        <v>18.319401928790267</v>
      </c>
      <c r="I428" s="71">
        <v>27.432699475310802</v>
      </c>
      <c r="J428" s="71">
        <v>36.66426397088361</v>
      </c>
      <c r="K428" s="71">
        <v>45.583690640751819</v>
      </c>
      <c r="L428" s="71">
        <v>53.530003890861032</v>
      </c>
      <c r="M428" s="71">
        <v>59.393146096707959</v>
      </c>
      <c r="N428" s="71">
        <v>61.637220415630011</v>
      </c>
      <c r="O428" s="71">
        <v>59.393146096707959</v>
      </c>
      <c r="P428" s="71">
        <v>53.530003890861032</v>
      </c>
      <c r="Q428" s="71">
        <v>45.583690640751819</v>
      </c>
      <c r="R428" s="71">
        <v>36.66426397088361</v>
      </c>
      <c r="S428" s="71">
        <v>27.432699475310802</v>
      </c>
      <c r="T428" s="71">
        <v>18.319401928790267</v>
      </c>
      <c r="U428" s="71">
        <v>9.6670840467548125</v>
      </c>
      <c r="V428" s="71">
        <v>1.8056434067136522</v>
      </c>
      <c r="W428" s="71">
        <v>0</v>
      </c>
      <c r="X428" s="64">
        <v>0</v>
      </c>
      <c r="Y428" s="64">
        <v>0</v>
      </c>
      <c r="Z428" s="64">
        <v>0</v>
      </c>
    </row>
    <row r="429" spans="1:26">
      <c r="A429" s="241" t="s">
        <v>759</v>
      </c>
      <c r="B429" s="43" t="s">
        <v>88</v>
      </c>
      <c r="C429" s="68">
        <v>0</v>
      </c>
      <c r="D429" s="68">
        <v>0</v>
      </c>
      <c r="E429" s="68">
        <v>0</v>
      </c>
      <c r="F429" s="71">
        <v>0.5029333595656521</v>
      </c>
      <c r="G429" s="71">
        <v>8.4345170851386548</v>
      </c>
      <c r="H429" s="71">
        <v>17.137505030158628</v>
      </c>
      <c r="I429" s="71">
        <v>26.273361792711981</v>
      </c>
      <c r="J429" s="71">
        <v>35.489939554244614</v>
      </c>
      <c r="K429" s="71">
        <v>44.345657334181155</v>
      </c>
      <c r="L429" s="71">
        <v>52.172399871435871</v>
      </c>
      <c r="M429" s="71">
        <v>57.885575892234989</v>
      </c>
      <c r="N429" s="71">
        <v>60.051471231962559</v>
      </c>
      <c r="O429" s="71">
        <v>57.885575892234989</v>
      </c>
      <c r="P429" s="71">
        <v>52.172399871435871</v>
      </c>
      <c r="Q429" s="71">
        <v>44.345657334181155</v>
      </c>
      <c r="R429" s="71">
        <v>35.489939554244614</v>
      </c>
      <c r="S429" s="71">
        <v>26.273361792711981</v>
      </c>
      <c r="T429" s="71">
        <v>17.137505030158628</v>
      </c>
      <c r="U429" s="71">
        <v>8.4345170851386548</v>
      </c>
      <c r="V429" s="71">
        <v>0.5029333595656521</v>
      </c>
      <c r="W429" s="71">
        <v>0</v>
      </c>
      <c r="X429" s="64">
        <v>0</v>
      </c>
      <c r="Y429" s="64">
        <v>0</v>
      </c>
      <c r="Z429" s="64">
        <v>0</v>
      </c>
    </row>
    <row r="430" spans="1:26">
      <c r="A430" s="241" t="s">
        <v>759</v>
      </c>
      <c r="B430" s="43" t="s">
        <v>89</v>
      </c>
      <c r="C430" s="68">
        <v>0</v>
      </c>
      <c r="D430" s="68">
        <v>0</v>
      </c>
      <c r="E430" s="68">
        <v>0</v>
      </c>
      <c r="F430" s="71">
        <v>0</v>
      </c>
      <c r="G430" s="71">
        <v>2.5202659465154227</v>
      </c>
      <c r="H430" s="71">
        <v>11.432882666096631</v>
      </c>
      <c r="I430" s="71">
        <v>20.638347106970457</v>
      </c>
      <c r="J430" s="71">
        <v>29.749326377172856</v>
      </c>
      <c r="K430" s="71">
        <v>38.289815899750913</v>
      </c>
      <c r="L430" s="71">
        <v>45.59041586585024</v>
      </c>
      <c r="M430" s="71">
        <v>50.705259264323388</v>
      </c>
      <c r="N430" s="71">
        <v>52.580481627607234</v>
      </c>
      <c r="O430" s="71">
        <v>50.705259264323388</v>
      </c>
      <c r="P430" s="71">
        <v>45.59041586585024</v>
      </c>
      <c r="Q430" s="71">
        <v>38.289815899750913</v>
      </c>
      <c r="R430" s="71">
        <v>29.749326377172856</v>
      </c>
      <c r="S430" s="71">
        <v>20.638347106970457</v>
      </c>
      <c r="T430" s="71">
        <v>11.432882666096631</v>
      </c>
      <c r="U430" s="71">
        <v>2.5202659465154227</v>
      </c>
      <c r="V430" s="71">
        <v>0</v>
      </c>
      <c r="W430" s="71">
        <v>0</v>
      </c>
      <c r="X430" s="64">
        <v>0</v>
      </c>
      <c r="Y430" s="64">
        <v>0</v>
      </c>
      <c r="Z430" s="64">
        <v>0</v>
      </c>
    </row>
    <row r="431" spans="1:26">
      <c r="A431" s="241" t="s">
        <v>759</v>
      </c>
      <c r="B431" s="43" t="s">
        <v>90</v>
      </c>
      <c r="C431" s="68">
        <v>0</v>
      </c>
      <c r="D431" s="68">
        <v>0</v>
      </c>
      <c r="E431" s="68">
        <v>0</v>
      </c>
      <c r="F431" s="71">
        <v>0</v>
      </c>
      <c r="G431" s="71">
        <v>0</v>
      </c>
      <c r="H431" s="71">
        <v>2.773518055455559</v>
      </c>
      <c r="I431" s="71">
        <v>11.971005740715668</v>
      </c>
      <c r="J431" s="71">
        <v>20.830755427119531</v>
      </c>
      <c r="K431" s="71">
        <v>28.872725863158067</v>
      </c>
      <c r="L431" s="71">
        <v>35.486753446872875</v>
      </c>
      <c r="M431" s="71">
        <v>39.93368069481776</v>
      </c>
      <c r="N431" s="71">
        <v>41.516694796072251</v>
      </c>
      <c r="O431" s="71">
        <v>39.93368069481776</v>
      </c>
      <c r="P431" s="71">
        <v>35.486753446872875</v>
      </c>
      <c r="Q431" s="71">
        <v>28.872725863158067</v>
      </c>
      <c r="R431" s="71">
        <v>20.830755427119531</v>
      </c>
      <c r="S431" s="71">
        <v>11.971005740715668</v>
      </c>
      <c r="T431" s="71">
        <v>2.773518055455559</v>
      </c>
      <c r="U431" s="71">
        <v>0</v>
      </c>
      <c r="V431" s="71">
        <v>0</v>
      </c>
      <c r="W431" s="71">
        <v>0</v>
      </c>
      <c r="X431" s="64">
        <v>0</v>
      </c>
      <c r="Y431" s="64">
        <v>0</v>
      </c>
      <c r="Z431" s="64">
        <v>0</v>
      </c>
    </row>
    <row r="432" spans="1:26">
      <c r="A432" s="241" t="s">
        <v>759</v>
      </c>
      <c r="B432" s="43" t="s">
        <v>91</v>
      </c>
      <c r="C432" s="68">
        <v>0</v>
      </c>
      <c r="D432" s="68">
        <v>0</v>
      </c>
      <c r="E432" s="68">
        <v>0</v>
      </c>
      <c r="F432" s="71">
        <v>0</v>
      </c>
      <c r="G432" s="71">
        <v>0</v>
      </c>
      <c r="H432" s="71">
        <v>0</v>
      </c>
      <c r="I432" s="71">
        <v>2.4358224603473455</v>
      </c>
      <c r="J432" s="71">
        <v>10.916745610676442</v>
      </c>
      <c r="K432" s="71">
        <v>18.391823865194088</v>
      </c>
      <c r="L432" s="71">
        <v>24.349290518873701</v>
      </c>
      <c r="M432" s="71">
        <v>28.238323109120493</v>
      </c>
      <c r="N432" s="71">
        <v>29.596731596482936</v>
      </c>
      <c r="O432" s="71">
        <v>28.238323109120493</v>
      </c>
      <c r="P432" s="71">
        <v>24.349290518873701</v>
      </c>
      <c r="Q432" s="71">
        <v>18.391823865194088</v>
      </c>
      <c r="R432" s="71">
        <v>10.916745610676442</v>
      </c>
      <c r="S432" s="71">
        <v>2.4358224603473455</v>
      </c>
      <c r="T432" s="71">
        <v>0</v>
      </c>
      <c r="U432" s="71">
        <v>0</v>
      </c>
      <c r="V432" s="71">
        <v>0</v>
      </c>
      <c r="W432" s="71">
        <v>0</v>
      </c>
      <c r="X432" s="64">
        <v>0</v>
      </c>
      <c r="Y432" s="64">
        <v>0</v>
      </c>
      <c r="Z432" s="64">
        <v>0</v>
      </c>
    </row>
    <row r="433" spans="1:26">
      <c r="A433" s="241" t="s">
        <v>759</v>
      </c>
      <c r="B433" s="43" t="s">
        <v>92</v>
      </c>
      <c r="C433" s="68">
        <v>0</v>
      </c>
      <c r="D433" s="68">
        <v>0</v>
      </c>
      <c r="E433" s="68">
        <v>0</v>
      </c>
      <c r="F433" s="71">
        <v>0</v>
      </c>
      <c r="G433" s="71">
        <v>0</v>
      </c>
      <c r="H433" s="71">
        <v>0</v>
      </c>
      <c r="I433" s="71">
        <v>0</v>
      </c>
      <c r="J433" s="71">
        <v>2.6405637486032885</v>
      </c>
      <c r="K433" s="71">
        <v>9.6279245530866753</v>
      </c>
      <c r="L433" s="71">
        <v>15.08392178127869</v>
      </c>
      <c r="M433" s="71">
        <v>18.583489361199465</v>
      </c>
      <c r="N433" s="71">
        <v>19.793022389908764</v>
      </c>
      <c r="O433" s="71">
        <v>18.583489361199465</v>
      </c>
      <c r="P433" s="71">
        <v>15.08392178127869</v>
      </c>
      <c r="Q433" s="71">
        <v>9.6279245530866753</v>
      </c>
      <c r="R433" s="71">
        <v>2.6405637486032885</v>
      </c>
      <c r="S433" s="71">
        <v>0</v>
      </c>
      <c r="T433" s="71">
        <v>0</v>
      </c>
      <c r="U433" s="71">
        <v>0</v>
      </c>
      <c r="V433" s="71">
        <v>0</v>
      </c>
      <c r="W433" s="71">
        <v>0</v>
      </c>
      <c r="X433" s="64">
        <v>0</v>
      </c>
      <c r="Y433" s="64">
        <v>0</v>
      </c>
      <c r="Z433" s="64">
        <v>0</v>
      </c>
    </row>
    <row r="434" spans="1:26">
      <c r="A434" s="241" t="s">
        <v>759</v>
      </c>
      <c r="B434" s="43" t="s">
        <v>93</v>
      </c>
      <c r="C434" s="68">
        <v>0</v>
      </c>
      <c r="D434" s="68">
        <v>0</v>
      </c>
      <c r="E434" s="68">
        <v>0</v>
      </c>
      <c r="F434" s="71">
        <v>0</v>
      </c>
      <c r="G434" s="71">
        <v>0</v>
      </c>
      <c r="H434" s="71">
        <v>0</v>
      </c>
      <c r="I434" s="71">
        <v>0</v>
      </c>
      <c r="J434" s="71">
        <v>0</v>
      </c>
      <c r="K434" s="71">
        <v>5.0508196327840453</v>
      </c>
      <c r="L434" s="71">
        <v>10.254789150357537</v>
      </c>
      <c r="M434" s="71">
        <v>13.567680947725448</v>
      </c>
      <c r="N434" s="71">
        <v>14.707712895691897</v>
      </c>
      <c r="O434" s="71">
        <v>13.567680947725448</v>
      </c>
      <c r="P434" s="71">
        <v>10.254789150357537</v>
      </c>
      <c r="Q434" s="71">
        <v>5.0508196327840453</v>
      </c>
      <c r="R434" s="71">
        <v>0</v>
      </c>
      <c r="S434" s="71">
        <v>0</v>
      </c>
      <c r="T434" s="71">
        <v>0</v>
      </c>
      <c r="U434" s="71">
        <v>0</v>
      </c>
      <c r="V434" s="71">
        <v>0</v>
      </c>
      <c r="W434" s="71">
        <v>0</v>
      </c>
      <c r="X434" s="64">
        <v>0</v>
      </c>
      <c r="Y434" s="64">
        <v>0</v>
      </c>
      <c r="Z434" s="64">
        <v>0</v>
      </c>
    </row>
    <row r="435" spans="1:26">
      <c r="A435" s="241" t="s">
        <v>782</v>
      </c>
      <c r="B435" s="43" t="s">
        <v>82</v>
      </c>
      <c r="C435" s="68">
        <v>0</v>
      </c>
      <c r="D435" s="68">
        <v>0</v>
      </c>
      <c r="E435" s="68">
        <v>0</v>
      </c>
      <c r="F435" s="71">
        <v>0</v>
      </c>
      <c r="G435" s="71">
        <v>0</v>
      </c>
      <c r="H435" s="71">
        <v>0</v>
      </c>
      <c r="I435" s="71">
        <v>0</v>
      </c>
      <c r="J435" s="71">
        <v>0</v>
      </c>
      <c r="K435" s="71">
        <v>0</v>
      </c>
      <c r="L435" s="71">
        <v>0.71850762174751159</v>
      </c>
      <c r="M435" s="71">
        <v>2.9858764253061749</v>
      </c>
      <c r="N435" s="71">
        <v>3.7601265340076599</v>
      </c>
      <c r="O435" s="71">
        <v>2.9858764253061749</v>
      </c>
      <c r="P435" s="71">
        <v>0.71850762174751159</v>
      </c>
      <c r="Q435" s="71">
        <v>0</v>
      </c>
      <c r="R435" s="71">
        <v>0</v>
      </c>
      <c r="S435" s="71">
        <v>0</v>
      </c>
      <c r="T435" s="71">
        <v>0</v>
      </c>
      <c r="U435" s="71">
        <v>0</v>
      </c>
      <c r="V435" s="71">
        <v>0</v>
      </c>
      <c r="W435" s="71">
        <v>0</v>
      </c>
      <c r="X435" s="64">
        <v>0</v>
      </c>
      <c r="Y435" s="64">
        <v>0</v>
      </c>
      <c r="Z435" s="64">
        <v>0</v>
      </c>
    </row>
    <row r="436" spans="1:26">
      <c r="A436" s="241" t="s">
        <v>782</v>
      </c>
      <c r="B436" s="43" t="s">
        <v>83</v>
      </c>
      <c r="C436" s="68">
        <v>0</v>
      </c>
      <c r="D436" s="68">
        <v>0</v>
      </c>
      <c r="E436" s="68">
        <v>0</v>
      </c>
      <c r="F436" s="71">
        <v>0</v>
      </c>
      <c r="G436" s="71">
        <v>0</v>
      </c>
      <c r="H436" s="71">
        <v>0</v>
      </c>
      <c r="I436" s="71">
        <v>0</v>
      </c>
      <c r="J436" s="71">
        <v>0</v>
      </c>
      <c r="K436" s="71">
        <v>4.7437000018032993</v>
      </c>
      <c r="L436" s="71">
        <v>8.5342355704127808</v>
      </c>
      <c r="M436" s="71">
        <v>10.935407456809415</v>
      </c>
      <c r="N436" s="71">
        <v>11.758649908751163</v>
      </c>
      <c r="O436" s="71">
        <v>10.935407456809415</v>
      </c>
      <c r="P436" s="71">
        <v>8.5342355704127808</v>
      </c>
      <c r="Q436" s="71">
        <v>4.7437000018032993</v>
      </c>
      <c r="R436" s="71">
        <v>0</v>
      </c>
      <c r="S436" s="71">
        <v>0</v>
      </c>
      <c r="T436" s="71">
        <v>0</v>
      </c>
      <c r="U436" s="71">
        <v>0</v>
      </c>
      <c r="V436" s="71">
        <v>0</v>
      </c>
      <c r="W436" s="71">
        <v>0</v>
      </c>
      <c r="X436" s="64">
        <v>0</v>
      </c>
      <c r="Y436" s="64">
        <v>0</v>
      </c>
      <c r="Z436" s="64">
        <v>0</v>
      </c>
    </row>
    <row r="437" spans="1:26">
      <c r="A437" s="241" t="s">
        <v>782</v>
      </c>
      <c r="B437" s="43" t="s">
        <v>84</v>
      </c>
      <c r="C437" s="68">
        <v>0</v>
      </c>
      <c r="D437" s="68">
        <v>0</v>
      </c>
      <c r="E437" s="68">
        <v>0</v>
      </c>
      <c r="F437" s="71">
        <v>0</v>
      </c>
      <c r="G437" s="71">
        <v>0</v>
      </c>
      <c r="H437" s="71">
        <v>0</v>
      </c>
      <c r="I437" s="71">
        <v>4.0276834907305341</v>
      </c>
      <c r="J437" s="71">
        <v>9.9407291949559333</v>
      </c>
      <c r="K437" s="71">
        <v>15.102976407740709</v>
      </c>
      <c r="L437" s="71">
        <v>19.148789412341213</v>
      </c>
      <c r="M437" s="71">
        <v>21.74242446359764</v>
      </c>
      <c r="N437" s="71">
        <v>22.637574091069485</v>
      </c>
      <c r="O437" s="71">
        <v>21.74242446359764</v>
      </c>
      <c r="P437" s="71">
        <v>19.148789412341213</v>
      </c>
      <c r="Q437" s="71">
        <v>15.102976407740709</v>
      </c>
      <c r="R437" s="71">
        <v>9.9407291949559333</v>
      </c>
      <c r="S437" s="71">
        <v>4.0276834907305341</v>
      </c>
      <c r="T437" s="71">
        <v>0</v>
      </c>
      <c r="U437" s="71">
        <v>0</v>
      </c>
      <c r="V437" s="71">
        <v>0</v>
      </c>
      <c r="W437" s="71">
        <v>0</v>
      </c>
      <c r="X437" s="64">
        <v>0</v>
      </c>
      <c r="Y437" s="64">
        <v>0</v>
      </c>
      <c r="Z437" s="64">
        <v>0</v>
      </c>
    </row>
    <row r="438" spans="1:26">
      <c r="A438" s="241" t="s">
        <v>782</v>
      </c>
      <c r="B438" s="43" t="s">
        <v>85</v>
      </c>
      <c r="C438" s="68">
        <v>0</v>
      </c>
      <c r="D438" s="68">
        <v>0</v>
      </c>
      <c r="E438" s="68">
        <v>0</v>
      </c>
      <c r="F438" s="71">
        <v>0</v>
      </c>
      <c r="G438" s="71">
        <v>0.46992345665460061</v>
      </c>
      <c r="H438" s="71">
        <v>6.7339957948679778</v>
      </c>
      <c r="I438" s="71">
        <v>13.080433134091297</v>
      </c>
      <c r="J438" s="71">
        <v>19.144135290905652</v>
      </c>
      <c r="K438" s="71">
        <v>24.53288422730445</v>
      </c>
      <c r="L438" s="71">
        <v>28.827904786034463</v>
      </c>
      <c r="M438" s="71">
        <v>31.619560750986597</v>
      </c>
      <c r="N438" s="71">
        <v>32.590763280243991</v>
      </c>
      <c r="O438" s="71">
        <v>31.619560750986597</v>
      </c>
      <c r="P438" s="71">
        <v>28.827904786034463</v>
      </c>
      <c r="Q438" s="71">
        <v>24.53288422730445</v>
      </c>
      <c r="R438" s="71">
        <v>19.144135290905652</v>
      </c>
      <c r="S438" s="71">
        <v>13.080433134091297</v>
      </c>
      <c r="T438" s="71">
        <v>6.7339957948679778</v>
      </c>
      <c r="U438" s="71">
        <v>0.46992345665460061</v>
      </c>
      <c r="V438" s="71">
        <v>0</v>
      </c>
      <c r="W438" s="71">
        <v>0</v>
      </c>
      <c r="X438" s="64">
        <v>0</v>
      </c>
      <c r="Y438" s="64">
        <v>0</v>
      </c>
      <c r="Z438" s="64">
        <v>0</v>
      </c>
    </row>
    <row r="439" spans="1:26">
      <c r="A439" s="241" t="s">
        <v>782</v>
      </c>
      <c r="B439" s="43" t="s">
        <v>86</v>
      </c>
      <c r="C439" s="68">
        <v>0</v>
      </c>
      <c r="D439" s="68">
        <v>0</v>
      </c>
      <c r="E439" s="68">
        <v>0</v>
      </c>
      <c r="F439" s="71">
        <v>5.1842776272943123</v>
      </c>
      <c r="G439" s="71">
        <v>10.802311964561069</v>
      </c>
      <c r="H439" s="71">
        <v>16.952653392187798</v>
      </c>
      <c r="I439" s="71">
        <v>23.312289400354562</v>
      </c>
      <c r="J439" s="71">
        <v>29.525192220439454</v>
      </c>
      <c r="K439" s="71">
        <v>35.180751932759954</v>
      </c>
      <c r="L439" s="71">
        <v>39.800515433293384</v>
      </c>
      <c r="M439" s="71">
        <v>42.868916382259513</v>
      </c>
      <c r="N439" s="71">
        <v>43.950547342229711</v>
      </c>
      <c r="O439" s="71">
        <v>42.868916382259513</v>
      </c>
      <c r="P439" s="71">
        <v>39.800515433293384</v>
      </c>
      <c r="Q439" s="71">
        <v>35.180751932759954</v>
      </c>
      <c r="R439" s="71">
        <v>29.525192220439454</v>
      </c>
      <c r="S439" s="71">
        <v>23.312289400354562</v>
      </c>
      <c r="T439" s="71">
        <v>16.952653392187798</v>
      </c>
      <c r="U439" s="71">
        <v>10.802311964561069</v>
      </c>
      <c r="V439" s="71">
        <v>5.1842776272943123</v>
      </c>
      <c r="W439" s="71">
        <v>0.40168768976087638</v>
      </c>
      <c r="X439" s="64">
        <v>0</v>
      </c>
      <c r="Y439" s="64">
        <v>0</v>
      </c>
      <c r="Z439" s="64">
        <v>0</v>
      </c>
    </row>
    <row r="440" spans="1:26">
      <c r="A440" s="241" t="s">
        <v>782</v>
      </c>
      <c r="B440" s="43" t="s">
        <v>87</v>
      </c>
      <c r="C440" s="68">
        <v>0</v>
      </c>
      <c r="D440" s="68">
        <v>0</v>
      </c>
      <c r="E440" s="68">
        <v>0</v>
      </c>
      <c r="F440" s="71">
        <v>9.4310379308954921</v>
      </c>
      <c r="G440" s="71">
        <v>14.953014575929773</v>
      </c>
      <c r="H440" s="71">
        <v>21.043736858962426</v>
      </c>
      <c r="I440" s="71">
        <v>27.39582173443354</v>
      </c>
      <c r="J440" s="71">
        <v>33.662793725749864</v>
      </c>
      <c r="K440" s="71">
        <v>39.432603722788215</v>
      </c>
      <c r="L440" s="71">
        <v>44.204544977802037</v>
      </c>
      <c r="M440" s="71">
        <v>47.411256390822963</v>
      </c>
      <c r="N440" s="71">
        <v>48.550125178109113</v>
      </c>
      <c r="O440" s="71">
        <v>47.411256390822963</v>
      </c>
      <c r="P440" s="71">
        <v>44.204544977802037</v>
      </c>
      <c r="Q440" s="71">
        <v>39.432603722788215</v>
      </c>
      <c r="R440" s="71">
        <v>33.662793725749864</v>
      </c>
      <c r="S440" s="71">
        <v>27.39582173443354</v>
      </c>
      <c r="T440" s="71">
        <v>21.043736858962426</v>
      </c>
      <c r="U440" s="71">
        <v>14.953014575929773</v>
      </c>
      <c r="V440" s="71">
        <v>9.4310379308954921</v>
      </c>
      <c r="W440" s="71">
        <v>4.7609145522582619</v>
      </c>
      <c r="X440" s="64">
        <v>0</v>
      </c>
      <c r="Y440" s="64">
        <v>0</v>
      </c>
      <c r="Z440" s="64">
        <v>0</v>
      </c>
    </row>
    <row r="441" spans="1:26">
      <c r="A441" s="241" t="s">
        <v>782</v>
      </c>
      <c r="B441" s="43" t="s">
        <v>88</v>
      </c>
      <c r="C441" s="68">
        <v>0</v>
      </c>
      <c r="D441" s="68">
        <v>0</v>
      </c>
      <c r="E441" s="68">
        <v>0</v>
      </c>
      <c r="F441" s="71">
        <v>8.0199530437120004</v>
      </c>
      <c r="G441" s="71">
        <v>13.574593762720729</v>
      </c>
      <c r="H441" s="71">
        <v>19.686076416448721</v>
      </c>
      <c r="I441" s="71">
        <v>26.041539606876054</v>
      </c>
      <c r="J441" s="71">
        <v>32.290906921552057</v>
      </c>
      <c r="K441" s="71">
        <v>38.022121582286353</v>
      </c>
      <c r="L441" s="71">
        <v>42.741654584508559</v>
      </c>
      <c r="M441" s="71">
        <v>45.900052459290997</v>
      </c>
      <c r="N441" s="71">
        <v>47.018761438608422</v>
      </c>
      <c r="O441" s="71">
        <v>45.900052459290997</v>
      </c>
      <c r="P441" s="71">
        <v>42.741654584508559</v>
      </c>
      <c r="Q441" s="71">
        <v>38.022121582286353</v>
      </c>
      <c r="R441" s="71">
        <v>32.290906921552057</v>
      </c>
      <c r="S441" s="71">
        <v>26.041539606876054</v>
      </c>
      <c r="T441" s="71">
        <v>19.686076416448721</v>
      </c>
      <c r="U441" s="71">
        <v>13.574593762720729</v>
      </c>
      <c r="V441" s="71">
        <v>8.0199530437120004</v>
      </c>
      <c r="W441" s="71">
        <v>3.3120480490669237</v>
      </c>
      <c r="X441" s="64">
        <v>0</v>
      </c>
      <c r="Y441" s="64">
        <v>0</v>
      </c>
      <c r="Z441" s="64">
        <v>0</v>
      </c>
    </row>
    <row r="442" spans="1:26">
      <c r="A442" s="241" t="s">
        <v>782</v>
      </c>
      <c r="B442" s="43" t="s">
        <v>89</v>
      </c>
      <c r="C442" s="68">
        <v>0</v>
      </c>
      <c r="D442" s="68">
        <v>0</v>
      </c>
      <c r="E442" s="68">
        <v>0</v>
      </c>
      <c r="F442" s="71">
        <v>1.2329462681322128</v>
      </c>
      <c r="G442" s="71">
        <v>6.9346625680058729</v>
      </c>
      <c r="H442" s="71">
        <v>13.133102013915906</v>
      </c>
      <c r="I442" s="71">
        <v>19.492963991250587</v>
      </c>
      <c r="J442" s="71">
        <v>25.652555566255163</v>
      </c>
      <c r="K442" s="71">
        <v>31.206047226353071</v>
      </c>
      <c r="L442" s="71">
        <v>35.696934762205423</v>
      </c>
      <c r="M442" s="71">
        <v>38.652694621026072</v>
      </c>
      <c r="N442" s="71">
        <v>39.688750518614448</v>
      </c>
      <c r="O442" s="71">
        <v>38.652694621026072</v>
      </c>
      <c r="P442" s="71">
        <v>35.696934762205423</v>
      </c>
      <c r="Q442" s="71">
        <v>31.206047226353071</v>
      </c>
      <c r="R442" s="71">
        <v>25.652555566255163</v>
      </c>
      <c r="S442" s="71">
        <v>19.492963991250587</v>
      </c>
      <c r="T442" s="71">
        <v>13.133102013915906</v>
      </c>
      <c r="U442" s="71">
        <v>6.9346625680058729</v>
      </c>
      <c r="V442" s="71">
        <v>1.2329462681322128</v>
      </c>
      <c r="W442" s="71">
        <v>0</v>
      </c>
      <c r="X442" s="64">
        <v>0</v>
      </c>
      <c r="Y442" s="64">
        <v>0</v>
      </c>
      <c r="Z442" s="64">
        <v>0</v>
      </c>
    </row>
    <row r="443" spans="1:26">
      <c r="A443" s="241" t="s">
        <v>782</v>
      </c>
      <c r="B443" s="43" t="s">
        <v>90</v>
      </c>
      <c r="C443" s="68">
        <v>0</v>
      </c>
      <c r="D443" s="68">
        <v>0</v>
      </c>
      <c r="E443" s="68">
        <v>0</v>
      </c>
      <c r="F443" s="71">
        <v>0</v>
      </c>
      <c r="G443" s="71">
        <v>0</v>
      </c>
      <c r="H443" s="71">
        <v>3.1859765050988291</v>
      </c>
      <c r="I443" s="71">
        <v>9.5178036976094731</v>
      </c>
      <c r="J443" s="71">
        <v>15.524491681768339</v>
      </c>
      <c r="K443" s="71">
        <v>20.823753662785862</v>
      </c>
      <c r="L443" s="71">
        <v>25.017823681772089</v>
      </c>
      <c r="M443" s="71">
        <v>27.727918372841803</v>
      </c>
      <c r="N443" s="71">
        <v>28.667520436439794</v>
      </c>
      <c r="O443" s="71">
        <v>27.727918372841803</v>
      </c>
      <c r="P443" s="71">
        <v>25.017823681772089</v>
      </c>
      <c r="Q443" s="71">
        <v>20.823753662785862</v>
      </c>
      <c r="R443" s="71">
        <v>15.524491681768339</v>
      </c>
      <c r="S443" s="71">
        <v>9.5178036976094731</v>
      </c>
      <c r="T443" s="71">
        <v>3.1859765050988291</v>
      </c>
      <c r="U443" s="71">
        <v>0</v>
      </c>
      <c r="V443" s="71">
        <v>0</v>
      </c>
      <c r="W443" s="71">
        <v>0</v>
      </c>
      <c r="X443" s="64">
        <v>0</v>
      </c>
      <c r="Y443" s="64">
        <v>0</v>
      </c>
      <c r="Z443" s="64">
        <v>0</v>
      </c>
    </row>
    <row r="444" spans="1:26">
      <c r="A444" s="241" t="s">
        <v>782</v>
      </c>
      <c r="B444" s="43" t="s">
        <v>91</v>
      </c>
      <c r="C444" s="68">
        <v>0</v>
      </c>
      <c r="D444" s="68">
        <v>0</v>
      </c>
      <c r="E444" s="68">
        <v>0</v>
      </c>
      <c r="F444" s="71">
        <v>0</v>
      </c>
      <c r="G444" s="71">
        <v>0</v>
      </c>
      <c r="H444" s="71">
        <v>0</v>
      </c>
      <c r="I444" s="71">
        <v>0</v>
      </c>
      <c r="J444" s="71">
        <v>4.4764620148637526</v>
      </c>
      <c r="K444" s="71">
        <v>9.5040381433012247</v>
      </c>
      <c r="L444" s="71">
        <v>13.410524760487613</v>
      </c>
      <c r="M444" s="71">
        <v>15.897954960939458</v>
      </c>
      <c r="N444" s="71">
        <v>16.753200295816743</v>
      </c>
      <c r="O444" s="71">
        <v>15.897954960939458</v>
      </c>
      <c r="P444" s="71">
        <v>13.410524760487613</v>
      </c>
      <c r="Q444" s="71">
        <v>9.5040381433012247</v>
      </c>
      <c r="R444" s="71">
        <v>4.4764620148637526</v>
      </c>
      <c r="S444" s="71">
        <v>0</v>
      </c>
      <c r="T444" s="71">
        <v>0</v>
      </c>
      <c r="U444" s="71">
        <v>0</v>
      </c>
      <c r="V444" s="71">
        <v>0</v>
      </c>
      <c r="W444" s="71">
        <v>0</v>
      </c>
      <c r="X444" s="64">
        <v>0</v>
      </c>
      <c r="Y444" s="64">
        <v>0</v>
      </c>
      <c r="Z444" s="64">
        <v>0</v>
      </c>
    </row>
    <row r="445" spans="1:26">
      <c r="A445" s="241" t="s">
        <v>782</v>
      </c>
      <c r="B445" s="43" t="s">
        <v>92</v>
      </c>
      <c r="C445" s="68">
        <v>0</v>
      </c>
      <c r="D445" s="68">
        <v>0</v>
      </c>
      <c r="E445" s="68">
        <v>0</v>
      </c>
      <c r="F445" s="71">
        <v>0</v>
      </c>
      <c r="G445" s="71">
        <v>0</v>
      </c>
      <c r="H445" s="71">
        <v>0</v>
      </c>
      <c r="I445" s="71">
        <v>0</v>
      </c>
      <c r="J445" s="71">
        <v>0</v>
      </c>
      <c r="K445" s="71">
        <v>0.19475195923627944</v>
      </c>
      <c r="L445" s="71">
        <v>3.8753221345201223</v>
      </c>
      <c r="M445" s="71">
        <v>6.196286841829429</v>
      </c>
      <c r="N445" s="71">
        <v>6.9900715544913137</v>
      </c>
      <c r="O445" s="71">
        <v>6.196286841829429</v>
      </c>
      <c r="P445" s="71">
        <v>3.8753221345201223</v>
      </c>
      <c r="Q445" s="71">
        <v>0.19475195923627944</v>
      </c>
      <c r="R445" s="71">
        <v>0</v>
      </c>
      <c r="S445" s="71">
        <v>0</v>
      </c>
      <c r="T445" s="71">
        <v>0</v>
      </c>
      <c r="U445" s="71">
        <v>0</v>
      </c>
      <c r="V445" s="71">
        <v>0</v>
      </c>
      <c r="W445" s="71">
        <v>0</v>
      </c>
      <c r="X445" s="64">
        <v>0</v>
      </c>
      <c r="Y445" s="64">
        <v>0</v>
      </c>
      <c r="Z445" s="64">
        <v>0</v>
      </c>
    </row>
    <row r="446" spans="1:26">
      <c r="A446" s="241" t="s">
        <v>782</v>
      </c>
      <c r="B446" s="43" t="s">
        <v>93</v>
      </c>
      <c r="C446" s="68">
        <v>0</v>
      </c>
      <c r="D446" s="68">
        <v>0</v>
      </c>
      <c r="E446" s="68">
        <v>0</v>
      </c>
      <c r="F446" s="71">
        <v>0</v>
      </c>
      <c r="G446" s="71">
        <v>0</v>
      </c>
      <c r="H446" s="71">
        <v>0</v>
      </c>
      <c r="I446" s="71">
        <v>0</v>
      </c>
      <c r="J446" s="71">
        <v>0</v>
      </c>
      <c r="K446" s="71">
        <v>0</v>
      </c>
      <c r="L446" s="71">
        <v>0</v>
      </c>
      <c r="M446" s="71">
        <v>1.1855326627564478</v>
      </c>
      <c r="N446" s="71">
        <v>1.9489318047012534</v>
      </c>
      <c r="O446" s="71">
        <v>1.1855326627564478</v>
      </c>
      <c r="P446" s="71">
        <v>0</v>
      </c>
      <c r="Q446" s="71">
        <v>0</v>
      </c>
      <c r="R446" s="71">
        <v>0</v>
      </c>
      <c r="S446" s="71">
        <v>0</v>
      </c>
      <c r="T446" s="71">
        <v>0</v>
      </c>
      <c r="U446" s="71">
        <v>0</v>
      </c>
      <c r="V446" s="71">
        <v>0</v>
      </c>
      <c r="W446" s="71">
        <v>0</v>
      </c>
      <c r="X446" s="64">
        <v>0</v>
      </c>
      <c r="Y446" s="64">
        <v>0</v>
      </c>
      <c r="Z446" s="64">
        <v>0</v>
      </c>
    </row>
    <row r="447" spans="1:26">
      <c r="A447" s="241" t="s">
        <v>771</v>
      </c>
      <c r="B447" s="43" t="s">
        <v>82</v>
      </c>
      <c r="C447" s="68">
        <v>0</v>
      </c>
      <c r="D447" s="68">
        <v>0</v>
      </c>
      <c r="E447" s="68">
        <v>0</v>
      </c>
      <c r="F447" s="71">
        <v>0</v>
      </c>
      <c r="G447" s="71">
        <v>0</v>
      </c>
      <c r="H447" s="71">
        <v>0</v>
      </c>
      <c r="I447" s="71">
        <v>0</v>
      </c>
      <c r="J447" s="71">
        <v>0</v>
      </c>
      <c r="K447" s="71">
        <v>0</v>
      </c>
      <c r="L447" s="71">
        <v>3.2243951059946903</v>
      </c>
      <c r="M447" s="71">
        <v>5.7354825125322613</v>
      </c>
      <c r="N447" s="71">
        <v>6.5942572985672427</v>
      </c>
      <c r="O447" s="71">
        <v>5.7354825125322613</v>
      </c>
      <c r="P447" s="71">
        <v>3.2243951059946903</v>
      </c>
      <c r="Q447" s="71">
        <v>0</v>
      </c>
      <c r="R447" s="71">
        <v>0</v>
      </c>
      <c r="S447" s="71">
        <v>0</v>
      </c>
      <c r="T447" s="71">
        <v>0</v>
      </c>
      <c r="U447" s="71">
        <v>0</v>
      </c>
      <c r="V447" s="71">
        <v>0</v>
      </c>
      <c r="W447" s="71">
        <v>0</v>
      </c>
      <c r="X447" s="64">
        <v>0</v>
      </c>
      <c r="Y447" s="64">
        <v>0</v>
      </c>
      <c r="Z447" s="64">
        <v>0</v>
      </c>
    </row>
    <row r="448" spans="1:26">
      <c r="A448" s="241" t="s">
        <v>771</v>
      </c>
      <c r="B448" s="43" t="s">
        <v>83</v>
      </c>
      <c r="C448" s="68">
        <v>0</v>
      </c>
      <c r="D448" s="68">
        <v>0</v>
      </c>
      <c r="E448" s="68">
        <v>0</v>
      </c>
      <c r="F448" s="71">
        <v>0</v>
      </c>
      <c r="G448" s="71">
        <v>0</v>
      </c>
      <c r="H448" s="71">
        <v>0</v>
      </c>
      <c r="I448" s="71">
        <v>0</v>
      </c>
      <c r="J448" s="71">
        <v>1.3631795038788319</v>
      </c>
      <c r="K448" s="71">
        <v>6.7983716233632761</v>
      </c>
      <c r="L448" s="71">
        <v>11.008480908206982</v>
      </c>
      <c r="M448" s="71">
        <v>13.684728245328959</v>
      </c>
      <c r="N448" s="71">
        <v>14.604241818575032</v>
      </c>
      <c r="O448" s="71">
        <v>13.684728245328959</v>
      </c>
      <c r="P448" s="71">
        <v>11.008480908206982</v>
      </c>
      <c r="Q448" s="71">
        <v>6.7983716233632761</v>
      </c>
      <c r="R448" s="71">
        <v>1.3631795038788319</v>
      </c>
      <c r="S448" s="71">
        <v>0</v>
      </c>
      <c r="T448" s="71">
        <v>0</v>
      </c>
      <c r="U448" s="71">
        <v>0</v>
      </c>
      <c r="V448" s="71">
        <v>0</v>
      </c>
      <c r="W448" s="71">
        <v>0</v>
      </c>
      <c r="X448" s="64">
        <v>0</v>
      </c>
      <c r="Y448" s="64">
        <v>0</v>
      </c>
      <c r="Z448" s="64">
        <v>0</v>
      </c>
    </row>
    <row r="449" spans="1:26">
      <c r="A449" s="241" t="s">
        <v>771</v>
      </c>
      <c r="B449" s="43" t="s">
        <v>84</v>
      </c>
      <c r="C449" s="68">
        <v>0</v>
      </c>
      <c r="D449" s="68">
        <v>0</v>
      </c>
      <c r="E449" s="68">
        <v>0</v>
      </c>
      <c r="F449" s="71">
        <v>0</v>
      </c>
      <c r="G449" s="71">
        <v>0</v>
      </c>
      <c r="H449" s="71">
        <v>0</v>
      </c>
      <c r="I449" s="71">
        <v>4.7445242264629206</v>
      </c>
      <c r="J449" s="71">
        <v>11.292674117793602</v>
      </c>
      <c r="K449" s="71">
        <v>17.03459362192692</v>
      </c>
      <c r="L449" s="71">
        <v>21.560200366679929</v>
      </c>
      <c r="M449" s="71">
        <v>24.477136856295161</v>
      </c>
      <c r="N449" s="71">
        <v>25.487255749032212</v>
      </c>
      <c r="O449" s="71">
        <v>24.477136856295161</v>
      </c>
      <c r="P449" s="71">
        <v>21.560200366679929</v>
      </c>
      <c r="Q449" s="71">
        <v>17.03459362192692</v>
      </c>
      <c r="R449" s="71">
        <v>11.292674117793602</v>
      </c>
      <c r="S449" s="71">
        <v>4.7445242264629206</v>
      </c>
      <c r="T449" s="71">
        <v>0</v>
      </c>
      <c r="U449" s="71">
        <v>0</v>
      </c>
      <c r="V449" s="71">
        <v>0</v>
      </c>
      <c r="W449" s="71">
        <v>0</v>
      </c>
      <c r="X449" s="64">
        <v>0</v>
      </c>
      <c r="Y449" s="64">
        <v>0</v>
      </c>
      <c r="Z449" s="64">
        <v>0</v>
      </c>
    </row>
    <row r="450" spans="1:26">
      <c r="A450" s="241" t="s">
        <v>771</v>
      </c>
      <c r="B450" s="43" t="s">
        <v>85</v>
      </c>
      <c r="C450" s="68">
        <v>0</v>
      </c>
      <c r="D450" s="68">
        <v>0</v>
      </c>
      <c r="E450" s="68">
        <v>0</v>
      </c>
      <c r="F450" s="71">
        <v>0</v>
      </c>
      <c r="G450" s="71">
        <v>0</v>
      </c>
      <c r="H450" s="71">
        <v>6.5684674526512969</v>
      </c>
      <c r="I450" s="71">
        <v>13.583599094668312</v>
      </c>
      <c r="J450" s="71">
        <v>20.311746495923082</v>
      </c>
      <c r="K450" s="71">
        <v>26.329459528946501</v>
      </c>
      <c r="L450" s="71">
        <v>31.165128698403169</v>
      </c>
      <c r="M450" s="71">
        <v>34.333496561366651</v>
      </c>
      <c r="N450" s="71">
        <v>35.441411472970337</v>
      </c>
      <c r="O450" s="71">
        <v>34.333496561366651</v>
      </c>
      <c r="P450" s="71">
        <v>31.165128698403169</v>
      </c>
      <c r="Q450" s="71">
        <v>26.329459528946501</v>
      </c>
      <c r="R450" s="71">
        <v>20.311746495923082</v>
      </c>
      <c r="S450" s="71">
        <v>13.583599094668312</v>
      </c>
      <c r="T450" s="71">
        <v>6.5684674526512969</v>
      </c>
      <c r="U450" s="71">
        <v>0</v>
      </c>
      <c r="V450" s="71">
        <v>0</v>
      </c>
      <c r="W450" s="71">
        <v>0</v>
      </c>
      <c r="X450" s="64">
        <v>0</v>
      </c>
      <c r="Y450" s="64">
        <v>0</v>
      </c>
      <c r="Z450" s="64">
        <v>0</v>
      </c>
    </row>
    <row r="451" spans="1:26">
      <c r="A451" s="241" t="s">
        <v>771</v>
      </c>
      <c r="B451" s="43" t="s">
        <v>86</v>
      </c>
      <c r="C451" s="68">
        <v>0</v>
      </c>
      <c r="D451" s="68">
        <v>0</v>
      </c>
      <c r="E451" s="68">
        <v>0</v>
      </c>
      <c r="F451" s="71">
        <v>3.573772218258525</v>
      </c>
      <c r="G451" s="71">
        <v>9.761907296430639</v>
      </c>
      <c r="H451" s="71">
        <v>16.535940240343923</v>
      </c>
      <c r="I451" s="71">
        <v>23.558175677440357</v>
      </c>
      <c r="J451" s="71">
        <v>30.457767789024157</v>
      </c>
      <c r="K451" s="71">
        <v>36.796815877852126</v>
      </c>
      <c r="L451" s="71">
        <v>42.038724490064183</v>
      </c>
      <c r="M451" s="71">
        <v>45.56524971177825</v>
      </c>
      <c r="N451" s="71">
        <v>46.819172545119962</v>
      </c>
      <c r="O451" s="71">
        <v>45.56524971177825</v>
      </c>
      <c r="P451" s="71">
        <v>42.038724490064183</v>
      </c>
      <c r="Q451" s="71">
        <v>36.796815877852126</v>
      </c>
      <c r="R451" s="71">
        <v>30.457767789024157</v>
      </c>
      <c r="S451" s="71">
        <v>23.558175677440357</v>
      </c>
      <c r="T451" s="71">
        <v>16.535940240343923</v>
      </c>
      <c r="U451" s="71">
        <v>9.761907296430639</v>
      </c>
      <c r="V451" s="71">
        <v>3.573772218258525</v>
      </c>
      <c r="W451" s="71">
        <v>0</v>
      </c>
      <c r="X451" s="64">
        <v>0</v>
      </c>
      <c r="Y451" s="64">
        <v>0</v>
      </c>
      <c r="Z451" s="64">
        <v>0</v>
      </c>
    </row>
    <row r="452" spans="1:26">
      <c r="A452" s="241" t="s">
        <v>771</v>
      </c>
      <c r="B452" s="43" t="s">
        <v>87</v>
      </c>
      <c r="C452" s="68">
        <v>0</v>
      </c>
      <c r="D452" s="68">
        <v>0</v>
      </c>
      <c r="E452" s="68">
        <v>0</v>
      </c>
      <c r="F452" s="71">
        <v>7.7578719028952108</v>
      </c>
      <c r="G452" s="71">
        <v>13.828086507253685</v>
      </c>
      <c r="H452" s="71">
        <v>20.526460789535303</v>
      </c>
      <c r="I452" s="71">
        <v>27.533776328926706</v>
      </c>
      <c r="J452" s="71">
        <v>34.49239825025785</v>
      </c>
      <c r="K452" s="71">
        <v>40.967227258727739</v>
      </c>
      <c r="L452" s="71">
        <v>46.400204839225687</v>
      </c>
      <c r="M452" s="71">
        <v>50.108987995136424</v>
      </c>
      <c r="N452" s="71">
        <v>51.440719919407542</v>
      </c>
      <c r="O452" s="71">
        <v>50.108987995136424</v>
      </c>
      <c r="P452" s="71">
        <v>46.400204839225687</v>
      </c>
      <c r="Q452" s="71">
        <v>40.967227258727739</v>
      </c>
      <c r="R452" s="71">
        <v>34.49239825025785</v>
      </c>
      <c r="S452" s="71">
        <v>27.533776328926706</v>
      </c>
      <c r="T452" s="71">
        <v>20.526460789535303</v>
      </c>
      <c r="U452" s="71">
        <v>13.828086507253685</v>
      </c>
      <c r="V452" s="71">
        <v>7.7578719028952108</v>
      </c>
      <c r="W452" s="71">
        <v>2.6171064566824116</v>
      </c>
      <c r="X452" s="64">
        <v>0</v>
      </c>
      <c r="Y452" s="64">
        <v>0</v>
      </c>
      <c r="Z452" s="64">
        <v>0</v>
      </c>
    </row>
    <row r="453" spans="1:26">
      <c r="A453" s="241" t="s">
        <v>771</v>
      </c>
      <c r="B453" s="43" t="s">
        <v>88</v>
      </c>
      <c r="C453" s="68">
        <v>0</v>
      </c>
      <c r="D453" s="68">
        <v>0</v>
      </c>
      <c r="E453" s="68">
        <v>0</v>
      </c>
      <c r="F453" s="71">
        <v>6.3671077537950573</v>
      </c>
      <c r="G453" s="71">
        <v>12.477428082242341</v>
      </c>
      <c r="H453" s="71">
        <v>19.20217299666205</v>
      </c>
      <c r="I453" s="71">
        <v>26.215651535097166</v>
      </c>
      <c r="J453" s="71">
        <v>33.155307559912529</v>
      </c>
      <c r="K453" s="71">
        <v>39.584413461106728</v>
      </c>
      <c r="L453" s="71">
        <v>44.951540598474239</v>
      </c>
      <c r="M453" s="71">
        <v>48.596393801563913</v>
      </c>
      <c r="N453" s="71">
        <v>49.900540209157278</v>
      </c>
      <c r="O453" s="71">
        <v>48.596393801563913</v>
      </c>
      <c r="P453" s="71">
        <v>44.951540598474239</v>
      </c>
      <c r="Q453" s="71">
        <v>39.584413461106728</v>
      </c>
      <c r="R453" s="71">
        <v>33.155307559912529</v>
      </c>
      <c r="S453" s="71">
        <v>26.215651535097166</v>
      </c>
      <c r="T453" s="71">
        <v>19.20217299666205</v>
      </c>
      <c r="U453" s="71">
        <v>12.477428082242341</v>
      </c>
      <c r="V453" s="71">
        <v>6.3671077537950573</v>
      </c>
      <c r="W453" s="71">
        <v>1.1802982291567792</v>
      </c>
      <c r="X453" s="64">
        <v>0</v>
      </c>
      <c r="Y453" s="64">
        <v>0</v>
      </c>
      <c r="Z453" s="64">
        <v>0</v>
      </c>
    </row>
    <row r="454" spans="1:26">
      <c r="A454" s="241" t="s">
        <v>771</v>
      </c>
      <c r="B454" s="43" t="s">
        <v>89</v>
      </c>
      <c r="C454" s="68">
        <v>0</v>
      </c>
      <c r="D454" s="68">
        <v>0</v>
      </c>
      <c r="E454" s="68">
        <v>0</v>
      </c>
      <c r="F454" s="71">
        <v>0</v>
      </c>
      <c r="G454" s="71">
        <v>5.9754539203238446</v>
      </c>
      <c r="H454" s="71">
        <v>12.810277249727193</v>
      </c>
      <c r="I454" s="71">
        <v>19.836978766333413</v>
      </c>
      <c r="J454" s="71">
        <v>26.676469333708425</v>
      </c>
      <c r="K454" s="71">
        <v>32.893204844857671</v>
      </c>
      <c r="L454" s="71">
        <v>37.973640170915111</v>
      </c>
      <c r="M454" s="71">
        <v>41.353386921068015</v>
      </c>
      <c r="N454" s="71">
        <v>42.546432646112692</v>
      </c>
      <c r="O454" s="71">
        <v>41.353386921068015</v>
      </c>
      <c r="P454" s="71">
        <v>37.973640170915111</v>
      </c>
      <c r="Q454" s="71">
        <v>32.893204844857671</v>
      </c>
      <c r="R454" s="71">
        <v>26.676469333708425</v>
      </c>
      <c r="S454" s="71">
        <v>19.836978766333413</v>
      </c>
      <c r="T454" s="71">
        <v>12.810277249727193</v>
      </c>
      <c r="U454" s="71">
        <v>5.9754539203238446</v>
      </c>
      <c r="V454" s="71">
        <v>0</v>
      </c>
      <c r="W454" s="71">
        <v>0</v>
      </c>
      <c r="X454" s="64">
        <v>0</v>
      </c>
      <c r="Y454" s="64">
        <v>0</v>
      </c>
      <c r="Z454" s="64">
        <v>0</v>
      </c>
    </row>
    <row r="455" spans="1:26">
      <c r="A455" s="241" t="s">
        <v>771</v>
      </c>
      <c r="B455" s="43" t="s">
        <v>90</v>
      </c>
      <c r="C455" s="68">
        <v>0</v>
      </c>
      <c r="D455" s="68">
        <v>0</v>
      </c>
      <c r="E455" s="68">
        <v>0</v>
      </c>
      <c r="F455" s="71">
        <v>0</v>
      </c>
      <c r="G455" s="71">
        <v>0</v>
      </c>
      <c r="H455" s="71">
        <v>3.1076620206092165</v>
      </c>
      <c r="I455" s="71">
        <v>10.1065479347377</v>
      </c>
      <c r="J455" s="71">
        <v>16.767125892122763</v>
      </c>
      <c r="K455" s="71">
        <v>22.676101745155574</v>
      </c>
      <c r="L455" s="71">
        <v>27.385962871365678</v>
      </c>
      <c r="M455" s="71">
        <v>30.450300893750899</v>
      </c>
      <c r="N455" s="71">
        <v>31.517325799441473</v>
      </c>
      <c r="O455" s="71">
        <v>30.450300893750899</v>
      </c>
      <c r="P455" s="71">
        <v>27.385962871365678</v>
      </c>
      <c r="Q455" s="71">
        <v>22.676101745155574</v>
      </c>
      <c r="R455" s="71">
        <v>16.767125892122763</v>
      </c>
      <c r="S455" s="71">
        <v>10.1065479347377</v>
      </c>
      <c r="T455" s="71">
        <v>3.1076620206092165</v>
      </c>
      <c r="U455" s="71">
        <v>0</v>
      </c>
      <c r="V455" s="71">
        <v>0</v>
      </c>
      <c r="W455" s="71">
        <v>0</v>
      </c>
      <c r="X455" s="64">
        <v>0</v>
      </c>
      <c r="Y455" s="64">
        <v>0</v>
      </c>
      <c r="Z455" s="64">
        <v>0</v>
      </c>
    </row>
    <row r="456" spans="1:26">
      <c r="A456" s="241" t="s">
        <v>771</v>
      </c>
      <c r="B456" s="43" t="s">
        <v>91</v>
      </c>
      <c r="C456" s="68">
        <v>0</v>
      </c>
      <c r="D456" s="68">
        <v>0</v>
      </c>
      <c r="E456" s="68">
        <v>0</v>
      </c>
      <c r="F456" s="71">
        <v>0</v>
      </c>
      <c r="G456" s="71">
        <v>0</v>
      </c>
      <c r="H456" s="71">
        <v>0</v>
      </c>
      <c r="I456" s="71">
        <v>0</v>
      </c>
      <c r="J456" s="71">
        <v>5.9280998330668329</v>
      </c>
      <c r="K456" s="71">
        <v>11.505444772139443</v>
      </c>
      <c r="L456" s="71">
        <v>15.858548098102354</v>
      </c>
      <c r="M456" s="71">
        <v>18.642218213894456</v>
      </c>
      <c r="N456" s="71">
        <v>19.601840158558215</v>
      </c>
      <c r="O456" s="71">
        <v>18.642218213894456</v>
      </c>
      <c r="P456" s="71">
        <v>15.858548098102354</v>
      </c>
      <c r="Q456" s="71">
        <v>11.505444772139443</v>
      </c>
      <c r="R456" s="71">
        <v>5.9280998330668329</v>
      </c>
      <c r="S456" s="71">
        <v>0</v>
      </c>
      <c r="T456" s="71">
        <v>0</v>
      </c>
      <c r="U456" s="71">
        <v>0</v>
      </c>
      <c r="V456" s="71">
        <v>0</v>
      </c>
      <c r="W456" s="71">
        <v>0</v>
      </c>
      <c r="X456" s="64">
        <v>0</v>
      </c>
      <c r="Y456" s="64">
        <v>0</v>
      </c>
      <c r="Z456" s="64">
        <v>0</v>
      </c>
    </row>
    <row r="457" spans="1:26">
      <c r="A457" s="241" t="s">
        <v>771</v>
      </c>
      <c r="B457" s="43" t="s">
        <v>92</v>
      </c>
      <c r="C457" s="68">
        <v>0</v>
      </c>
      <c r="D457" s="68">
        <v>0</v>
      </c>
      <c r="E457" s="68">
        <v>0</v>
      </c>
      <c r="F457" s="71">
        <v>0</v>
      </c>
      <c r="G457" s="71">
        <v>0</v>
      </c>
      <c r="H457" s="71">
        <v>0</v>
      </c>
      <c r="I457" s="71">
        <v>0</v>
      </c>
      <c r="J457" s="71">
        <v>0</v>
      </c>
      <c r="K457" s="71">
        <v>2.2950086563780387</v>
      </c>
      <c r="L457" s="71">
        <v>6.370050349642792</v>
      </c>
      <c r="M457" s="71">
        <v>8.9470759056832581</v>
      </c>
      <c r="N457" s="71">
        <v>9.8299732500438939</v>
      </c>
      <c r="O457" s="71">
        <v>8.9470759056832581</v>
      </c>
      <c r="P457" s="71">
        <v>6.370050349642792</v>
      </c>
      <c r="Q457" s="71">
        <v>2.2950086563780387</v>
      </c>
      <c r="R457" s="71">
        <v>0</v>
      </c>
      <c r="S457" s="71">
        <v>0</v>
      </c>
      <c r="T457" s="71">
        <v>0</v>
      </c>
      <c r="U457" s="71">
        <v>0</v>
      </c>
      <c r="V457" s="71">
        <v>0</v>
      </c>
      <c r="W457" s="71">
        <v>0</v>
      </c>
      <c r="X457" s="64">
        <v>0</v>
      </c>
      <c r="Y457" s="64">
        <v>0</v>
      </c>
      <c r="Z457" s="64">
        <v>0</v>
      </c>
    </row>
    <row r="458" spans="1:26">
      <c r="A458" s="241" t="s">
        <v>771</v>
      </c>
      <c r="B458" s="43" t="s">
        <v>93</v>
      </c>
      <c r="C458" s="68">
        <v>0</v>
      </c>
      <c r="D458" s="68">
        <v>0</v>
      </c>
      <c r="E458" s="68">
        <v>0</v>
      </c>
      <c r="F458" s="71">
        <v>0</v>
      </c>
      <c r="G458" s="71">
        <v>0</v>
      </c>
      <c r="H458" s="71">
        <v>0</v>
      </c>
      <c r="I458" s="71">
        <v>0</v>
      </c>
      <c r="J458" s="71">
        <v>0</v>
      </c>
      <c r="K458" s="71">
        <v>0</v>
      </c>
      <c r="L458" s="71">
        <v>1.4592026970509779</v>
      </c>
      <c r="M458" s="71">
        <v>3.9336257675131319</v>
      </c>
      <c r="N458" s="71">
        <v>4.7790558997135353</v>
      </c>
      <c r="O458" s="71">
        <v>3.9336257675131319</v>
      </c>
      <c r="P458" s="71">
        <v>1.4592026970509779</v>
      </c>
      <c r="Q458" s="71">
        <v>0</v>
      </c>
      <c r="R458" s="71">
        <v>0</v>
      </c>
      <c r="S458" s="71">
        <v>0</v>
      </c>
      <c r="T458" s="71">
        <v>0</v>
      </c>
      <c r="U458" s="71">
        <v>0</v>
      </c>
      <c r="V458" s="71">
        <v>0</v>
      </c>
      <c r="W458" s="71">
        <v>0</v>
      </c>
      <c r="X458" s="64">
        <v>0</v>
      </c>
      <c r="Y458" s="64">
        <v>0</v>
      </c>
      <c r="Z458" s="64">
        <v>0</v>
      </c>
    </row>
    <row r="459" spans="1:26">
      <c r="A459" s="241" t="s">
        <v>787</v>
      </c>
      <c r="B459" s="43" t="s">
        <v>82</v>
      </c>
      <c r="C459" s="68">
        <v>0</v>
      </c>
      <c r="D459" s="68">
        <v>0</v>
      </c>
      <c r="E459" s="68">
        <v>0</v>
      </c>
      <c r="F459" s="71">
        <v>0</v>
      </c>
      <c r="G459" s="71">
        <v>0</v>
      </c>
      <c r="H459" s="71">
        <v>0</v>
      </c>
      <c r="I459" s="71">
        <v>0</v>
      </c>
      <c r="J459" s="71">
        <v>6.3705459046451427</v>
      </c>
      <c r="K459" s="71">
        <v>14.879268669865152</v>
      </c>
      <c r="L459" s="71">
        <v>21.634195772192225</v>
      </c>
      <c r="M459" s="71">
        <v>26.04142790033848</v>
      </c>
      <c r="N459" s="71">
        <v>27.58171611002631</v>
      </c>
      <c r="O459" s="71">
        <v>26.04142790033848</v>
      </c>
      <c r="P459" s="71">
        <v>21.634195772192225</v>
      </c>
      <c r="Q459" s="71">
        <v>14.879268669865152</v>
      </c>
      <c r="R459" s="71">
        <v>6.3705459046451427</v>
      </c>
      <c r="S459" s="71">
        <v>0</v>
      </c>
      <c r="T459" s="71">
        <v>0</v>
      </c>
      <c r="U459" s="71">
        <v>0</v>
      </c>
      <c r="V459" s="71">
        <v>0</v>
      </c>
      <c r="W459" s="71">
        <v>0</v>
      </c>
      <c r="X459" s="64">
        <v>0</v>
      </c>
      <c r="Y459" s="64">
        <v>0</v>
      </c>
      <c r="Z459" s="64">
        <v>0</v>
      </c>
    </row>
    <row r="460" spans="1:26">
      <c r="A460" s="241" t="s">
        <v>787</v>
      </c>
      <c r="B460" s="43" t="s">
        <v>83</v>
      </c>
      <c r="C460" s="68">
        <v>0</v>
      </c>
      <c r="D460" s="68">
        <v>0</v>
      </c>
      <c r="E460" s="68">
        <v>0</v>
      </c>
      <c r="F460" s="71">
        <v>0</v>
      </c>
      <c r="G460" s="71">
        <v>0</v>
      </c>
      <c r="H460" s="71">
        <v>0</v>
      </c>
      <c r="I460" s="71">
        <v>2.1853845346919978</v>
      </c>
      <c r="J460" s="71">
        <v>12.443221613111119</v>
      </c>
      <c r="K460" s="71">
        <v>21.577396241686582</v>
      </c>
      <c r="L460" s="71">
        <v>28.987055844556078</v>
      </c>
      <c r="M460" s="71">
        <v>33.922474121848431</v>
      </c>
      <c r="N460" s="71">
        <v>35.670726080219175</v>
      </c>
      <c r="O460" s="71">
        <v>33.922474121848431</v>
      </c>
      <c r="P460" s="71">
        <v>28.987055844556078</v>
      </c>
      <c r="Q460" s="71">
        <v>21.577396241686582</v>
      </c>
      <c r="R460" s="71">
        <v>12.443221613111119</v>
      </c>
      <c r="S460" s="71">
        <v>2.1853845346919978</v>
      </c>
      <c r="T460" s="71">
        <v>0</v>
      </c>
      <c r="U460" s="71">
        <v>0</v>
      </c>
      <c r="V460" s="71">
        <v>0</v>
      </c>
      <c r="W460" s="71">
        <v>0</v>
      </c>
      <c r="X460" s="64">
        <v>0</v>
      </c>
      <c r="Y460" s="64">
        <v>0</v>
      </c>
      <c r="Z460" s="64">
        <v>0</v>
      </c>
    </row>
    <row r="461" spans="1:26">
      <c r="A461" s="241" t="s">
        <v>787</v>
      </c>
      <c r="B461" s="43" t="s">
        <v>84</v>
      </c>
      <c r="C461" s="68">
        <v>0</v>
      </c>
      <c r="D461" s="68">
        <v>0</v>
      </c>
      <c r="E461" s="68">
        <v>0</v>
      </c>
      <c r="F461" s="71">
        <v>0</v>
      </c>
      <c r="G461" s="71">
        <v>0</v>
      </c>
      <c r="H461" s="71">
        <v>0</v>
      </c>
      <c r="I461" s="71">
        <v>9.5986853299092019</v>
      </c>
      <c r="J461" s="71">
        <v>20.417093624086444</v>
      </c>
      <c r="K461" s="71">
        <v>30.346716518094286</v>
      </c>
      <c r="L461" s="71">
        <v>38.698947110291115</v>
      </c>
      <c r="M461" s="71">
        <v>44.480240931232927</v>
      </c>
      <c r="N461" s="71">
        <v>46.584863505418475</v>
      </c>
      <c r="O461" s="71">
        <v>44.480240931232927</v>
      </c>
      <c r="P461" s="71">
        <v>38.698947110291115</v>
      </c>
      <c r="Q461" s="71">
        <v>30.346716518094286</v>
      </c>
      <c r="R461" s="71">
        <v>20.417093624086444</v>
      </c>
      <c r="S461" s="71">
        <v>9.5986853299092019</v>
      </c>
      <c r="T461" s="71">
        <v>0</v>
      </c>
      <c r="U461" s="71">
        <v>0</v>
      </c>
      <c r="V461" s="71">
        <v>0</v>
      </c>
      <c r="W461" s="71">
        <v>0</v>
      </c>
      <c r="X461" s="64">
        <v>0</v>
      </c>
      <c r="Y461" s="64">
        <v>0</v>
      </c>
      <c r="Z461" s="64">
        <v>0</v>
      </c>
    </row>
    <row r="462" spans="1:26">
      <c r="A462" s="241" t="s">
        <v>787</v>
      </c>
      <c r="B462" s="43" t="s">
        <v>85</v>
      </c>
      <c r="C462" s="68">
        <v>0</v>
      </c>
      <c r="D462" s="68">
        <v>0</v>
      </c>
      <c r="E462" s="68">
        <v>0</v>
      </c>
      <c r="F462" s="71">
        <v>0</v>
      </c>
      <c r="G462" s="71">
        <v>0</v>
      </c>
      <c r="H462" s="71">
        <v>4.8707802814202914</v>
      </c>
      <c r="I462" s="71">
        <v>16.192907518704821</v>
      </c>
      <c r="J462" s="71">
        <v>27.362558863861125</v>
      </c>
      <c r="K462" s="71">
        <v>37.939865180424775</v>
      </c>
      <c r="L462" s="71">
        <v>47.217571813300793</v>
      </c>
      <c r="M462" s="71">
        <v>53.980133936614983</v>
      </c>
      <c r="N462" s="71">
        <v>56.54846608029932</v>
      </c>
      <c r="O462" s="71">
        <v>53.980133936614983</v>
      </c>
      <c r="P462" s="71">
        <v>47.217571813300793</v>
      </c>
      <c r="Q462" s="71">
        <v>37.939865180424775</v>
      </c>
      <c r="R462" s="71">
        <v>27.362558863861125</v>
      </c>
      <c r="S462" s="71">
        <v>16.192907518704821</v>
      </c>
      <c r="T462" s="71">
        <v>4.8707802814202914</v>
      </c>
      <c r="U462" s="71">
        <v>0</v>
      </c>
      <c r="V462" s="71">
        <v>0</v>
      </c>
      <c r="W462" s="71">
        <v>0</v>
      </c>
      <c r="X462" s="64">
        <v>0</v>
      </c>
      <c r="Y462" s="64">
        <v>0</v>
      </c>
      <c r="Z462" s="64">
        <v>0</v>
      </c>
    </row>
    <row r="463" spans="1:26">
      <c r="A463" s="241" t="s">
        <v>787</v>
      </c>
      <c r="B463" s="43" t="s">
        <v>86</v>
      </c>
      <c r="C463" s="68">
        <v>0</v>
      </c>
      <c r="D463" s="68">
        <v>0</v>
      </c>
      <c r="E463" s="68">
        <v>0</v>
      </c>
      <c r="F463" s="71">
        <v>0</v>
      </c>
      <c r="G463" s="71">
        <v>1.5547687530748786</v>
      </c>
      <c r="H463" s="71">
        <v>12.262058423521781</v>
      </c>
      <c r="I463" s="71">
        <v>23.430462111581779</v>
      </c>
      <c r="J463" s="71">
        <v>34.768828415800918</v>
      </c>
      <c r="K463" s="71">
        <v>45.931849651933838</v>
      </c>
      <c r="L463" s="71">
        <v>56.332865396039445</v>
      </c>
      <c r="M463" s="71">
        <v>64.660772888669271</v>
      </c>
      <c r="N463" s="71">
        <v>68.153630402711656</v>
      </c>
      <c r="O463" s="71">
        <v>64.660772888669271</v>
      </c>
      <c r="P463" s="71">
        <v>56.332865396039445</v>
      </c>
      <c r="Q463" s="71">
        <v>45.931849651933838</v>
      </c>
      <c r="R463" s="71">
        <v>34.768828415800918</v>
      </c>
      <c r="S463" s="71">
        <v>23.430462111581779</v>
      </c>
      <c r="T463" s="71">
        <v>12.262058423521781</v>
      </c>
      <c r="U463" s="71">
        <v>1.5547687530748786</v>
      </c>
      <c r="V463" s="71">
        <v>0</v>
      </c>
      <c r="W463" s="71">
        <v>0</v>
      </c>
      <c r="X463" s="64">
        <v>0</v>
      </c>
      <c r="Y463" s="64">
        <v>0</v>
      </c>
      <c r="Z463" s="64">
        <v>0</v>
      </c>
    </row>
    <row r="464" spans="1:26">
      <c r="A464" s="241" t="s">
        <v>787</v>
      </c>
      <c r="B464" s="43" t="s">
        <v>87</v>
      </c>
      <c r="C464" s="68">
        <v>0</v>
      </c>
      <c r="D464" s="68">
        <v>0</v>
      </c>
      <c r="E464" s="68">
        <v>0</v>
      </c>
      <c r="F464" s="71">
        <v>0</v>
      </c>
      <c r="G464" s="71">
        <v>4.7507411123890595</v>
      </c>
      <c r="H464" s="71">
        <v>15.221188379438409</v>
      </c>
      <c r="I464" s="71">
        <v>26.248991031654811</v>
      </c>
      <c r="J464" s="71">
        <v>37.571805966786066</v>
      </c>
      <c r="K464" s="71">
        <v>48.901518778891642</v>
      </c>
      <c r="L464" s="71">
        <v>59.762897809809054</v>
      </c>
      <c r="M464" s="71">
        <v>68.961001639193668</v>
      </c>
      <c r="N464" s="71">
        <v>73.137979036798384</v>
      </c>
      <c r="O464" s="71">
        <v>68.961001639193668</v>
      </c>
      <c r="P464" s="71">
        <v>59.762897809809054</v>
      </c>
      <c r="Q464" s="71">
        <v>48.901518778891642</v>
      </c>
      <c r="R464" s="71">
        <v>37.571805966786066</v>
      </c>
      <c r="S464" s="71">
        <v>26.248991031654811</v>
      </c>
      <c r="T464" s="71">
        <v>15.221188379438409</v>
      </c>
      <c r="U464" s="71">
        <v>4.7507411123890595</v>
      </c>
      <c r="V464" s="71">
        <v>0</v>
      </c>
      <c r="W464" s="71">
        <v>0</v>
      </c>
      <c r="X464" s="64">
        <v>0</v>
      </c>
      <c r="Y464" s="64">
        <v>0</v>
      </c>
      <c r="Z464" s="64">
        <v>0</v>
      </c>
    </row>
    <row r="465" spans="1:26">
      <c r="A465" s="241" t="s">
        <v>787</v>
      </c>
      <c r="B465" s="43" t="s">
        <v>88</v>
      </c>
      <c r="C465" s="68">
        <v>0</v>
      </c>
      <c r="D465" s="68">
        <v>0</v>
      </c>
      <c r="E465" s="68">
        <v>0</v>
      </c>
      <c r="F465" s="71">
        <v>0</v>
      </c>
      <c r="G465" s="71">
        <v>3.6858397012198161</v>
      </c>
      <c r="H465" s="71">
        <v>14.239176225926252</v>
      </c>
      <c r="I465" s="71">
        <v>25.318929482364648</v>
      </c>
      <c r="J465" s="71">
        <v>36.652816745698246</v>
      </c>
      <c r="K465" s="71">
        <v>47.93266744910327</v>
      </c>
      <c r="L465" s="71">
        <v>58.641575989131219</v>
      </c>
      <c r="M465" s="71">
        <v>67.528745319895108</v>
      </c>
      <c r="N465" s="71">
        <v>71.441355856120538</v>
      </c>
      <c r="O465" s="71">
        <v>67.528745319895108</v>
      </c>
      <c r="P465" s="71">
        <v>58.641575989131219</v>
      </c>
      <c r="Q465" s="71">
        <v>47.93266744910327</v>
      </c>
      <c r="R465" s="71">
        <v>36.652816745698246</v>
      </c>
      <c r="S465" s="71">
        <v>25.318929482364648</v>
      </c>
      <c r="T465" s="71">
        <v>14.239176225926252</v>
      </c>
      <c r="U465" s="71">
        <v>3.6858397012198161</v>
      </c>
      <c r="V465" s="71">
        <v>0</v>
      </c>
      <c r="W465" s="71">
        <v>0</v>
      </c>
      <c r="X465" s="64">
        <v>0</v>
      </c>
      <c r="Y465" s="64">
        <v>0</v>
      </c>
      <c r="Z465" s="64">
        <v>0</v>
      </c>
    </row>
    <row r="466" spans="1:26">
      <c r="A466" s="241" t="s">
        <v>787</v>
      </c>
      <c r="B466" s="43" t="s">
        <v>89</v>
      </c>
      <c r="C466" s="68">
        <v>0</v>
      </c>
      <c r="D466" s="68">
        <v>0</v>
      </c>
      <c r="E466" s="68">
        <v>0</v>
      </c>
      <c r="F466" s="71">
        <v>0</v>
      </c>
      <c r="G466" s="71">
        <v>0</v>
      </c>
      <c r="H466" s="71">
        <v>9.4993308983075835</v>
      </c>
      <c r="I466" s="71">
        <v>20.757158877335463</v>
      </c>
      <c r="J466" s="71">
        <v>32.064735859596048</v>
      </c>
      <c r="K466" s="71">
        <v>43.032950848256192</v>
      </c>
      <c r="L466" s="71">
        <v>53.006705610340248</v>
      </c>
      <c r="M466" s="71">
        <v>60.669820445211144</v>
      </c>
      <c r="N466" s="71">
        <v>63.733798518483546</v>
      </c>
      <c r="O466" s="71">
        <v>60.669820445211144</v>
      </c>
      <c r="P466" s="71">
        <v>53.006705610340248</v>
      </c>
      <c r="Q466" s="71">
        <v>43.032950848256192</v>
      </c>
      <c r="R466" s="71">
        <v>32.064735859596048</v>
      </c>
      <c r="S466" s="71">
        <v>20.757158877335463</v>
      </c>
      <c r="T466" s="71">
        <v>9.4993308983075835</v>
      </c>
      <c r="U466" s="71">
        <v>0</v>
      </c>
      <c r="V466" s="71">
        <v>0</v>
      </c>
      <c r="W466" s="71">
        <v>0</v>
      </c>
      <c r="X466" s="64">
        <v>0</v>
      </c>
      <c r="Y466" s="64">
        <v>0</v>
      </c>
      <c r="Z466" s="64">
        <v>0</v>
      </c>
    </row>
    <row r="467" spans="1:26">
      <c r="A467" s="241" t="s">
        <v>787</v>
      </c>
      <c r="B467" s="43" t="s">
        <v>90</v>
      </c>
      <c r="C467" s="68">
        <v>0</v>
      </c>
      <c r="D467" s="68">
        <v>0</v>
      </c>
      <c r="E467" s="68">
        <v>0</v>
      </c>
      <c r="F467" s="71">
        <v>0</v>
      </c>
      <c r="G467" s="71">
        <v>0</v>
      </c>
      <c r="H467" s="71">
        <v>2.3044551869085268</v>
      </c>
      <c r="I467" s="71">
        <v>13.618176291628041</v>
      </c>
      <c r="J467" s="71">
        <v>24.669779054230325</v>
      </c>
      <c r="K467" s="71">
        <v>35.003317030658643</v>
      </c>
      <c r="L467" s="71">
        <v>43.90869934143717</v>
      </c>
      <c r="M467" s="71">
        <v>50.253238465985106</v>
      </c>
      <c r="N467" s="71">
        <v>52.616055978035327</v>
      </c>
      <c r="O467" s="71">
        <v>50.253238465985106</v>
      </c>
      <c r="P467" s="71">
        <v>43.90869934143717</v>
      </c>
      <c r="Q467" s="71">
        <v>35.003317030658643</v>
      </c>
      <c r="R467" s="71">
        <v>24.669779054230325</v>
      </c>
      <c r="S467" s="71">
        <v>13.618176291628041</v>
      </c>
      <c r="T467" s="71">
        <v>2.3044551869085268</v>
      </c>
      <c r="U467" s="71">
        <v>0</v>
      </c>
      <c r="V467" s="71">
        <v>0</v>
      </c>
      <c r="W467" s="71">
        <v>0</v>
      </c>
      <c r="X467" s="64">
        <v>0</v>
      </c>
      <c r="Y467" s="64">
        <v>0</v>
      </c>
      <c r="Z467" s="64">
        <v>0</v>
      </c>
    </row>
    <row r="468" spans="1:26">
      <c r="A468" s="241" t="s">
        <v>787</v>
      </c>
      <c r="B468" s="43" t="s">
        <v>91</v>
      </c>
      <c r="C468" s="68">
        <v>0</v>
      </c>
      <c r="D468" s="68">
        <v>0</v>
      </c>
      <c r="E468" s="68">
        <v>0</v>
      </c>
      <c r="F468" s="71">
        <v>0</v>
      </c>
      <c r="G468" s="71">
        <v>0</v>
      </c>
      <c r="H468" s="71">
        <v>0</v>
      </c>
      <c r="I468" s="71">
        <v>5.6123174594621323</v>
      </c>
      <c r="J468" s="71">
        <v>16.148381697230029</v>
      </c>
      <c r="K468" s="71">
        <v>25.656794558094397</v>
      </c>
      <c r="L468" s="71">
        <v>33.490909660996685</v>
      </c>
      <c r="M468" s="71">
        <v>38.792557779053418</v>
      </c>
      <c r="N468" s="71">
        <v>40.691123002208371</v>
      </c>
      <c r="O468" s="71">
        <v>38.792557779053418</v>
      </c>
      <c r="P468" s="71">
        <v>33.490909660996685</v>
      </c>
      <c r="Q468" s="71">
        <v>25.656794558094397</v>
      </c>
      <c r="R468" s="71">
        <v>16.148381697230029</v>
      </c>
      <c r="S468" s="71">
        <v>5.6123174594621323</v>
      </c>
      <c r="T468" s="71">
        <v>0</v>
      </c>
      <c r="U468" s="71">
        <v>0</v>
      </c>
      <c r="V468" s="71">
        <v>0</v>
      </c>
      <c r="W468" s="71">
        <v>0</v>
      </c>
      <c r="X468" s="64">
        <v>0</v>
      </c>
      <c r="Y468" s="64">
        <v>0</v>
      </c>
      <c r="Z468" s="64">
        <v>0</v>
      </c>
    </row>
    <row r="469" spans="1:26">
      <c r="A469" s="241" t="s">
        <v>787</v>
      </c>
      <c r="B469" s="43" t="s">
        <v>92</v>
      </c>
      <c r="C469" s="68">
        <v>0</v>
      </c>
      <c r="D469" s="68">
        <v>0</v>
      </c>
      <c r="E469" s="68">
        <v>0</v>
      </c>
      <c r="F469" s="71">
        <v>0</v>
      </c>
      <c r="G469" s="71">
        <v>0</v>
      </c>
      <c r="H469" s="71">
        <v>0</v>
      </c>
      <c r="I469" s="71">
        <v>0</v>
      </c>
      <c r="J469" s="71">
        <v>8.8421955853645944</v>
      </c>
      <c r="K469" s="71">
        <v>17.607034451189062</v>
      </c>
      <c r="L469" s="71">
        <v>24.622998126578821</v>
      </c>
      <c r="M469" s="71">
        <v>29.236105131323821</v>
      </c>
      <c r="N469" s="71">
        <v>30.856332177422154</v>
      </c>
      <c r="O469" s="71">
        <v>29.236105131323821</v>
      </c>
      <c r="P469" s="71">
        <v>24.622998126578821</v>
      </c>
      <c r="Q469" s="71">
        <v>17.607034451189062</v>
      </c>
      <c r="R469" s="71">
        <v>8.8421955853645944</v>
      </c>
      <c r="S469" s="71">
        <v>0</v>
      </c>
      <c r="T469" s="71">
        <v>0</v>
      </c>
      <c r="U469" s="71">
        <v>0</v>
      </c>
      <c r="V469" s="71">
        <v>0</v>
      </c>
      <c r="W469" s="71">
        <v>0</v>
      </c>
      <c r="X469" s="64">
        <v>0</v>
      </c>
      <c r="Y469" s="64">
        <v>0</v>
      </c>
      <c r="Z469" s="64">
        <v>0</v>
      </c>
    </row>
    <row r="470" spans="1:26">
      <c r="A470" s="241" t="s">
        <v>787</v>
      </c>
      <c r="B470" s="43" t="s">
        <v>93</v>
      </c>
      <c r="C470" s="68">
        <v>0</v>
      </c>
      <c r="D470" s="68">
        <v>0</v>
      </c>
      <c r="E470" s="68">
        <v>0</v>
      </c>
      <c r="F470" s="71">
        <v>0</v>
      </c>
      <c r="G470" s="71">
        <v>0</v>
      </c>
      <c r="H470" s="71">
        <v>0</v>
      </c>
      <c r="I470" s="71">
        <v>0</v>
      </c>
      <c r="J470" s="71">
        <v>4.9737235708316989</v>
      </c>
      <c r="K470" s="71">
        <v>13.336861542056846</v>
      </c>
      <c r="L470" s="71">
        <v>19.947187797430441</v>
      </c>
      <c r="M470" s="71">
        <v>24.242765768244169</v>
      </c>
      <c r="N470" s="71">
        <v>25.74024519045372</v>
      </c>
      <c r="O470" s="71">
        <v>24.242765768244169</v>
      </c>
      <c r="P470" s="71">
        <v>19.947187797430441</v>
      </c>
      <c r="Q470" s="71">
        <v>13.336861542056846</v>
      </c>
      <c r="R470" s="71">
        <v>4.9737235708316989</v>
      </c>
      <c r="S470" s="71">
        <v>0</v>
      </c>
      <c r="T470" s="71">
        <v>0</v>
      </c>
      <c r="U470" s="71">
        <v>0</v>
      </c>
      <c r="V470" s="71">
        <v>0</v>
      </c>
      <c r="W470" s="71">
        <v>0</v>
      </c>
      <c r="X470" s="64">
        <v>0</v>
      </c>
      <c r="Y470" s="64">
        <v>0</v>
      </c>
      <c r="Z470" s="64">
        <v>0</v>
      </c>
    </row>
    <row r="471" spans="1:26">
      <c r="A471" s="241" t="s">
        <v>779</v>
      </c>
      <c r="B471" s="43" t="s">
        <v>82</v>
      </c>
      <c r="C471" s="68">
        <v>0</v>
      </c>
      <c r="D471" s="68">
        <v>0</v>
      </c>
      <c r="E471" s="68">
        <v>0</v>
      </c>
      <c r="F471" s="71">
        <v>0</v>
      </c>
      <c r="G471" s="71">
        <v>0</v>
      </c>
      <c r="H471" s="71">
        <v>0</v>
      </c>
      <c r="I471" s="71">
        <v>0</v>
      </c>
      <c r="J471" s="71">
        <v>0</v>
      </c>
      <c r="K471" s="71">
        <v>1.2946346101912265</v>
      </c>
      <c r="L471" s="71">
        <v>5.6403980615991491</v>
      </c>
      <c r="M471" s="71">
        <v>8.38742570324262</v>
      </c>
      <c r="N471" s="71">
        <v>9.3285205438186516</v>
      </c>
      <c r="O471" s="71">
        <v>8.38742570324262</v>
      </c>
      <c r="P471" s="71">
        <v>5.6403980615991491</v>
      </c>
      <c r="Q471" s="71">
        <v>1.2946346101912265</v>
      </c>
      <c r="R471" s="71">
        <v>0</v>
      </c>
      <c r="S471" s="71">
        <v>0</v>
      </c>
      <c r="T471" s="71">
        <v>0</v>
      </c>
      <c r="U471" s="71">
        <v>0</v>
      </c>
      <c r="V471" s="71">
        <v>0</v>
      </c>
      <c r="W471" s="71">
        <v>0</v>
      </c>
      <c r="X471" s="64">
        <v>0</v>
      </c>
      <c r="Y471" s="64">
        <v>0</v>
      </c>
      <c r="Z471" s="64">
        <v>0</v>
      </c>
    </row>
    <row r="472" spans="1:26">
      <c r="A472" s="241" t="s">
        <v>779</v>
      </c>
      <c r="B472" s="43" t="s">
        <v>83</v>
      </c>
      <c r="C472" s="68">
        <v>0</v>
      </c>
      <c r="D472" s="68">
        <v>0</v>
      </c>
      <c r="E472" s="68">
        <v>0</v>
      </c>
      <c r="F472" s="71">
        <v>0</v>
      </c>
      <c r="G472" s="71">
        <v>0</v>
      </c>
      <c r="H472" s="71">
        <v>0</v>
      </c>
      <c r="I472" s="71">
        <v>0</v>
      </c>
      <c r="J472" s="71">
        <v>2.8379530384824299</v>
      </c>
      <c r="K472" s="71">
        <v>8.7731882363704674</v>
      </c>
      <c r="L472" s="71">
        <v>13.389373425395236</v>
      </c>
      <c r="M472" s="71">
        <v>16.335230903193665</v>
      </c>
      <c r="N472" s="71">
        <v>17.349822127217774</v>
      </c>
      <c r="O472" s="71">
        <v>16.335230903193665</v>
      </c>
      <c r="P472" s="71">
        <v>13.389373425395236</v>
      </c>
      <c r="Q472" s="71">
        <v>8.7731882363704674</v>
      </c>
      <c r="R472" s="71">
        <v>2.8379530384824299</v>
      </c>
      <c r="S472" s="71">
        <v>0</v>
      </c>
      <c r="T472" s="71">
        <v>0</v>
      </c>
      <c r="U472" s="71">
        <v>0</v>
      </c>
      <c r="V472" s="71">
        <v>0</v>
      </c>
      <c r="W472" s="71">
        <v>0</v>
      </c>
      <c r="X472" s="64">
        <v>0</v>
      </c>
      <c r="Y472" s="64">
        <v>0</v>
      </c>
      <c r="Z472" s="64">
        <v>0</v>
      </c>
    </row>
    <row r="473" spans="1:26">
      <c r="A473" s="241" t="s">
        <v>779</v>
      </c>
      <c r="B473" s="43" t="s">
        <v>84</v>
      </c>
      <c r="C473" s="68">
        <v>0</v>
      </c>
      <c r="D473" s="68">
        <v>0</v>
      </c>
      <c r="E473" s="68">
        <v>0</v>
      </c>
      <c r="F473" s="71">
        <v>0</v>
      </c>
      <c r="G473" s="71">
        <v>0</v>
      </c>
      <c r="H473" s="71">
        <v>0</v>
      </c>
      <c r="I473" s="71">
        <v>5.4257733488066089</v>
      </c>
      <c r="J473" s="71">
        <v>12.57631998246236</v>
      </c>
      <c r="K473" s="71">
        <v>18.875977190850364</v>
      </c>
      <c r="L473" s="71">
        <v>23.871687842656048</v>
      </c>
      <c r="M473" s="71">
        <v>27.110954712929175</v>
      </c>
      <c r="N473" s="71">
        <v>28.236946704046563</v>
      </c>
      <c r="O473" s="71">
        <v>27.110954712929175</v>
      </c>
      <c r="P473" s="71">
        <v>23.871687842656048</v>
      </c>
      <c r="Q473" s="71">
        <v>18.875977190850364</v>
      </c>
      <c r="R473" s="71">
        <v>12.57631998246236</v>
      </c>
      <c r="S473" s="71">
        <v>5.4257733488066089</v>
      </c>
      <c r="T473" s="71">
        <v>0</v>
      </c>
      <c r="U473" s="71">
        <v>0</v>
      </c>
      <c r="V473" s="71">
        <v>0</v>
      </c>
      <c r="W473" s="71">
        <v>0</v>
      </c>
      <c r="X473" s="64">
        <v>0</v>
      </c>
      <c r="Y473" s="64">
        <v>0</v>
      </c>
      <c r="Z473" s="64">
        <v>0</v>
      </c>
    </row>
    <row r="474" spans="1:26">
      <c r="A474" s="241" t="s">
        <v>779</v>
      </c>
      <c r="B474" s="43" t="s">
        <v>85</v>
      </c>
      <c r="C474" s="68">
        <v>0</v>
      </c>
      <c r="D474" s="68">
        <v>0</v>
      </c>
      <c r="E474" s="68">
        <v>0</v>
      </c>
      <c r="F474" s="71">
        <v>0</v>
      </c>
      <c r="G474" s="71">
        <v>0</v>
      </c>
      <c r="H474" s="71">
        <v>6.3933387306363807</v>
      </c>
      <c r="I474" s="71">
        <v>14.037617255472359</v>
      </c>
      <c r="J474" s="71">
        <v>21.396737055440521</v>
      </c>
      <c r="K474" s="71">
        <v>28.02235608290778</v>
      </c>
      <c r="L474" s="71">
        <v>33.393115554393972</v>
      </c>
      <c r="M474" s="71">
        <v>36.943407196172338</v>
      </c>
      <c r="N474" s="71">
        <v>38.192115250081315</v>
      </c>
      <c r="O474" s="71">
        <v>36.943407196172338</v>
      </c>
      <c r="P474" s="71">
        <v>33.393115554393972</v>
      </c>
      <c r="Q474" s="71">
        <v>28.02235608290778</v>
      </c>
      <c r="R474" s="71">
        <v>21.396737055440521</v>
      </c>
      <c r="S474" s="71">
        <v>14.037617255472359</v>
      </c>
      <c r="T474" s="71">
        <v>6.3933387306363807</v>
      </c>
      <c r="U474" s="71">
        <v>0</v>
      </c>
      <c r="V474" s="71">
        <v>0</v>
      </c>
      <c r="W474" s="71">
        <v>0</v>
      </c>
      <c r="X474" s="64">
        <v>0</v>
      </c>
      <c r="Y474" s="64">
        <v>0</v>
      </c>
      <c r="Z474" s="64">
        <v>0</v>
      </c>
    </row>
    <row r="475" spans="1:26">
      <c r="A475" s="241" t="s">
        <v>779</v>
      </c>
      <c r="B475" s="43" t="s">
        <v>86</v>
      </c>
      <c r="C475" s="68">
        <v>0</v>
      </c>
      <c r="D475" s="68">
        <v>0</v>
      </c>
      <c r="E475" s="68">
        <v>0</v>
      </c>
      <c r="F475" s="71">
        <v>2.0142118149429447</v>
      </c>
      <c r="G475" s="71">
        <v>8.7381774804584698</v>
      </c>
      <c r="H475" s="71">
        <v>16.095058390432719</v>
      </c>
      <c r="I475" s="71">
        <v>23.737383126673379</v>
      </c>
      <c r="J475" s="71">
        <v>31.286651093388343</v>
      </c>
      <c r="K475" s="71">
        <v>38.286830920870251</v>
      </c>
      <c r="L475" s="71">
        <v>44.150601116058539</v>
      </c>
      <c r="M475" s="71">
        <v>48.15217278032079</v>
      </c>
      <c r="N475" s="71">
        <v>49.589417266744945</v>
      </c>
      <c r="O475" s="71">
        <v>48.15217278032079</v>
      </c>
      <c r="P475" s="71">
        <v>44.150601116058539</v>
      </c>
      <c r="Q475" s="71">
        <v>38.286830920870251</v>
      </c>
      <c r="R475" s="71">
        <v>31.286651093388343</v>
      </c>
      <c r="S475" s="71">
        <v>23.737383126673379</v>
      </c>
      <c r="T475" s="71">
        <v>16.095058390432719</v>
      </c>
      <c r="U475" s="71">
        <v>8.7381774804584698</v>
      </c>
      <c r="V475" s="71">
        <v>2.0142118149429447</v>
      </c>
      <c r="W475" s="71">
        <v>0</v>
      </c>
      <c r="X475" s="64">
        <v>0</v>
      </c>
      <c r="Y475" s="64">
        <v>0</v>
      </c>
      <c r="Z475" s="64">
        <v>0</v>
      </c>
    </row>
    <row r="476" spans="1:26">
      <c r="A476" s="241" t="s">
        <v>779</v>
      </c>
      <c r="B476" s="43" t="s">
        <v>87</v>
      </c>
      <c r="C476" s="68">
        <v>0</v>
      </c>
      <c r="D476" s="68">
        <v>0</v>
      </c>
      <c r="E476" s="68">
        <v>0</v>
      </c>
      <c r="F476" s="71">
        <v>6.1317606763393551</v>
      </c>
      <c r="G476" s="71">
        <v>12.715147476879705</v>
      </c>
      <c r="H476" s="71">
        <v>19.97918353323869</v>
      </c>
      <c r="I476" s="71">
        <v>27.597317826684012</v>
      </c>
      <c r="J476" s="71">
        <v>35.2080362672544</v>
      </c>
      <c r="K476" s="71">
        <v>42.363773106218439</v>
      </c>
      <c r="L476" s="71">
        <v>48.459687914675612</v>
      </c>
      <c r="M476" s="71">
        <v>52.694949677028433</v>
      </c>
      <c r="N476" s="71">
        <v>54.235643423842099</v>
      </c>
      <c r="O476" s="71">
        <v>52.694949677028433</v>
      </c>
      <c r="P476" s="71">
        <v>48.459687914675612</v>
      </c>
      <c r="Q476" s="71">
        <v>42.363773106218439</v>
      </c>
      <c r="R476" s="71">
        <v>35.2080362672544</v>
      </c>
      <c r="S476" s="71">
        <v>27.597317826684012</v>
      </c>
      <c r="T476" s="71">
        <v>19.97918353323869</v>
      </c>
      <c r="U476" s="71">
        <v>12.715147476879705</v>
      </c>
      <c r="V476" s="71">
        <v>6.1317606763393551</v>
      </c>
      <c r="W476" s="71">
        <v>0.54615938066982284</v>
      </c>
      <c r="X476" s="64">
        <v>0</v>
      </c>
      <c r="Y476" s="64">
        <v>0</v>
      </c>
      <c r="Z476" s="64">
        <v>0</v>
      </c>
    </row>
    <row r="477" spans="1:26">
      <c r="A477" s="241" t="s">
        <v>779</v>
      </c>
      <c r="B477" s="43" t="s">
        <v>88</v>
      </c>
      <c r="C477" s="68">
        <v>0</v>
      </c>
      <c r="D477" s="68">
        <v>0</v>
      </c>
      <c r="E477" s="68">
        <v>0</v>
      </c>
      <c r="F477" s="71">
        <v>4.762573620226668</v>
      </c>
      <c r="G477" s="71">
        <v>11.393782166561165</v>
      </c>
      <c r="H477" s="71">
        <v>18.690203950449099</v>
      </c>
      <c r="I477" s="71">
        <v>26.317965087193166</v>
      </c>
      <c r="J477" s="71">
        <v>33.90928531705233</v>
      </c>
      <c r="K477" s="71">
        <v>41.012861244837111</v>
      </c>
      <c r="L477" s="71">
        <v>47.028761006289429</v>
      </c>
      <c r="M477" s="71">
        <v>51.18171998170719</v>
      </c>
      <c r="N477" s="71">
        <v>52.685479951788636</v>
      </c>
      <c r="O477" s="71">
        <v>51.18171998170719</v>
      </c>
      <c r="P477" s="71">
        <v>47.028761006289429</v>
      </c>
      <c r="Q477" s="71">
        <v>41.012861244837111</v>
      </c>
      <c r="R477" s="71">
        <v>33.90928531705233</v>
      </c>
      <c r="S477" s="71">
        <v>26.317965087193166</v>
      </c>
      <c r="T477" s="71">
        <v>18.690203950449099</v>
      </c>
      <c r="U477" s="71">
        <v>11.393782166561165</v>
      </c>
      <c r="V477" s="71">
        <v>4.762573620226668</v>
      </c>
      <c r="W477" s="71">
        <v>0</v>
      </c>
      <c r="X477" s="64">
        <v>0</v>
      </c>
      <c r="Y477" s="64">
        <v>0</v>
      </c>
      <c r="Z477" s="64">
        <v>0</v>
      </c>
    </row>
    <row r="478" spans="1:26">
      <c r="A478" s="241" t="s">
        <v>779</v>
      </c>
      <c r="B478" s="43" t="s">
        <v>89</v>
      </c>
      <c r="C478" s="68">
        <v>0</v>
      </c>
      <c r="D478" s="68">
        <v>0</v>
      </c>
      <c r="E478" s="68">
        <v>0</v>
      </c>
      <c r="F478" s="71">
        <v>0</v>
      </c>
      <c r="G478" s="71">
        <v>5.0375059769767025</v>
      </c>
      <c r="H478" s="71">
        <v>12.468729164184658</v>
      </c>
      <c r="I478" s="71">
        <v>20.121155467793468</v>
      </c>
      <c r="J478" s="71">
        <v>27.605268794296499</v>
      </c>
      <c r="K478" s="71">
        <v>34.463789768843107</v>
      </c>
      <c r="L478" s="71">
        <v>40.131464966370174</v>
      </c>
      <c r="M478" s="71">
        <v>43.94687625966295</v>
      </c>
      <c r="N478" s="71">
        <v>45.304679355411885</v>
      </c>
      <c r="O478" s="71">
        <v>43.94687625966295</v>
      </c>
      <c r="P478" s="71">
        <v>40.131464966370174</v>
      </c>
      <c r="Q478" s="71">
        <v>34.463789768843107</v>
      </c>
      <c r="R478" s="71">
        <v>27.605268794296499</v>
      </c>
      <c r="S478" s="71">
        <v>20.121155467793468</v>
      </c>
      <c r="T478" s="71">
        <v>12.468729164184658</v>
      </c>
      <c r="U478" s="71">
        <v>5.0375059769767025</v>
      </c>
      <c r="V478" s="71">
        <v>0</v>
      </c>
      <c r="W478" s="71">
        <v>0</v>
      </c>
      <c r="X478" s="64">
        <v>0</v>
      </c>
      <c r="Y478" s="64">
        <v>0</v>
      </c>
      <c r="Z478" s="64">
        <v>0</v>
      </c>
    </row>
    <row r="479" spans="1:26">
      <c r="A479" s="241" t="s">
        <v>779</v>
      </c>
      <c r="B479" s="43" t="s">
        <v>90</v>
      </c>
      <c r="C479" s="68">
        <v>0</v>
      </c>
      <c r="D479" s="68">
        <v>0</v>
      </c>
      <c r="E479" s="68">
        <v>0</v>
      </c>
      <c r="F479" s="71">
        <v>0</v>
      </c>
      <c r="G479" s="71">
        <v>0</v>
      </c>
      <c r="H479" s="71">
        <v>3.0248054209462456</v>
      </c>
      <c r="I479" s="71">
        <v>10.651682635208315</v>
      </c>
      <c r="J479" s="71">
        <v>17.933191089255875</v>
      </c>
      <c r="K479" s="71">
        <v>24.430628188270365</v>
      </c>
      <c r="L479" s="71">
        <v>29.649026211203445</v>
      </c>
      <c r="M479" s="71">
        <v>33.070070717827825</v>
      </c>
      <c r="N479" s="71">
        <v>34.267144858050692</v>
      </c>
      <c r="O479" s="71">
        <v>33.070070717827825</v>
      </c>
      <c r="P479" s="71">
        <v>29.649026211203445</v>
      </c>
      <c r="Q479" s="71">
        <v>24.430628188270365</v>
      </c>
      <c r="R479" s="71">
        <v>17.933191089255875</v>
      </c>
      <c r="S479" s="71">
        <v>10.651682635208315</v>
      </c>
      <c r="T479" s="71">
        <v>3.0248054209462456</v>
      </c>
      <c r="U479" s="71">
        <v>0</v>
      </c>
      <c r="V479" s="71">
        <v>0</v>
      </c>
      <c r="W479" s="71">
        <v>0</v>
      </c>
      <c r="X479" s="64">
        <v>0</v>
      </c>
      <c r="Y479" s="64">
        <v>0</v>
      </c>
      <c r="Z479" s="64">
        <v>0</v>
      </c>
    </row>
    <row r="480" spans="1:26">
      <c r="A480" s="241" t="s">
        <v>779</v>
      </c>
      <c r="B480" s="43" t="s">
        <v>91</v>
      </c>
      <c r="C480" s="68">
        <v>0</v>
      </c>
      <c r="D480" s="68">
        <v>0</v>
      </c>
      <c r="E480" s="68">
        <v>0</v>
      </c>
      <c r="F480" s="71">
        <v>0</v>
      </c>
      <c r="G480" s="71">
        <v>0</v>
      </c>
      <c r="H480" s="71">
        <v>0</v>
      </c>
      <c r="I480" s="71">
        <v>0.30950989068071688</v>
      </c>
      <c r="J480" s="71">
        <v>7.3184571146588278</v>
      </c>
      <c r="K480" s="71">
        <v>13.422677536404111</v>
      </c>
      <c r="L480" s="71">
        <v>18.21055012518794</v>
      </c>
      <c r="M480" s="71">
        <v>21.286833256030253</v>
      </c>
      <c r="N480" s="71">
        <v>22.350474928886435</v>
      </c>
      <c r="O480" s="71">
        <v>21.286833256030253</v>
      </c>
      <c r="P480" s="71">
        <v>18.21055012518794</v>
      </c>
      <c r="Q480" s="71">
        <v>13.422677536404111</v>
      </c>
      <c r="R480" s="71">
        <v>7.3184571146588278</v>
      </c>
      <c r="S480" s="71">
        <v>0.30950989068071688</v>
      </c>
      <c r="T480" s="71">
        <v>0</v>
      </c>
      <c r="U480" s="71">
        <v>0</v>
      </c>
      <c r="V480" s="71">
        <v>0</v>
      </c>
      <c r="W480" s="71">
        <v>0</v>
      </c>
      <c r="X480" s="64">
        <v>0</v>
      </c>
      <c r="Y480" s="64">
        <v>0</v>
      </c>
      <c r="Z480" s="64">
        <v>0</v>
      </c>
    </row>
    <row r="481" spans="1:26">
      <c r="A481" s="241" t="s">
        <v>779</v>
      </c>
      <c r="B481" s="43" t="s">
        <v>92</v>
      </c>
      <c r="C481" s="68">
        <v>0</v>
      </c>
      <c r="D481" s="68">
        <v>0</v>
      </c>
      <c r="E481" s="68">
        <v>0</v>
      </c>
      <c r="F481" s="71">
        <v>0</v>
      </c>
      <c r="G481" s="71">
        <v>0</v>
      </c>
      <c r="H481" s="71">
        <v>0</v>
      </c>
      <c r="I481" s="71">
        <v>0</v>
      </c>
      <c r="J481" s="71">
        <v>0</v>
      </c>
      <c r="K481" s="71">
        <v>4.3189802672444975</v>
      </c>
      <c r="L481" s="71">
        <v>8.7735819534088613</v>
      </c>
      <c r="M481" s="71">
        <v>11.59973988930699</v>
      </c>
      <c r="N481" s="71">
        <v>12.569911452586723</v>
      </c>
      <c r="O481" s="71">
        <v>11.59973988930699</v>
      </c>
      <c r="P481" s="71">
        <v>8.7735819534088613</v>
      </c>
      <c r="Q481" s="71">
        <v>4.3189802672444975</v>
      </c>
      <c r="R481" s="71">
        <v>0</v>
      </c>
      <c r="S481" s="71">
        <v>0</v>
      </c>
      <c r="T481" s="71">
        <v>0</v>
      </c>
      <c r="U481" s="71">
        <v>0</v>
      </c>
      <c r="V481" s="71">
        <v>0</v>
      </c>
      <c r="W481" s="71">
        <v>0</v>
      </c>
      <c r="X481" s="64">
        <v>0</v>
      </c>
      <c r="Y481" s="64">
        <v>0</v>
      </c>
      <c r="Z481" s="64">
        <v>0</v>
      </c>
    </row>
    <row r="482" spans="1:26">
      <c r="A482" s="241" t="s">
        <v>779</v>
      </c>
      <c r="B482" s="43" t="s">
        <v>93</v>
      </c>
      <c r="C482" s="68">
        <v>0</v>
      </c>
      <c r="D482" s="68">
        <v>0</v>
      </c>
      <c r="E482" s="68">
        <v>0</v>
      </c>
      <c r="F482" s="71">
        <v>0</v>
      </c>
      <c r="G482" s="71">
        <v>0</v>
      </c>
      <c r="H482" s="71">
        <v>0</v>
      </c>
      <c r="I482" s="71">
        <v>0</v>
      </c>
      <c r="J482" s="71">
        <v>0</v>
      </c>
      <c r="K482" s="71">
        <v>0</v>
      </c>
      <c r="L482" s="71">
        <v>3.8811522283333066</v>
      </c>
      <c r="M482" s="71">
        <v>6.5843262407571981</v>
      </c>
      <c r="N482" s="71">
        <v>7.5093993727914281</v>
      </c>
      <c r="O482" s="71">
        <v>6.5843262407571981</v>
      </c>
      <c r="P482" s="71">
        <v>3.8811522283333066</v>
      </c>
      <c r="Q482" s="71">
        <v>0</v>
      </c>
      <c r="R482" s="71">
        <v>0</v>
      </c>
      <c r="S482" s="71">
        <v>0</v>
      </c>
      <c r="T482" s="71">
        <v>0</v>
      </c>
      <c r="U482" s="71">
        <v>0</v>
      </c>
      <c r="V482" s="71">
        <v>0</v>
      </c>
      <c r="W482" s="71">
        <v>0</v>
      </c>
      <c r="X482" s="64">
        <v>0</v>
      </c>
      <c r="Y482" s="64">
        <v>0</v>
      </c>
      <c r="Z482" s="64">
        <v>0</v>
      </c>
    </row>
    <row r="483" spans="1:26">
      <c r="A483" s="241" t="s">
        <v>776</v>
      </c>
      <c r="B483" s="43" t="s">
        <v>82</v>
      </c>
      <c r="C483" s="68">
        <v>0</v>
      </c>
      <c r="D483" s="68">
        <v>0</v>
      </c>
      <c r="E483" s="68">
        <v>0</v>
      </c>
      <c r="F483" s="71">
        <v>0</v>
      </c>
      <c r="G483" s="71">
        <v>0</v>
      </c>
      <c r="H483" s="71">
        <v>0</v>
      </c>
      <c r="I483" s="71">
        <v>0</v>
      </c>
      <c r="J483" s="71">
        <v>2.493660877860919E-2</v>
      </c>
      <c r="K483" s="71">
        <v>6.8849004831198872</v>
      </c>
      <c r="L483" s="71">
        <v>12.211733145418046</v>
      </c>
      <c r="M483" s="71">
        <v>15.613013177386648</v>
      </c>
      <c r="N483" s="71">
        <v>16.785501782762626</v>
      </c>
      <c r="O483" s="71">
        <v>15.613013177386648</v>
      </c>
      <c r="P483" s="71">
        <v>12.211733145418046</v>
      </c>
      <c r="Q483" s="71">
        <v>6.8849004831198872</v>
      </c>
      <c r="R483" s="71">
        <v>2.493660877860919E-2</v>
      </c>
      <c r="S483" s="71">
        <v>0</v>
      </c>
      <c r="T483" s="71">
        <v>0</v>
      </c>
      <c r="U483" s="71">
        <v>0</v>
      </c>
      <c r="V483" s="71">
        <v>0</v>
      </c>
      <c r="W483" s="71">
        <v>0</v>
      </c>
      <c r="X483" s="64">
        <v>0</v>
      </c>
      <c r="Y483" s="64">
        <v>0</v>
      </c>
      <c r="Z483" s="64">
        <v>0</v>
      </c>
    </row>
    <row r="484" spans="1:26">
      <c r="A484" s="241" t="s">
        <v>776</v>
      </c>
      <c r="B484" s="43" t="s">
        <v>83</v>
      </c>
      <c r="C484" s="68">
        <v>0</v>
      </c>
      <c r="D484" s="68">
        <v>0</v>
      </c>
      <c r="E484" s="68">
        <v>0</v>
      </c>
      <c r="F484" s="71">
        <v>0</v>
      </c>
      <c r="G484" s="71">
        <v>0</v>
      </c>
      <c r="H484" s="71">
        <v>0</v>
      </c>
      <c r="I484" s="71">
        <v>0</v>
      </c>
      <c r="J484" s="71">
        <v>6.8295027384555604</v>
      </c>
      <c r="K484" s="71">
        <v>14.10186418554655</v>
      </c>
      <c r="L484" s="71">
        <v>19.837692653223041</v>
      </c>
      <c r="M484" s="71">
        <v>23.548372004842282</v>
      </c>
      <c r="N484" s="71">
        <v>24.83741932475213</v>
      </c>
      <c r="O484" s="71">
        <v>23.548372004842282</v>
      </c>
      <c r="P484" s="71">
        <v>19.837692653223041</v>
      </c>
      <c r="Q484" s="71">
        <v>14.10186418554655</v>
      </c>
      <c r="R484" s="71">
        <v>6.8295027384555604</v>
      </c>
      <c r="S484" s="71">
        <v>0</v>
      </c>
      <c r="T484" s="71">
        <v>0</v>
      </c>
      <c r="U484" s="71">
        <v>0</v>
      </c>
      <c r="V484" s="71">
        <v>0</v>
      </c>
      <c r="W484" s="71">
        <v>0</v>
      </c>
      <c r="X484" s="64">
        <v>0</v>
      </c>
      <c r="Y484" s="64">
        <v>0</v>
      </c>
      <c r="Z484" s="64">
        <v>0</v>
      </c>
    </row>
    <row r="485" spans="1:26">
      <c r="A485" s="241" t="s">
        <v>776</v>
      </c>
      <c r="B485" s="43" t="s">
        <v>84</v>
      </c>
      <c r="C485" s="68">
        <v>0</v>
      </c>
      <c r="D485" s="68">
        <v>0</v>
      </c>
      <c r="E485" s="68">
        <v>0</v>
      </c>
      <c r="F485" s="71">
        <v>0</v>
      </c>
      <c r="G485" s="71">
        <v>0</v>
      </c>
      <c r="H485" s="71">
        <v>0</v>
      </c>
      <c r="I485" s="71">
        <v>7.219493668267865</v>
      </c>
      <c r="J485" s="71">
        <v>15.951692569802569</v>
      </c>
      <c r="K485" s="71">
        <v>23.760289036193281</v>
      </c>
      <c r="L485" s="71">
        <v>30.079070881695863</v>
      </c>
      <c r="M485" s="71">
        <v>34.26207106149419</v>
      </c>
      <c r="N485" s="71">
        <v>35.736097213648911</v>
      </c>
      <c r="O485" s="71">
        <v>34.26207106149419</v>
      </c>
      <c r="P485" s="71">
        <v>30.079070881695863</v>
      </c>
      <c r="Q485" s="71">
        <v>23.760289036193281</v>
      </c>
      <c r="R485" s="71">
        <v>15.951692569802569</v>
      </c>
      <c r="S485" s="71">
        <v>7.219493668267865</v>
      </c>
      <c r="T485" s="71">
        <v>0</v>
      </c>
      <c r="U485" s="71">
        <v>0</v>
      </c>
      <c r="V485" s="71">
        <v>0</v>
      </c>
      <c r="W485" s="71">
        <v>0</v>
      </c>
      <c r="X485" s="64">
        <v>0</v>
      </c>
      <c r="Y485" s="64">
        <v>0</v>
      </c>
      <c r="Z485" s="64">
        <v>0</v>
      </c>
    </row>
    <row r="486" spans="1:26">
      <c r="A486" s="241" t="s">
        <v>776</v>
      </c>
      <c r="B486" s="43" t="s">
        <v>85</v>
      </c>
      <c r="C486" s="68">
        <v>0</v>
      </c>
      <c r="D486" s="68">
        <v>0</v>
      </c>
      <c r="E486" s="68">
        <v>0</v>
      </c>
      <c r="F486" s="71">
        <v>0</v>
      </c>
      <c r="G486" s="71">
        <v>0</v>
      </c>
      <c r="H486" s="71">
        <v>5.8421685978030125</v>
      </c>
      <c r="I486" s="71">
        <v>15.109069590404467</v>
      </c>
      <c r="J486" s="71">
        <v>24.123250411309865</v>
      </c>
      <c r="K486" s="71">
        <v>32.400253703698887</v>
      </c>
      <c r="L486" s="71">
        <v>39.300113409234186</v>
      </c>
      <c r="M486" s="71">
        <v>44.00389526503659</v>
      </c>
      <c r="N486" s="71">
        <v>45.69438797899307</v>
      </c>
      <c r="O486" s="71">
        <v>44.00389526503659</v>
      </c>
      <c r="P486" s="71">
        <v>39.300113409234186</v>
      </c>
      <c r="Q486" s="71">
        <v>32.400253703698887</v>
      </c>
      <c r="R486" s="71">
        <v>24.123250411309865</v>
      </c>
      <c r="S486" s="71">
        <v>15.109069590404467</v>
      </c>
      <c r="T486" s="71">
        <v>5.8421685978030125</v>
      </c>
      <c r="U486" s="71">
        <v>0</v>
      </c>
      <c r="V486" s="71">
        <v>0</v>
      </c>
      <c r="W486" s="71">
        <v>0</v>
      </c>
      <c r="X486" s="64">
        <v>0</v>
      </c>
      <c r="Y486" s="64">
        <v>0</v>
      </c>
      <c r="Z486" s="64">
        <v>0</v>
      </c>
    </row>
    <row r="487" spans="1:26">
      <c r="A487" s="241" t="s">
        <v>776</v>
      </c>
      <c r="B487" s="43" t="s">
        <v>86</v>
      </c>
      <c r="C487" s="68">
        <v>0</v>
      </c>
      <c r="D487" s="68">
        <v>0</v>
      </c>
      <c r="E487" s="68">
        <v>0</v>
      </c>
      <c r="F487" s="71">
        <v>0</v>
      </c>
      <c r="G487" s="71">
        <v>5.8630862800283943</v>
      </c>
      <c r="H487" s="71">
        <v>14.707502397426133</v>
      </c>
      <c r="I487" s="71">
        <v>23.929913086459667</v>
      </c>
      <c r="J487" s="71">
        <v>33.162458426323738</v>
      </c>
      <c r="K487" s="71">
        <v>41.946559784039856</v>
      </c>
      <c r="L487" s="71">
        <v>49.606408319695539</v>
      </c>
      <c r="M487" s="71">
        <v>55.103249157464106</v>
      </c>
      <c r="N487" s="71">
        <v>57.157358463505702</v>
      </c>
      <c r="O487" s="71">
        <v>55.103249157464106</v>
      </c>
      <c r="P487" s="71">
        <v>49.606408319695539</v>
      </c>
      <c r="Q487" s="71">
        <v>41.946559784039856</v>
      </c>
      <c r="R487" s="71">
        <v>33.162458426323738</v>
      </c>
      <c r="S487" s="71">
        <v>23.929913086459667</v>
      </c>
      <c r="T487" s="71">
        <v>14.707502397426133</v>
      </c>
      <c r="U487" s="71">
        <v>5.8630862800283943</v>
      </c>
      <c r="V487" s="71">
        <v>0</v>
      </c>
      <c r="W487" s="71">
        <v>0</v>
      </c>
      <c r="X487" s="64">
        <v>0</v>
      </c>
      <c r="Y487" s="64">
        <v>0</v>
      </c>
      <c r="Z487" s="64">
        <v>0</v>
      </c>
    </row>
    <row r="488" spans="1:26">
      <c r="A488" s="241" t="s">
        <v>776</v>
      </c>
      <c r="B488" s="43" t="s">
        <v>87</v>
      </c>
      <c r="C488" s="68">
        <v>0</v>
      </c>
      <c r="D488" s="68">
        <v>0</v>
      </c>
      <c r="E488" s="68">
        <v>0</v>
      </c>
      <c r="F488" s="71">
        <v>1.6557751961871698</v>
      </c>
      <c r="G488" s="71">
        <v>9.5593469011346066</v>
      </c>
      <c r="H488" s="71">
        <v>18.256776868134413</v>
      </c>
      <c r="I488" s="71">
        <v>27.418392580631561</v>
      </c>
      <c r="J488" s="71">
        <v>36.702768628183371</v>
      </c>
      <c r="K488" s="71">
        <v>45.681368927684552</v>
      </c>
      <c r="L488" s="71">
        <v>53.693546245809046</v>
      </c>
      <c r="M488" s="71">
        <v>59.61993125487232</v>
      </c>
      <c r="N488" s="71">
        <v>61.893497349600061</v>
      </c>
      <c r="O488" s="71">
        <v>59.61993125487232</v>
      </c>
      <c r="P488" s="71">
        <v>53.693546245809046</v>
      </c>
      <c r="Q488" s="71">
        <v>45.681368927684552</v>
      </c>
      <c r="R488" s="71">
        <v>36.702768628183371</v>
      </c>
      <c r="S488" s="71">
        <v>27.418392580631561</v>
      </c>
      <c r="T488" s="71">
        <v>18.256776868134413</v>
      </c>
      <c r="U488" s="71">
        <v>9.5593469011346066</v>
      </c>
      <c r="V488" s="71">
        <v>1.6557751961871698</v>
      </c>
      <c r="W488" s="71">
        <v>0</v>
      </c>
      <c r="X488" s="64">
        <v>0</v>
      </c>
      <c r="Y488" s="64">
        <v>0</v>
      </c>
      <c r="Z488" s="64">
        <v>0</v>
      </c>
    </row>
    <row r="489" spans="1:26">
      <c r="A489" s="241" t="s">
        <v>776</v>
      </c>
      <c r="B489" s="43" t="s">
        <v>88</v>
      </c>
      <c r="C489" s="68">
        <v>0</v>
      </c>
      <c r="D489" s="68">
        <v>0</v>
      </c>
      <c r="E489" s="68">
        <v>0</v>
      </c>
      <c r="F489" s="71">
        <v>0.35561375157437664</v>
      </c>
      <c r="G489" s="71">
        <v>8.330137360721336</v>
      </c>
      <c r="H489" s="71">
        <v>17.078920295996706</v>
      </c>
      <c r="I489" s="71">
        <v>26.263638081168345</v>
      </c>
      <c r="J489" s="71">
        <v>35.53334660736494</v>
      </c>
      <c r="K489" s="71">
        <v>44.448055630133432</v>
      </c>
      <c r="L489" s="71">
        <v>52.339351791452245</v>
      </c>
      <c r="M489" s="71">
        <v>58.112872410832402</v>
      </c>
      <c r="N489" s="71">
        <v>60.306207092305122</v>
      </c>
      <c r="O489" s="71">
        <v>58.112872410832402</v>
      </c>
      <c r="P489" s="71">
        <v>52.339351791452245</v>
      </c>
      <c r="Q489" s="71">
        <v>44.448055630133432</v>
      </c>
      <c r="R489" s="71">
        <v>35.53334660736494</v>
      </c>
      <c r="S489" s="71">
        <v>26.263638081168345</v>
      </c>
      <c r="T489" s="71">
        <v>17.078920295996706</v>
      </c>
      <c r="U489" s="71">
        <v>8.330137360721336</v>
      </c>
      <c r="V489" s="71">
        <v>0.35561375157437664</v>
      </c>
      <c r="W489" s="71">
        <v>0</v>
      </c>
      <c r="X489" s="64">
        <v>0</v>
      </c>
      <c r="Y489" s="64">
        <v>0</v>
      </c>
      <c r="Z489" s="64">
        <v>0</v>
      </c>
    </row>
    <row r="490" spans="1:26">
      <c r="A490" s="241" t="s">
        <v>776</v>
      </c>
      <c r="B490" s="43" t="s">
        <v>89</v>
      </c>
      <c r="C490" s="68">
        <v>0</v>
      </c>
      <c r="D490" s="68">
        <v>0</v>
      </c>
      <c r="E490" s="68">
        <v>0</v>
      </c>
      <c r="F490" s="71">
        <v>0</v>
      </c>
      <c r="G490" s="71">
        <v>2.4326011856350012</v>
      </c>
      <c r="H490" s="71">
        <v>11.393799241145389</v>
      </c>
      <c r="I490" s="71">
        <v>20.650061531964948</v>
      </c>
      <c r="J490" s="71">
        <v>29.81486047710181</v>
      </c>
      <c r="K490" s="71">
        <v>38.412625057341451</v>
      </c>
      <c r="L490" s="71">
        <v>45.771577370138743</v>
      </c>
      <c r="M490" s="71">
        <v>50.935718359190922</v>
      </c>
      <c r="N490" s="71">
        <v>52.831481952269975</v>
      </c>
      <c r="O490" s="71">
        <v>50.935718359190922</v>
      </c>
      <c r="P490" s="71">
        <v>45.771577370138743</v>
      </c>
      <c r="Q490" s="71">
        <v>38.412625057341451</v>
      </c>
      <c r="R490" s="71">
        <v>29.81486047710181</v>
      </c>
      <c r="S490" s="71">
        <v>20.650061531964948</v>
      </c>
      <c r="T490" s="71">
        <v>11.393799241145389</v>
      </c>
      <c r="U490" s="71">
        <v>2.4326011856350012</v>
      </c>
      <c r="V490" s="71">
        <v>0</v>
      </c>
      <c r="W490" s="71">
        <v>0</v>
      </c>
      <c r="X490" s="64">
        <v>0</v>
      </c>
      <c r="Y490" s="64">
        <v>0</v>
      </c>
      <c r="Z490" s="64">
        <v>0</v>
      </c>
    </row>
    <row r="491" spans="1:26">
      <c r="A491" s="241" t="s">
        <v>776</v>
      </c>
      <c r="B491" s="43" t="s">
        <v>90</v>
      </c>
      <c r="C491" s="68">
        <v>0</v>
      </c>
      <c r="D491" s="68">
        <v>0</v>
      </c>
      <c r="E491" s="68">
        <v>0</v>
      </c>
      <c r="F491" s="71">
        <v>0</v>
      </c>
      <c r="G491" s="71">
        <v>0</v>
      </c>
      <c r="H491" s="71">
        <v>2.7640367559498134</v>
      </c>
      <c r="I491" s="71">
        <v>12.013257620836937</v>
      </c>
      <c r="J491" s="71">
        <v>20.925655290094834</v>
      </c>
      <c r="K491" s="71">
        <v>29.02050946997301</v>
      </c>
      <c r="L491" s="71">
        <v>35.684130437952746</v>
      </c>
      <c r="M491" s="71">
        <v>40.168998251252845</v>
      </c>
      <c r="N491" s="71">
        <v>41.766679859169891</v>
      </c>
      <c r="O491" s="71">
        <v>40.168998251252845</v>
      </c>
      <c r="P491" s="71">
        <v>35.684130437952746</v>
      </c>
      <c r="Q491" s="71">
        <v>29.02050946997301</v>
      </c>
      <c r="R491" s="71">
        <v>20.925655290094834</v>
      </c>
      <c r="S491" s="71">
        <v>12.013257620836937</v>
      </c>
      <c r="T491" s="71">
        <v>2.7640367559498134</v>
      </c>
      <c r="U491" s="71">
        <v>0</v>
      </c>
      <c r="V491" s="71">
        <v>0</v>
      </c>
      <c r="W491" s="71">
        <v>0</v>
      </c>
      <c r="X491" s="64">
        <v>0</v>
      </c>
      <c r="Y491" s="64">
        <v>0</v>
      </c>
      <c r="Z491" s="64">
        <v>0</v>
      </c>
    </row>
    <row r="492" spans="1:26">
      <c r="A492" s="241" t="s">
        <v>776</v>
      </c>
      <c r="B492" s="43" t="s">
        <v>91</v>
      </c>
      <c r="C492" s="68">
        <v>0</v>
      </c>
      <c r="D492" s="68">
        <v>0</v>
      </c>
      <c r="E492" s="68">
        <v>0</v>
      </c>
      <c r="F492" s="71">
        <v>0</v>
      </c>
      <c r="G492" s="71">
        <v>0</v>
      </c>
      <c r="H492" s="71">
        <v>0</v>
      </c>
      <c r="I492" s="71">
        <v>2.508690567936172</v>
      </c>
      <c r="J492" s="71">
        <v>11.038697710383667</v>
      </c>
      <c r="K492" s="71">
        <v>18.56053268203193</v>
      </c>
      <c r="L492" s="71">
        <v>24.559037532916612</v>
      </c>
      <c r="M492" s="71">
        <v>28.477378108844537</v>
      </c>
      <c r="N492" s="71">
        <v>29.846601062874573</v>
      </c>
      <c r="O492" s="71">
        <v>28.477378108844537</v>
      </c>
      <c r="P492" s="71">
        <v>24.559037532916612</v>
      </c>
      <c r="Q492" s="71">
        <v>18.56053268203193</v>
      </c>
      <c r="R492" s="71">
        <v>11.038697710383667</v>
      </c>
      <c r="S492" s="71">
        <v>2.508690567936172</v>
      </c>
      <c r="T492" s="71">
        <v>0</v>
      </c>
      <c r="U492" s="71">
        <v>0</v>
      </c>
      <c r="V492" s="71">
        <v>0</v>
      </c>
      <c r="W492" s="71">
        <v>0</v>
      </c>
      <c r="X492" s="64">
        <v>0</v>
      </c>
      <c r="Y492" s="64">
        <v>0</v>
      </c>
      <c r="Z492" s="64">
        <v>0</v>
      </c>
    </row>
    <row r="493" spans="1:26">
      <c r="A493" s="241" t="s">
        <v>776</v>
      </c>
      <c r="B493" s="43" t="s">
        <v>92</v>
      </c>
      <c r="C493" s="68">
        <v>0</v>
      </c>
      <c r="D493" s="68">
        <v>0</v>
      </c>
      <c r="E493" s="68">
        <v>0</v>
      </c>
      <c r="F493" s="71">
        <v>0</v>
      </c>
      <c r="G493" s="71">
        <v>0</v>
      </c>
      <c r="H493" s="71">
        <v>0</v>
      </c>
      <c r="I493" s="71">
        <v>0</v>
      </c>
      <c r="J493" s="71">
        <v>2.7814539530050251</v>
      </c>
      <c r="K493" s="71">
        <v>9.8099797873847763</v>
      </c>
      <c r="L493" s="71">
        <v>15.300641779940019</v>
      </c>
      <c r="M493" s="71">
        <v>18.824010412336587</v>
      </c>
      <c r="N493" s="71">
        <v>20.04210992389029</v>
      </c>
      <c r="O493" s="71">
        <v>18.824010412336587</v>
      </c>
      <c r="P493" s="71">
        <v>15.300641779940019</v>
      </c>
      <c r="Q493" s="71">
        <v>9.8099797873847763</v>
      </c>
      <c r="R493" s="71">
        <v>2.7814539530050251</v>
      </c>
      <c r="S493" s="71">
        <v>0</v>
      </c>
      <c r="T493" s="71">
        <v>0</v>
      </c>
      <c r="U493" s="71">
        <v>0</v>
      </c>
      <c r="V493" s="71">
        <v>0</v>
      </c>
      <c r="W493" s="71">
        <v>0</v>
      </c>
      <c r="X493" s="64">
        <v>0</v>
      </c>
      <c r="Y493" s="64">
        <v>0</v>
      </c>
      <c r="Z493" s="64">
        <v>0</v>
      </c>
    </row>
    <row r="494" spans="1:26">
      <c r="A494" s="241" t="s">
        <v>776</v>
      </c>
      <c r="B494" s="43" t="s">
        <v>93</v>
      </c>
      <c r="C494" s="68">
        <v>0</v>
      </c>
      <c r="D494" s="68">
        <v>0</v>
      </c>
      <c r="E494" s="68">
        <v>0</v>
      </c>
      <c r="F494" s="71">
        <v>0</v>
      </c>
      <c r="G494" s="71">
        <v>0</v>
      </c>
      <c r="H494" s="71">
        <v>0</v>
      </c>
      <c r="I494" s="71">
        <v>0</v>
      </c>
      <c r="J494" s="71">
        <v>0</v>
      </c>
      <c r="K494" s="71">
        <v>5.2385952935916524</v>
      </c>
      <c r="L494" s="71">
        <v>10.474133072758912</v>
      </c>
      <c r="M494" s="71">
        <v>13.808351917845297</v>
      </c>
      <c r="N494" s="71">
        <v>14.955984198317509</v>
      </c>
      <c r="O494" s="71">
        <v>13.808351917845297</v>
      </c>
      <c r="P494" s="71">
        <v>10.474133072758912</v>
      </c>
      <c r="Q494" s="71">
        <v>5.2385952935916524</v>
      </c>
      <c r="R494" s="71">
        <v>0</v>
      </c>
      <c r="S494" s="71">
        <v>0</v>
      </c>
      <c r="T494" s="71">
        <v>0</v>
      </c>
      <c r="U494" s="71">
        <v>0</v>
      </c>
      <c r="V494" s="71">
        <v>0</v>
      </c>
      <c r="W494" s="71">
        <v>0</v>
      </c>
      <c r="X494" s="64">
        <v>0</v>
      </c>
      <c r="Y494" s="64">
        <v>0</v>
      </c>
      <c r="Z494" s="64">
        <v>0</v>
      </c>
    </row>
    <row r="495" spans="1:26">
      <c r="A495" s="241" t="s">
        <v>789</v>
      </c>
      <c r="B495" s="43" t="s">
        <v>82</v>
      </c>
      <c r="C495" s="68">
        <v>0</v>
      </c>
      <c r="D495" s="68">
        <v>0</v>
      </c>
      <c r="E495" s="68">
        <v>0</v>
      </c>
      <c r="F495" s="71">
        <v>0</v>
      </c>
      <c r="G495" s="71">
        <v>0</v>
      </c>
      <c r="H495" s="71">
        <v>0</v>
      </c>
      <c r="I495" s="71">
        <v>0</v>
      </c>
      <c r="J495" s="71">
        <v>0.31807893485215077</v>
      </c>
      <c r="K495" s="71">
        <v>7.2563601528068036</v>
      </c>
      <c r="L495" s="71">
        <v>12.648536540184098</v>
      </c>
      <c r="M495" s="71">
        <v>16.094301337989059</v>
      </c>
      <c r="N495" s="71">
        <v>17.282716812019309</v>
      </c>
      <c r="O495" s="71">
        <v>16.094301337989059</v>
      </c>
      <c r="P495" s="71">
        <v>12.648536540184098</v>
      </c>
      <c r="Q495" s="71">
        <v>7.2563601528068036</v>
      </c>
      <c r="R495" s="71">
        <v>0.31807893485215077</v>
      </c>
      <c r="S495" s="71">
        <v>0</v>
      </c>
      <c r="T495" s="71">
        <v>0</v>
      </c>
      <c r="U495" s="71">
        <v>0</v>
      </c>
      <c r="V495" s="71">
        <v>0</v>
      </c>
      <c r="W495" s="71">
        <v>0</v>
      </c>
      <c r="X495" s="64">
        <v>0</v>
      </c>
      <c r="Y495" s="64">
        <v>0</v>
      </c>
      <c r="Z495" s="64">
        <v>0</v>
      </c>
    </row>
    <row r="496" spans="1:26">
      <c r="A496" s="241" t="s">
        <v>789</v>
      </c>
      <c r="B496" s="43" t="s">
        <v>83</v>
      </c>
      <c r="C496" s="68">
        <v>0</v>
      </c>
      <c r="D496" s="68">
        <v>0</v>
      </c>
      <c r="E496" s="68">
        <v>0</v>
      </c>
      <c r="F496" s="71">
        <v>0</v>
      </c>
      <c r="G496" s="71">
        <v>0</v>
      </c>
      <c r="H496" s="71">
        <v>0</v>
      </c>
      <c r="I496" s="71">
        <v>0</v>
      </c>
      <c r="J496" s="71">
        <v>7.0931935858377839</v>
      </c>
      <c r="K496" s="71">
        <v>14.453305507166087</v>
      </c>
      <c r="L496" s="71">
        <v>20.264655542707843</v>
      </c>
      <c r="M496" s="71">
        <v>24.028256644194904</v>
      </c>
      <c r="N496" s="71">
        <v>25.336595755425193</v>
      </c>
      <c r="O496" s="71">
        <v>24.028256644194904</v>
      </c>
      <c r="P496" s="71">
        <v>20.264655542707843</v>
      </c>
      <c r="Q496" s="71">
        <v>14.453305507166087</v>
      </c>
      <c r="R496" s="71">
        <v>7.0931935858377839</v>
      </c>
      <c r="S496" s="71">
        <v>0</v>
      </c>
      <c r="T496" s="71">
        <v>0</v>
      </c>
      <c r="U496" s="71">
        <v>0</v>
      </c>
      <c r="V496" s="71">
        <v>0</v>
      </c>
      <c r="W496" s="71">
        <v>0</v>
      </c>
      <c r="X496" s="64">
        <v>0</v>
      </c>
      <c r="Y496" s="64">
        <v>0</v>
      </c>
      <c r="Z496" s="64">
        <v>0</v>
      </c>
    </row>
    <row r="497" spans="1:26">
      <c r="A497" s="241" t="s">
        <v>789</v>
      </c>
      <c r="B497" s="43" t="s">
        <v>84</v>
      </c>
      <c r="C497" s="68">
        <v>0</v>
      </c>
      <c r="D497" s="68">
        <v>0</v>
      </c>
      <c r="E497" s="68">
        <v>0</v>
      </c>
      <c r="F497" s="71">
        <v>0</v>
      </c>
      <c r="G497" s="71">
        <v>0</v>
      </c>
      <c r="H497" s="71">
        <v>0</v>
      </c>
      <c r="I497" s="71">
        <v>7.3352214229449704</v>
      </c>
      <c r="J497" s="71">
        <v>16.169255892454604</v>
      </c>
      <c r="K497" s="71">
        <v>24.077568354982095</v>
      </c>
      <c r="L497" s="71">
        <v>30.486874188380202</v>
      </c>
      <c r="M497" s="71">
        <v>34.73676727649115</v>
      </c>
      <c r="N497" s="71">
        <v>36.236040358233964</v>
      </c>
      <c r="O497" s="71">
        <v>34.73676727649115</v>
      </c>
      <c r="P497" s="71">
        <v>30.486874188380202</v>
      </c>
      <c r="Q497" s="71">
        <v>24.077568354982095</v>
      </c>
      <c r="R497" s="71">
        <v>16.169255892454604</v>
      </c>
      <c r="S497" s="71">
        <v>7.3352214229449704</v>
      </c>
      <c r="T497" s="71">
        <v>0</v>
      </c>
      <c r="U497" s="71">
        <v>0</v>
      </c>
      <c r="V497" s="71">
        <v>0</v>
      </c>
      <c r="W497" s="71">
        <v>0</v>
      </c>
      <c r="X497" s="64">
        <v>0</v>
      </c>
      <c r="Y497" s="64">
        <v>0</v>
      </c>
      <c r="Z497" s="64">
        <v>0</v>
      </c>
    </row>
    <row r="498" spans="1:26">
      <c r="A498" s="241" t="s">
        <v>789</v>
      </c>
      <c r="B498" s="43" t="s">
        <v>85</v>
      </c>
      <c r="C498" s="68">
        <v>0</v>
      </c>
      <c r="D498" s="68">
        <v>0</v>
      </c>
      <c r="E498" s="68">
        <v>0</v>
      </c>
      <c r="F498" s="71">
        <v>0</v>
      </c>
      <c r="G498" s="71">
        <v>0</v>
      </c>
      <c r="H498" s="71">
        <v>5.80175526322755</v>
      </c>
      <c r="I498" s="71">
        <v>15.171444100423608</v>
      </c>
      <c r="J498" s="71">
        <v>24.291859720132027</v>
      </c>
      <c r="K498" s="71">
        <v>32.677991451722697</v>
      </c>
      <c r="L498" s="71">
        <v>39.68342017414313</v>
      </c>
      <c r="M498" s="71">
        <v>44.470876157681474</v>
      </c>
      <c r="N498" s="71">
        <v>46.194556346356286</v>
      </c>
      <c r="O498" s="71">
        <v>44.470876157681474</v>
      </c>
      <c r="P498" s="71">
        <v>39.68342017414313</v>
      </c>
      <c r="Q498" s="71">
        <v>32.677991451722697</v>
      </c>
      <c r="R498" s="71">
        <v>24.291859720132027</v>
      </c>
      <c r="S498" s="71">
        <v>15.171444100423608</v>
      </c>
      <c r="T498" s="71">
        <v>5.80175526322755</v>
      </c>
      <c r="U498" s="71">
        <v>0</v>
      </c>
      <c r="V498" s="71">
        <v>0</v>
      </c>
      <c r="W498" s="71">
        <v>0</v>
      </c>
      <c r="X498" s="64">
        <v>0</v>
      </c>
      <c r="Y498" s="64">
        <v>0</v>
      </c>
      <c r="Z498" s="64">
        <v>0</v>
      </c>
    </row>
    <row r="499" spans="1:26">
      <c r="A499" s="241" t="s">
        <v>789</v>
      </c>
      <c r="B499" s="43" t="s">
        <v>86</v>
      </c>
      <c r="C499" s="68">
        <v>0</v>
      </c>
      <c r="D499" s="68">
        <v>0</v>
      </c>
      <c r="E499" s="68">
        <v>0</v>
      </c>
      <c r="F499" s="71">
        <v>0</v>
      </c>
      <c r="G499" s="71">
        <v>5.6677662326896909</v>
      </c>
      <c r="H499" s="71">
        <v>14.605762914012367</v>
      </c>
      <c r="I499" s="71">
        <v>23.927151064017032</v>
      </c>
      <c r="J499" s="71">
        <v>33.266264124782253</v>
      </c>
      <c r="K499" s="71">
        <v>42.166896861744739</v>
      </c>
      <c r="L499" s="71">
        <v>49.950965317946299</v>
      </c>
      <c r="M499" s="71">
        <v>55.559495172696792</v>
      </c>
      <c r="N499" s="71">
        <v>57.662643870832916</v>
      </c>
      <c r="O499" s="71">
        <v>55.559495172696792</v>
      </c>
      <c r="P499" s="71">
        <v>49.950965317946299</v>
      </c>
      <c r="Q499" s="71">
        <v>42.166896861744739</v>
      </c>
      <c r="R499" s="71">
        <v>33.266264124782253</v>
      </c>
      <c r="S499" s="71">
        <v>23.927151064017032</v>
      </c>
      <c r="T499" s="71">
        <v>14.605762914012367</v>
      </c>
      <c r="U499" s="71">
        <v>5.6677662326896909</v>
      </c>
      <c r="V499" s="71">
        <v>0</v>
      </c>
      <c r="W499" s="71">
        <v>0</v>
      </c>
      <c r="X499" s="64">
        <v>0</v>
      </c>
      <c r="Y499" s="64">
        <v>0</v>
      </c>
      <c r="Z499" s="64">
        <v>0</v>
      </c>
    </row>
    <row r="500" spans="1:26">
      <c r="A500" s="241" t="s">
        <v>789</v>
      </c>
      <c r="B500" s="43" t="s">
        <v>87</v>
      </c>
      <c r="C500" s="68">
        <v>0</v>
      </c>
      <c r="D500" s="68">
        <v>0</v>
      </c>
      <c r="E500" s="68">
        <v>0</v>
      </c>
      <c r="F500" s="71">
        <v>1.3559499616436703</v>
      </c>
      <c r="G500" s="71">
        <v>9.3433953718417619</v>
      </c>
      <c r="H500" s="71">
        <v>18.13048519758609</v>
      </c>
      <c r="I500" s="71">
        <v>27.388053586925402</v>
      </c>
      <c r="J500" s="71">
        <v>36.777355689984134</v>
      </c>
      <c r="K500" s="71">
        <v>45.873831149698347</v>
      </c>
      <c r="L500" s="71">
        <v>54.018010345084015</v>
      </c>
      <c r="M500" s="71">
        <v>60.072439220973301</v>
      </c>
      <c r="N500" s="71">
        <v>62.406304823111554</v>
      </c>
      <c r="O500" s="71">
        <v>60.072439220973301</v>
      </c>
      <c r="P500" s="71">
        <v>54.018010345084015</v>
      </c>
      <c r="Q500" s="71">
        <v>45.873831149698347</v>
      </c>
      <c r="R500" s="71">
        <v>36.777355689984134</v>
      </c>
      <c r="S500" s="71">
        <v>27.388053586925402</v>
      </c>
      <c r="T500" s="71">
        <v>18.13048519758609</v>
      </c>
      <c r="U500" s="71">
        <v>9.3433953718417619</v>
      </c>
      <c r="V500" s="71">
        <v>1.3559499616436703</v>
      </c>
      <c r="W500" s="71">
        <v>0</v>
      </c>
      <c r="X500" s="64">
        <v>0</v>
      </c>
      <c r="Y500" s="64">
        <v>0</v>
      </c>
      <c r="Z500" s="64">
        <v>0</v>
      </c>
    </row>
    <row r="501" spans="1:26">
      <c r="A501" s="241" t="s">
        <v>789</v>
      </c>
      <c r="B501" s="43" t="s">
        <v>88</v>
      </c>
      <c r="C501" s="68">
        <v>0</v>
      </c>
      <c r="D501" s="68">
        <v>0</v>
      </c>
      <c r="E501" s="68">
        <v>0</v>
      </c>
      <c r="F501" s="71">
        <v>6.0938435056265117E-2</v>
      </c>
      <c r="G501" s="71">
        <v>8.120959221080998</v>
      </c>
      <c r="H501" s="71">
        <v>16.960776475161186</v>
      </c>
      <c r="I501" s="71">
        <v>26.242551261144563</v>
      </c>
      <c r="J501" s="71">
        <v>35.617860427364292</v>
      </c>
      <c r="K501" s="71">
        <v>44.65013502847772</v>
      </c>
      <c r="L501" s="71">
        <v>52.670846333674682</v>
      </c>
      <c r="M501" s="71">
        <v>58.566494344952318</v>
      </c>
      <c r="N501" s="71">
        <v>60.815852611227974</v>
      </c>
      <c r="O501" s="71">
        <v>58.566494344952318</v>
      </c>
      <c r="P501" s="71">
        <v>52.670846333674682</v>
      </c>
      <c r="Q501" s="71">
        <v>44.65013502847772</v>
      </c>
      <c r="R501" s="71">
        <v>35.617860427364292</v>
      </c>
      <c r="S501" s="71">
        <v>26.242551261144563</v>
      </c>
      <c r="T501" s="71">
        <v>16.960776475161186</v>
      </c>
      <c r="U501" s="71">
        <v>8.120959221080998</v>
      </c>
      <c r="V501" s="71">
        <v>6.0938435056265117E-2</v>
      </c>
      <c r="W501" s="71">
        <v>0</v>
      </c>
      <c r="X501" s="64">
        <v>0</v>
      </c>
      <c r="Y501" s="64">
        <v>0</v>
      </c>
      <c r="Z501" s="64">
        <v>0</v>
      </c>
    </row>
    <row r="502" spans="1:26">
      <c r="A502" s="241" t="s">
        <v>789</v>
      </c>
      <c r="B502" s="43" t="s">
        <v>89</v>
      </c>
      <c r="C502" s="68">
        <v>0</v>
      </c>
      <c r="D502" s="68">
        <v>0</v>
      </c>
      <c r="E502" s="68">
        <v>0</v>
      </c>
      <c r="F502" s="71">
        <v>0</v>
      </c>
      <c r="G502" s="71">
        <v>2.2571437976549662</v>
      </c>
      <c r="H502" s="71">
        <v>11.31498237492362</v>
      </c>
      <c r="I502" s="71">
        <v>20.672251442712437</v>
      </c>
      <c r="J502" s="71">
        <v>29.944170238935445</v>
      </c>
      <c r="K502" s="71">
        <v>38.656256728133435</v>
      </c>
      <c r="L502" s="71">
        <v>46.132281359511566</v>
      </c>
      <c r="M502" s="71">
        <v>51.396012905215919</v>
      </c>
      <c r="N502" s="71">
        <v>53.333506130398973</v>
      </c>
      <c r="O502" s="71">
        <v>51.396012905215919</v>
      </c>
      <c r="P502" s="71">
        <v>46.132281359511566</v>
      </c>
      <c r="Q502" s="71">
        <v>38.656256728133435</v>
      </c>
      <c r="R502" s="71">
        <v>29.944170238935445</v>
      </c>
      <c r="S502" s="71">
        <v>20.672251442712437</v>
      </c>
      <c r="T502" s="71">
        <v>11.31498237492362</v>
      </c>
      <c r="U502" s="71">
        <v>2.2571437976549662</v>
      </c>
      <c r="V502" s="71">
        <v>0</v>
      </c>
      <c r="W502" s="71">
        <v>0</v>
      </c>
      <c r="X502" s="64">
        <v>0</v>
      </c>
      <c r="Y502" s="64">
        <v>0</v>
      </c>
      <c r="Z502" s="64">
        <v>0</v>
      </c>
    </row>
    <row r="503" spans="1:26">
      <c r="A503" s="241" t="s">
        <v>789</v>
      </c>
      <c r="B503" s="43" t="s">
        <v>90</v>
      </c>
      <c r="C503" s="68">
        <v>0</v>
      </c>
      <c r="D503" s="68">
        <v>0</v>
      </c>
      <c r="E503" s="68">
        <v>0</v>
      </c>
      <c r="F503" s="71">
        <v>0</v>
      </c>
      <c r="G503" s="71">
        <v>0</v>
      </c>
      <c r="H503" s="71">
        <v>2.7449164686237886</v>
      </c>
      <c r="I503" s="71">
        <v>12.097083795202519</v>
      </c>
      <c r="J503" s="71">
        <v>21.114381015659877</v>
      </c>
      <c r="K503" s="71">
        <v>29.314890348364624</v>
      </c>
      <c r="L503" s="71">
        <v>36.077993477411525</v>
      </c>
      <c r="M503" s="71">
        <v>40.639316041463296</v>
      </c>
      <c r="N503" s="71">
        <v>42.266650083707567</v>
      </c>
      <c r="O503" s="71">
        <v>40.639316041463296</v>
      </c>
      <c r="P503" s="71">
        <v>36.077993477411525</v>
      </c>
      <c r="Q503" s="71">
        <v>29.314890348364624</v>
      </c>
      <c r="R503" s="71">
        <v>21.114381015659877</v>
      </c>
      <c r="S503" s="71">
        <v>12.097083795202519</v>
      </c>
      <c r="T503" s="71">
        <v>2.7449164686237886</v>
      </c>
      <c r="U503" s="71">
        <v>0</v>
      </c>
      <c r="V503" s="71">
        <v>0</v>
      </c>
      <c r="W503" s="71">
        <v>0</v>
      </c>
      <c r="X503" s="64">
        <v>0</v>
      </c>
      <c r="Y503" s="64">
        <v>0</v>
      </c>
      <c r="Z503" s="64">
        <v>0</v>
      </c>
    </row>
    <row r="504" spans="1:26">
      <c r="A504" s="241" t="s">
        <v>789</v>
      </c>
      <c r="B504" s="43" t="s">
        <v>91</v>
      </c>
      <c r="C504" s="68">
        <v>0</v>
      </c>
      <c r="D504" s="68">
        <v>0</v>
      </c>
      <c r="E504" s="68">
        <v>0</v>
      </c>
      <c r="F504" s="71">
        <v>0</v>
      </c>
      <c r="G504" s="71">
        <v>0</v>
      </c>
      <c r="H504" s="71">
        <v>0</v>
      </c>
      <c r="I504" s="71">
        <v>2.6542957496470807</v>
      </c>
      <c r="J504" s="71">
        <v>11.282114745806288</v>
      </c>
      <c r="K504" s="71">
        <v>18.89735058866513</v>
      </c>
      <c r="L504" s="71">
        <v>24.978087884117478</v>
      </c>
      <c r="M504" s="71">
        <v>28.955336968383161</v>
      </c>
      <c r="N504" s="71">
        <v>30.346340073530904</v>
      </c>
      <c r="O504" s="71">
        <v>28.955336968383161</v>
      </c>
      <c r="P504" s="71">
        <v>24.978087884117478</v>
      </c>
      <c r="Q504" s="71">
        <v>18.89735058866513</v>
      </c>
      <c r="R504" s="71">
        <v>11.282114745806288</v>
      </c>
      <c r="S504" s="71">
        <v>2.6542957496470807</v>
      </c>
      <c r="T504" s="71">
        <v>0</v>
      </c>
      <c r="U504" s="71">
        <v>0</v>
      </c>
      <c r="V504" s="71">
        <v>0</v>
      </c>
      <c r="W504" s="71">
        <v>0</v>
      </c>
      <c r="X504" s="64">
        <v>0</v>
      </c>
      <c r="Y504" s="64">
        <v>0</v>
      </c>
      <c r="Z504" s="64">
        <v>0</v>
      </c>
    </row>
    <row r="505" spans="1:26">
      <c r="A505" s="241" t="s">
        <v>789</v>
      </c>
      <c r="B505" s="43" t="s">
        <v>92</v>
      </c>
      <c r="C505" s="68">
        <v>0</v>
      </c>
      <c r="D505" s="68">
        <v>0</v>
      </c>
      <c r="E505" s="68">
        <v>0</v>
      </c>
      <c r="F505" s="71">
        <v>0</v>
      </c>
      <c r="G505" s="71">
        <v>0</v>
      </c>
      <c r="H505" s="71">
        <v>0</v>
      </c>
      <c r="I505" s="71">
        <v>0</v>
      </c>
      <c r="J505" s="71">
        <v>3.0631383802145136</v>
      </c>
      <c r="K505" s="71">
        <v>10.173837186011916</v>
      </c>
      <c r="L505" s="71">
        <v>15.733872820336661</v>
      </c>
      <c r="M505" s="71">
        <v>19.304984343328886</v>
      </c>
      <c r="N505" s="71">
        <v>20.540291784285579</v>
      </c>
      <c r="O505" s="71">
        <v>19.304984343328886</v>
      </c>
      <c r="P505" s="71">
        <v>15.733872820336661</v>
      </c>
      <c r="Q505" s="71">
        <v>10.173837186011916</v>
      </c>
      <c r="R505" s="71">
        <v>3.0631383802145136</v>
      </c>
      <c r="S505" s="71">
        <v>0</v>
      </c>
      <c r="T505" s="71">
        <v>0</v>
      </c>
      <c r="U505" s="71">
        <v>0</v>
      </c>
      <c r="V505" s="71">
        <v>0</v>
      </c>
      <c r="W505" s="71">
        <v>0</v>
      </c>
      <c r="X505" s="64">
        <v>0</v>
      </c>
      <c r="Y505" s="64">
        <v>0</v>
      </c>
      <c r="Z505" s="64">
        <v>0</v>
      </c>
    </row>
    <row r="506" spans="1:26">
      <c r="A506" s="241" t="s">
        <v>789</v>
      </c>
      <c r="B506" s="43" t="s">
        <v>93</v>
      </c>
      <c r="C506" s="68">
        <v>0</v>
      </c>
      <c r="D506" s="68">
        <v>0</v>
      </c>
      <c r="E506" s="68">
        <v>0</v>
      </c>
      <c r="F506" s="71">
        <v>0</v>
      </c>
      <c r="G506" s="71">
        <v>0</v>
      </c>
      <c r="H506" s="71">
        <v>0</v>
      </c>
      <c r="I506" s="71">
        <v>0</v>
      </c>
      <c r="J506" s="71">
        <v>0</v>
      </c>
      <c r="K506" s="71">
        <v>5.6140438584114065</v>
      </c>
      <c r="L506" s="71">
        <v>10.912710593747754</v>
      </c>
      <c r="M506" s="71">
        <v>14.289665061895562</v>
      </c>
      <c r="N506" s="71">
        <v>15.452545421372628</v>
      </c>
      <c r="O506" s="71">
        <v>14.289665061895562</v>
      </c>
      <c r="P506" s="71">
        <v>10.912710593747754</v>
      </c>
      <c r="Q506" s="71">
        <v>5.6140438584114065</v>
      </c>
      <c r="R506" s="71">
        <v>0</v>
      </c>
      <c r="S506" s="71">
        <v>0</v>
      </c>
      <c r="T506" s="71">
        <v>0</v>
      </c>
      <c r="U506" s="71">
        <v>0</v>
      </c>
      <c r="V506" s="71">
        <v>0</v>
      </c>
      <c r="W506" s="71">
        <v>0</v>
      </c>
      <c r="X506" s="64">
        <v>0</v>
      </c>
      <c r="Y506" s="64">
        <v>0</v>
      </c>
      <c r="Z506" s="64">
        <v>0</v>
      </c>
    </row>
    <row r="507" spans="1:26">
      <c r="A507" s="241" t="s">
        <v>770</v>
      </c>
      <c r="B507" s="43" t="s">
        <v>82</v>
      </c>
      <c r="C507" s="68">
        <v>0</v>
      </c>
      <c r="D507" s="68">
        <v>0</v>
      </c>
      <c r="E507" s="68">
        <v>0</v>
      </c>
      <c r="F507" s="71">
        <v>0</v>
      </c>
      <c r="G507" s="71">
        <v>0</v>
      </c>
      <c r="H507" s="71">
        <v>0</v>
      </c>
      <c r="I507" s="71">
        <v>0</v>
      </c>
      <c r="J507" s="71">
        <v>0</v>
      </c>
      <c r="K507" s="71">
        <v>0</v>
      </c>
      <c r="L507" s="71">
        <v>1.2461827932378557</v>
      </c>
      <c r="M507" s="71">
        <v>3.5648383740070071</v>
      </c>
      <c r="N507" s="71">
        <v>4.3568360085769102</v>
      </c>
      <c r="O507" s="71">
        <v>3.5648383740070071</v>
      </c>
      <c r="P507" s="71">
        <v>1.2461827932378557</v>
      </c>
      <c r="Q507" s="71">
        <v>0</v>
      </c>
      <c r="R507" s="71">
        <v>0</v>
      </c>
      <c r="S507" s="71">
        <v>0</v>
      </c>
      <c r="T507" s="71">
        <v>0</v>
      </c>
      <c r="U507" s="71">
        <v>0</v>
      </c>
      <c r="V507" s="71">
        <v>0</v>
      </c>
      <c r="W507" s="71">
        <v>0</v>
      </c>
      <c r="X507" s="64">
        <v>0</v>
      </c>
      <c r="Y507" s="64">
        <v>0</v>
      </c>
      <c r="Z507" s="64">
        <v>0</v>
      </c>
    </row>
    <row r="508" spans="1:26">
      <c r="A508" s="241" t="s">
        <v>770</v>
      </c>
      <c r="B508" s="43" t="s">
        <v>83</v>
      </c>
      <c r="C508" s="68">
        <v>0</v>
      </c>
      <c r="D508" s="68">
        <v>0</v>
      </c>
      <c r="E508" s="68">
        <v>0</v>
      </c>
      <c r="F508" s="71">
        <v>0</v>
      </c>
      <c r="G508" s="71">
        <v>0</v>
      </c>
      <c r="H508" s="71">
        <v>0</v>
      </c>
      <c r="I508" s="71">
        <v>0</v>
      </c>
      <c r="J508" s="71">
        <v>0.15473373469718457</v>
      </c>
      <c r="K508" s="71">
        <v>5.1768238043184933</v>
      </c>
      <c r="L508" s="71">
        <v>9.0556254971402961</v>
      </c>
      <c r="M508" s="71">
        <v>11.514395359333829</v>
      </c>
      <c r="N508" s="71">
        <v>12.357739542341589</v>
      </c>
      <c r="O508" s="71">
        <v>11.514395359333829</v>
      </c>
      <c r="P508" s="71">
        <v>9.0556254971402961</v>
      </c>
      <c r="Q508" s="71">
        <v>5.1768238043184933</v>
      </c>
      <c r="R508" s="71">
        <v>0.15473373469718457</v>
      </c>
      <c r="S508" s="71">
        <v>0</v>
      </c>
      <c r="T508" s="71">
        <v>0</v>
      </c>
      <c r="U508" s="71">
        <v>0</v>
      </c>
      <c r="V508" s="71">
        <v>0</v>
      </c>
      <c r="W508" s="71">
        <v>0</v>
      </c>
      <c r="X508" s="64">
        <v>0</v>
      </c>
      <c r="Y508" s="64">
        <v>0</v>
      </c>
      <c r="Z508" s="64">
        <v>0</v>
      </c>
    </row>
    <row r="509" spans="1:26">
      <c r="A509" s="241" t="s">
        <v>770</v>
      </c>
      <c r="B509" s="43" t="s">
        <v>84</v>
      </c>
      <c r="C509" s="68">
        <v>0</v>
      </c>
      <c r="D509" s="68">
        <v>0</v>
      </c>
      <c r="E509" s="68">
        <v>0</v>
      </c>
      <c r="F509" s="71">
        <v>0</v>
      </c>
      <c r="G509" s="71">
        <v>0</v>
      </c>
      <c r="H509" s="71">
        <v>0</v>
      </c>
      <c r="I509" s="71">
        <v>4.1794304892133063</v>
      </c>
      <c r="J509" s="71">
        <v>10.227038009429943</v>
      </c>
      <c r="K509" s="71">
        <v>15.511441737361306</v>
      </c>
      <c r="L509" s="71">
        <v>19.657677246059354</v>
      </c>
      <c r="M509" s="71">
        <v>22.318544546089029</v>
      </c>
      <c r="N509" s="71">
        <v>23.237507252866688</v>
      </c>
      <c r="O509" s="71">
        <v>22.318544546089029</v>
      </c>
      <c r="P509" s="71">
        <v>19.657677246059354</v>
      </c>
      <c r="Q509" s="71">
        <v>15.511441737361306</v>
      </c>
      <c r="R509" s="71">
        <v>10.227038009429943</v>
      </c>
      <c r="S509" s="71">
        <v>4.1794304892133063</v>
      </c>
      <c r="T509" s="71">
        <v>0</v>
      </c>
      <c r="U509" s="71">
        <v>0</v>
      </c>
      <c r="V509" s="71">
        <v>0</v>
      </c>
      <c r="W509" s="71">
        <v>0</v>
      </c>
      <c r="X509" s="64">
        <v>0</v>
      </c>
      <c r="Y509" s="64">
        <v>0</v>
      </c>
      <c r="Z509" s="64">
        <v>0</v>
      </c>
    </row>
    <row r="510" spans="1:26">
      <c r="A510" s="241" t="s">
        <v>770</v>
      </c>
      <c r="B510" s="43" t="s">
        <v>85</v>
      </c>
      <c r="C510" s="68">
        <v>0</v>
      </c>
      <c r="D510" s="68">
        <v>0</v>
      </c>
      <c r="E510" s="68">
        <v>0</v>
      </c>
      <c r="F510" s="71">
        <v>0</v>
      </c>
      <c r="G510" s="71">
        <v>0.29764566609860404</v>
      </c>
      <c r="H510" s="71">
        <v>6.7005189407611994</v>
      </c>
      <c r="I510" s="71">
        <v>13.189055308073028</v>
      </c>
      <c r="J510" s="71">
        <v>19.393436140758212</v>
      </c>
      <c r="K510" s="71">
        <v>24.91444921004609</v>
      </c>
      <c r="L510" s="71">
        <v>29.322146666330688</v>
      </c>
      <c r="M510" s="71">
        <v>32.191613713334952</v>
      </c>
      <c r="N510" s="71">
        <v>33.190892625513534</v>
      </c>
      <c r="O510" s="71">
        <v>32.191613713334952</v>
      </c>
      <c r="P510" s="71">
        <v>29.322146666330688</v>
      </c>
      <c r="Q510" s="71">
        <v>24.91444921004609</v>
      </c>
      <c r="R510" s="71">
        <v>19.393436140758212</v>
      </c>
      <c r="S510" s="71">
        <v>13.189055308073028</v>
      </c>
      <c r="T510" s="71">
        <v>6.7005189407611994</v>
      </c>
      <c r="U510" s="71">
        <v>0.29764566609860404</v>
      </c>
      <c r="V510" s="71">
        <v>0</v>
      </c>
      <c r="W510" s="71">
        <v>0</v>
      </c>
      <c r="X510" s="64">
        <v>0</v>
      </c>
      <c r="Y510" s="64">
        <v>0</v>
      </c>
      <c r="Z510" s="64">
        <v>0</v>
      </c>
    </row>
    <row r="511" spans="1:26">
      <c r="A511" s="241" t="s">
        <v>770</v>
      </c>
      <c r="B511" s="43" t="s">
        <v>86</v>
      </c>
      <c r="C511" s="68">
        <v>0</v>
      </c>
      <c r="D511" s="68">
        <v>0</v>
      </c>
      <c r="E511" s="68">
        <v>0</v>
      </c>
      <c r="F511" s="71">
        <v>4.8458334928406055</v>
      </c>
      <c r="G511" s="71">
        <v>10.58512479690693</v>
      </c>
      <c r="H511" s="71">
        <v>16.86837631188941</v>
      </c>
      <c r="I511" s="71">
        <v>23.369088445017098</v>
      </c>
      <c r="J511" s="71">
        <v>29.727533379013472</v>
      </c>
      <c r="K511" s="71">
        <v>35.52669354719724</v>
      </c>
      <c r="L511" s="71">
        <v>40.275541416956699</v>
      </c>
      <c r="M511" s="71">
        <v>43.437708808001503</v>
      </c>
      <c r="N511" s="71">
        <v>44.554275107527062</v>
      </c>
      <c r="O511" s="71">
        <v>43.437708808001503</v>
      </c>
      <c r="P511" s="71">
        <v>40.275541416956699</v>
      </c>
      <c r="Q511" s="71">
        <v>35.52669354719724</v>
      </c>
      <c r="R511" s="71">
        <v>29.727533379013472</v>
      </c>
      <c r="S511" s="71">
        <v>23.369088445017098</v>
      </c>
      <c r="T511" s="71">
        <v>16.86837631188941</v>
      </c>
      <c r="U511" s="71">
        <v>10.58512479690693</v>
      </c>
      <c r="V511" s="71">
        <v>4.8458334928406055</v>
      </c>
      <c r="W511" s="71">
        <v>0</v>
      </c>
      <c r="X511" s="64">
        <v>0</v>
      </c>
      <c r="Y511" s="64">
        <v>0</v>
      </c>
      <c r="Z511" s="64">
        <v>0</v>
      </c>
    </row>
    <row r="512" spans="1:26">
      <c r="A512" s="241" t="s">
        <v>770</v>
      </c>
      <c r="B512" s="43" t="s">
        <v>87</v>
      </c>
      <c r="C512" s="68">
        <v>0</v>
      </c>
      <c r="D512" s="68">
        <v>0</v>
      </c>
      <c r="E512" s="68">
        <v>0</v>
      </c>
      <c r="F512" s="71">
        <v>9.0799310723002709</v>
      </c>
      <c r="G512" s="71">
        <v>14.718709825900072</v>
      </c>
      <c r="H512" s="71">
        <v>20.939121689878743</v>
      </c>
      <c r="I512" s="71">
        <v>27.430913337011688</v>
      </c>
      <c r="J512" s="71">
        <v>33.844646662983592</v>
      </c>
      <c r="K512" s="71">
        <v>39.762619368040674</v>
      </c>
      <c r="L512" s="71">
        <v>44.671485980269736</v>
      </c>
      <c r="M512" s="71">
        <v>47.980492450976655</v>
      </c>
      <c r="N512" s="71">
        <v>49.158196149453737</v>
      </c>
      <c r="O512" s="71">
        <v>47.980492450976655</v>
      </c>
      <c r="P512" s="71">
        <v>44.671485980269736</v>
      </c>
      <c r="Q512" s="71">
        <v>39.762619368040674</v>
      </c>
      <c r="R512" s="71">
        <v>33.844646662983592</v>
      </c>
      <c r="S512" s="71">
        <v>27.430913337011688</v>
      </c>
      <c r="T512" s="71">
        <v>20.939121689878743</v>
      </c>
      <c r="U512" s="71">
        <v>14.718709825900072</v>
      </c>
      <c r="V512" s="71">
        <v>9.0799310723002709</v>
      </c>
      <c r="W512" s="71">
        <v>4.3098838387231631</v>
      </c>
      <c r="X512" s="64">
        <v>0</v>
      </c>
      <c r="Y512" s="64">
        <v>0</v>
      </c>
      <c r="Z512" s="64">
        <v>0</v>
      </c>
    </row>
    <row r="513" spans="1:26">
      <c r="A513" s="241" t="s">
        <v>770</v>
      </c>
      <c r="B513" s="43" t="s">
        <v>88</v>
      </c>
      <c r="C513" s="68">
        <v>0</v>
      </c>
      <c r="D513" s="68">
        <v>0</v>
      </c>
      <c r="E513" s="68">
        <v>0</v>
      </c>
      <c r="F513" s="71">
        <v>7.6729533040395603</v>
      </c>
      <c r="G513" s="71">
        <v>13.345912243367799</v>
      </c>
      <c r="H513" s="71">
        <v>19.58821061311237</v>
      </c>
      <c r="I513" s="71">
        <v>26.083901135169015</v>
      </c>
      <c r="J513" s="71">
        <v>32.479677330863815</v>
      </c>
      <c r="K513" s="71">
        <v>38.357536804178949</v>
      </c>
      <c r="L513" s="71">
        <v>43.211283822451115</v>
      </c>
      <c r="M513" s="71">
        <v>46.468953043571609</v>
      </c>
      <c r="N513" s="71">
        <v>47.62509488617259</v>
      </c>
      <c r="O513" s="71">
        <v>46.468953043571609</v>
      </c>
      <c r="P513" s="71">
        <v>43.211283822451115</v>
      </c>
      <c r="Q513" s="71">
        <v>38.357536804178949</v>
      </c>
      <c r="R513" s="71">
        <v>32.479677330863815</v>
      </c>
      <c r="S513" s="71">
        <v>26.083901135169015</v>
      </c>
      <c r="T513" s="71">
        <v>19.58821061311237</v>
      </c>
      <c r="U513" s="71">
        <v>13.345912243367799</v>
      </c>
      <c r="V513" s="71">
        <v>7.6729533040395603</v>
      </c>
      <c r="W513" s="71">
        <v>2.8634391122134972</v>
      </c>
      <c r="X513" s="64">
        <v>0</v>
      </c>
      <c r="Y513" s="64">
        <v>0</v>
      </c>
      <c r="Z513" s="64">
        <v>0</v>
      </c>
    </row>
    <row r="514" spans="1:26">
      <c r="A514" s="241" t="s">
        <v>770</v>
      </c>
      <c r="B514" s="43" t="s">
        <v>89</v>
      </c>
      <c r="C514" s="68">
        <v>0</v>
      </c>
      <c r="D514" s="68">
        <v>0</v>
      </c>
      <c r="E514" s="68">
        <v>0</v>
      </c>
      <c r="F514" s="71">
        <v>0.90707940302110834</v>
      </c>
      <c r="G514" s="71">
        <v>6.7339112136767971</v>
      </c>
      <c r="H514" s="71">
        <v>13.067813149253359</v>
      </c>
      <c r="I514" s="71">
        <v>19.569515582160239</v>
      </c>
      <c r="J514" s="71">
        <v>25.873114327330899</v>
      </c>
      <c r="K514" s="71">
        <v>31.565968648824903</v>
      </c>
      <c r="L514" s="71">
        <v>36.17937545421173</v>
      </c>
      <c r="M514" s="71">
        <v>39.222235981932606</v>
      </c>
      <c r="N514" s="71">
        <v>40.290295060627393</v>
      </c>
      <c r="O514" s="71">
        <v>39.222235981932606</v>
      </c>
      <c r="P514" s="71">
        <v>36.17937545421173</v>
      </c>
      <c r="Q514" s="71">
        <v>31.565968648824903</v>
      </c>
      <c r="R514" s="71">
        <v>25.873114327330899</v>
      </c>
      <c r="S514" s="71">
        <v>19.569515582160239</v>
      </c>
      <c r="T514" s="71">
        <v>13.067813149253359</v>
      </c>
      <c r="U514" s="71">
        <v>6.7339112136767971</v>
      </c>
      <c r="V514" s="71">
        <v>0.90707940302110834</v>
      </c>
      <c r="W514" s="71">
        <v>0</v>
      </c>
      <c r="X514" s="64">
        <v>0</v>
      </c>
      <c r="Y514" s="64">
        <v>0</v>
      </c>
      <c r="Z514" s="64">
        <v>0</v>
      </c>
    </row>
    <row r="515" spans="1:26">
      <c r="A515" s="241" t="s">
        <v>770</v>
      </c>
      <c r="B515" s="43" t="s">
        <v>90</v>
      </c>
      <c r="C515" s="68">
        <v>0</v>
      </c>
      <c r="D515" s="68">
        <v>0</v>
      </c>
      <c r="E515" s="68">
        <v>0</v>
      </c>
      <c r="F515" s="71">
        <v>0</v>
      </c>
      <c r="G515" s="71">
        <v>0</v>
      </c>
      <c r="H515" s="71">
        <v>3.1701379934784173</v>
      </c>
      <c r="I515" s="71">
        <v>9.6436885154521104</v>
      </c>
      <c r="J515" s="71">
        <v>15.788836572703774</v>
      </c>
      <c r="K515" s="71">
        <v>21.216405230989249</v>
      </c>
      <c r="L515" s="71">
        <v>25.518148521179945</v>
      </c>
      <c r="M515" s="71">
        <v>28.301615096871675</v>
      </c>
      <c r="N515" s="71">
        <v>29.267478821616898</v>
      </c>
      <c r="O515" s="71">
        <v>28.301615096871675</v>
      </c>
      <c r="P515" s="71">
        <v>25.518148521179945</v>
      </c>
      <c r="Q515" s="71">
        <v>21.216405230989249</v>
      </c>
      <c r="R515" s="71">
        <v>15.788836572703774</v>
      </c>
      <c r="S515" s="71">
        <v>9.6436885154521104</v>
      </c>
      <c r="T515" s="71">
        <v>3.1701379934784173</v>
      </c>
      <c r="U515" s="71">
        <v>0</v>
      </c>
      <c r="V515" s="71">
        <v>0</v>
      </c>
      <c r="W515" s="71">
        <v>0</v>
      </c>
      <c r="X515" s="64">
        <v>0</v>
      </c>
      <c r="Y515" s="64">
        <v>0</v>
      </c>
      <c r="Z515" s="64">
        <v>0</v>
      </c>
    </row>
    <row r="516" spans="1:26">
      <c r="A516" s="241" t="s">
        <v>770</v>
      </c>
      <c r="B516" s="43" t="s">
        <v>91</v>
      </c>
      <c r="C516" s="68">
        <v>0</v>
      </c>
      <c r="D516" s="68">
        <v>0</v>
      </c>
      <c r="E516" s="68">
        <v>0</v>
      </c>
      <c r="F516" s="71">
        <v>0</v>
      </c>
      <c r="G516" s="71">
        <v>0</v>
      </c>
      <c r="H516" s="71">
        <v>0</v>
      </c>
      <c r="I516" s="71">
        <v>0</v>
      </c>
      <c r="J516" s="71">
        <v>4.7828450090261416</v>
      </c>
      <c r="K516" s="71">
        <v>9.9264744332664439</v>
      </c>
      <c r="L516" s="71">
        <v>13.926691611414865</v>
      </c>
      <c r="M516" s="71">
        <v>16.475958108994899</v>
      </c>
      <c r="N516" s="71">
        <v>17.352919297145387</v>
      </c>
      <c r="O516" s="71">
        <v>16.475958108994899</v>
      </c>
      <c r="P516" s="71">
        <v>13.926691611414865</v>
      </c>
      <c r="Q516" s="71">
        <v>9.9264744332664439</v>
      </c>
      <c r="R516" s="71">
        <v>4.7828450090261416</v>
      </c>
      <c r="S516" s="71">
        <v>0</v>
      </c>
      <c r="T516" s="71">
        <v>0</v>
      </c>
      <c r="U516" s="71">
        <v>0</v>
      </c>
      <c r="V516" s="71">
        <v>0</v>
      </c>
      <c r="W516" s="71">
        <v>0</v>
      </c>
      <c r="X516" s="64">
        <v>0</v>
      </c>
      <c r="Y516" s="64">
        <v>0</v>
      </c>
      <c r="Z516" s="64">
        <v>0</v>
      </c>
    </row>
    <row r="517" spans="1:26">
      <c r="A517" s="241" t="s">
        <v>770</v>
      </c>
      <c r="B517" s="43" t="s">
        <v>92</v>
      </c>
      <c r="C517" s="68">
        <v>0</v>
      </c>
      <c r="D517" s="68">
        <v>0</v>
      </c>
      <c r="E517" s="68">
        <v>0</v>
      </c>
      <c r="F517" s="71">
        <v>0</v>
      </c>
      <c r="G517" s="71">
        <v>0</v>
      </c>
      <c r="H517" s="71">
        <v>0</v>
      </c>
      <c r="I517" s="71">
        <v>0</v>
      </c>
      <c r="J517" s="71">
        <v>0</v>
      </c>
      <c r="K517" s="71">
        <v>0.63703320809429465</v>
      </c>
      <c r="L517" s="71">
        <v>4.4007871354790229</v>
      </c>
      <c r="M517" s="71">
        <v>6.7755274703616841</v>
      </c>
      <c r="N517" s="71">
        <v>7.5879813937534966</v>
      </c>
      <c r="O517" s="71">
        <v>6.7755274703616841</v>
      </c>
      <c r="P517" s="71">
        <v>4.4007871354790229</v>
      </c>
      <c r="Q517" s="71">
        <v>0.63703320809429465</v>
      </c>
      <c r="R517" s="71">
        <v>0</v>
      </c>
      <c r="S517" s="71">
        <v>0</v>
      </c>
      <c r="T517" s="71">
        <v>0</v>
      </c>
      <c r="U517" s="71">
        <v>0</v>
      </c>
      <c r="V517" s="71">
        <v>0</v>
      </c>
      <c r="W517" s="71">
        <v>0</v>
      </c>
      <c r="X517" s="64">
        <v>0</v>
      </c>
      <c r="Y517" s="64">
        <v>0</v>
      </c>
      <c r="Z517" s="64">
        <v>0</v>
      </c>
    </row>
    <row r="518" spans="1:26">
      <c r="A518" s="241" t="s">
        <v>770</v>
      </c>
      <c r="B518" s="43" t="s">
        <v>93</v>
      </c>
      <c r="C518" s="68">
        <v>0</v>
      </c>
      <c r="D518" s="68">
        <v>0</v>
      </c>
      <c r="E518" s="68">
        <v>0</v>
      </c>
      <c r="F518" s="71">
        <v>0</v>
      </c>
      <c r="G518" s="71">
        <v>0</v>
      </c>
      <c r="H518" s="71">
        <v>0</v>
      </c>
      <c r="I518" s="71">
        <v>0</v>
      </c>
      <c r="J518" s="71">
        <v>0</v>
      </c>
      <c r="K518" s="71">
        <v>0</v>
      </c>
      <c r="L518" s="71">
        <v>0</v>
      </c>
      <c r="M518" s="71">
        <v>1.7641617174729483</v>
      </c>
      <c r="N518" s="71">
        <v>2.5448062206477391</v>
      </c>
      <c r="O518" s="71">
        <v>1.7641617174729483</v>
      </c>
      <c r="P518" s="71">
        <v>0</v>
      </c>
      <c r="Q518" s="71">
        <v>0</v>
      </c>
      <c r="R518" s="71">
        <v>0</v>
      </c>
      <c r="S518" s="71">
        <v>0</v>
      </c>
      <c r="T518" s="71">
        <v>0</v>
      </c>
      <c r="U518" s="71">
        <v>0</v>
      </c>
      <c r="V518" s="71">
        <v>0</v>
      </c>
      <c r="W518" s="71">
        <v>0</v>
      </c>
      <c r="X518" s="64">
        <v>0</v>
      </c>
      <c r="Y518" s="64">
        <v>0</v>
      </c>
      <c r="Z518" s="64">
        <v>0</v>
      </c>
    </row>
    <row r="519" spans="1:26">
      <c r="A519" s="241" t="s">
        <v>758</v>
      </c>
      <c r="B519" s="43" t="s">
        <v>82</v>
      </c>
      <c r="C519" s="68">
        <v>0</v>
      </c>
      <c r="D519" s="68">
        <v>0</v>
      </c>
      <c r="E519" s="68">
        <v>0</v>
      </c>
      <c r="F519" s="71">
        <v>0</v>
      </c>
      <c r="G519" s="71">
        <v>0</v>
      </c>
      <c r="H519" s="71">
        <v>0</v>
      </c>
      <c r="I519" s="71">
        <v>0</v>
      </c>
      <c r="J519" s="71">
        <v>0</v>
      </c>
      <c r="K519" s="71">
        <v>0</v>
      </c>
      <c r="L519" s="71">
        <v>0</v>
      </c>
      <c r="M519" s="71">
        <v>0</v>
      </c>
      <c r="N519" s="71">
        <v>0</v>
      </c>
      <c r="O519" s="71">
        <v>0</v>
      </c>
      <c r="P519" s="71">
        <v>0</v>
      </c>
      <c r="Q519" s="71">
        <v>0</v>
      </c>
      <c r="R519" s="71">
        <v>0</v>
      </c>
      <c r="S519" s="71">
        <v>0</v>
      </c>
      <c r="T519" s="71">
        <v>0</v>
      </c>
      <c r="U519" s="71">
        <v>0</v>
      </c>
      <c r="V519" s="71">
        <v>0</v>
      </c>
      <c r="W519" s="71">
        <v>0</v>
      </c>
      <c r="X519" s="64">
        <v>0</v>
      </c>
      <c r="Y519" s="64">
        <v>0</v>
      </c>
      <c r="Z519" s="64">
        <v>0</v>
      </c>
    </row>
    <row r="520" spans="1:26">
      <c r="A520" s="241" t="s">
        <v>758</v>
      </c>
      <c r="B520" s="43" t="s">
        <v>83</v>
      </c>
      <c r="C520" s="68">
        <v>0</v>
      </c>
      <c r="D520" s="68">
        <v>0</v>
      </c>
      <c r="E520" s="68">
        <v>0</v>
      </c>
      <c r="F520" s="71">
        <v>0</v>
      </c>
      <c r="G520" s="71">
        <v>0</v>
      </c>
      <c r="H520" s="71">
        <v>0</v>
      </c>
      <c r="I520" s="71">
        <v>0</v>
      </c>
      <c r="J520" s="71">
        <v>0</v>
      </c>
      <c r="K520" s="71">
        <v>1.8869411899814796</v>
      </c>
      <c r="L520" s="71">
        <v>5.0964780711459028</v>
      </c>
      <c r="M520" s="71">
        <v>7.1216758371266664</v>
      </c>
      <c r="N520" s="71">
        <v>7.8143547519434211</v>
      </c>
      <c r="O520" s="71">
        <v>7.1216758371266664</v>
      </c>
      <c r="P520" s="71">
        <v>5.0964780711459028</v>
      </c>
      <c r="Q520" s="71">
        <v>1.8869411899814796</v>
      </c>
      <c r="R520" s="71">
        <v>0</v>
      </c>
      <c r="S520" s="71">
        <v>0</v>
      </c>
      <c r="T520" s="71">
        <v>0</v>
      </c>
      <c r="U520" s="71">
        <v>0</v>
      </c>
      <c r="V520" s="71">
        <v>0</v>
      </c>
      <c r="W520" s="71">
        <v>0</v>
      </c>
      <c r="X520" s="64">
        <v>0</v>
      </c>
      <c r="Y520" s="64">
        <v>0</v>
      </c>
      <c r="Z520" s="64">
        <v>0</v>
      </c>
    </row>
    <row r="521" spans="1:26">
      <c r="A521" s="241" t="s">
        <v>758</v>
      </c>
      <c r="B521" s="43" t="s">
        <v>84</v>
      </c>
      <c r="C521" s="68">
        <v>0</v>
      </c>
      <c r="D521" s="68">
        <v>0</v>
      </c>
      <c r="E521" s="68">
        <v>0</v>
      </c>
      <c r="F521" s="71">
        <v>0</v>
      </c>
      <c r="G521" s="71">
        <v>0</v>
      </c>
      <c r="H521" s="71">
        <v>0</v>
      </c>
      <c r="I521" s="71">
        <v>3.0190828095092557</v>
      </c>
      <c r="J521" s="71">
        <v>8.0358760858064464</v>
      </c>
      <c r="K521" s="71">
        <v>12.392582194678083</v>
      </c>
      <c r="L521" s="71">
        <v>15.784336771274958</v>
      </c>
      <c r="M521" s="71">
        <v>17.945105951586918</v>
      </c>
      <c r="N521" s="71">
        <v>18.688011407950228</v>
      </c>
      <c r="O521" s="71">
        <v>17.945105951586918</v>
      </c>
      <c r="P521" s="71">
        <v>15.784336771274958</v>
      </c>
      <c r="Q521" s="71">
        <v>12.392582194678083</v>
      </c>
      <c r="R521" s="71">
        <v>8.0358760858064464</v>
      </c>
      <c r="S521" s="71">
        <v>3.0190828095092557</v>
      </c>
      <c r="T521" s="71">
        <v>0</v>
      </c>
      <c r="U521" s="71">
        <v>0</v>
      </c>
      <c r="V521" s="71">
        <v>0</v>
      </c>
      <c r="W521" s="71">
        <v>0</v>
      </c>
      <c r="X521" s="64">
        <v>0</v>
      </c>
      <c r="Y521" s="64">
        <v>0</v>
      </c>
      <c r="Z521" s="64">
        <v>0</v>
      </c>
    </row>
    <row r="522" spans="1:26">
      <c r="A522" s="241" t="s">
        <v>758</v>
      </c>
      <c r="B522" s="43" t="s">
        <v>85</v>
      </c>
      <c r="C522" s="68">
        <v>0</v>
      </c>
      <c r="D522" s="68">
        <v>0</v>
      </c>
      <c r="E522" s="68">
        <v>0</v>
      </c>
      <c r="F522" s="71">
        <v>0</v>
      </c>
      <c r="G522" s="71">
        <v>1.6021351417344853</v>
      </c>
      <c r="H522" s="71">
        <v>6.9357893867599945</v>
      </c>
      <c r="I522" s="71">
        <v>12.330777491155128</v>
      </c>
      <c r="J522" s="71">
        <v>17.459390529660052</v>
      </c>
      <c r="K522" s="71">
        <v>21.980286350757954</v>
      </c>
      <c r="L522" s="71">
        <v>25.548051756164419</v>
      </c>
      <c r="M522" s="71">
        <v>27.845401539807984</v>
      </c>
      <c r="N522" s="71">
        <v>28.640010798283861</v>
      </c>
      <c r="O522" s="71">
        <v>27.845401539807984</v>
      </c>
      <c r="P522" s="71">
        <v>25.548051756164419</v>
      </c>
      <c r="Q522" s="71">
        <v>21.980286350757954</v>
      </c>
      <c r="R522" s="71">
        <v>17.459390529660052</v>
      </c>
      <c r="S522" s="71">
        <v>12.330777491155128</v>
      </c>
      <c r="T522" s="71">
        <v>6.9357893867599945</v>
      </c>
      <c r="U522" s="71">
        <v>1.6021351417344853</v>
      </c>
      <c r="V522" s="71">
        <v>0</v>
      </c>
      <c r="W522" s="71">
        <v>0</v>
      </c>
      <c r="X522" s="64">
        <v>0</v>
      </c>
      <c r="Y522" s="64">
        <v>0</v>
      </c>
      <c r="Z522" s="64">
        <v>0</v>
      </c>
    </row>
    <row r="523" spans="1:26">
      <c r="A523" s="241" t="s">
        <v>758</v>
      </c>
      <c r="B523" s="43" t="s">
        <v>86</v>
      </c>
      <c r="C523" s="68">
        <v>0</v>
      </c>
      <c r="D523" s="68">
        <v>0</v>
      </c>
      <c r="E523" s="68">
        <v>0</v>
      </c>
      <c r="F523" s="71">
        <v>7.4020151592176822</v>
      </c>
      <c r="G523" s="71">
        <v>12.205612605793258</v>
      </c>
      <c r="H523" s="71">
        <v>17.460663335217028</v>
      </c>
      <c r="I523" s="71">
        <v>22.872508328192854</v>
      </c>
      <c r="J523" s="71">
        <v>28.11699341834586</v>
      </c>
      <c r="K523" s="71">
        <v>32.833338596178223</v>
      </c>
      <c r="L523" s="71">
        <v>36.628168484016449</v>
      </c>
      <c r="M523" s="71">
        <v>39.111465540343929</v>
      </c>
      <c r="N523" s="71">
        <v>39.978498884124548</v>
      </c>
      <c r="O523" s="71">
        <v>39.111465540343929</v>
      </c>
      <c r="P523" s="71">
        <v>36.628168484016449</v>
      </c>
      <c r="Q523" s="71">
        <v>32.833338596178223</v>
      </c>
      <c r="R523" s="71">
        <v>28.11699341834586</v>
      </c>
      <c r="S523" s="71">
        <v>22.872508328192854</v>
      </c>
      <c r="T523" s="71">
        <v>17.460663335217028</v>
      </c>
      <c r="U523" s="71">
        <v>12.205612605793258</v>
      </c>
      <c r="V523" s="71">
        <v>7.4020151592176822</v>
      </c>
      <c r="W523" s="71">
        <v>3.3197943009225437</v>
      </c>
      <c r="X523" s="64">
        <v>0</v>
      </c>
      <c r="Y523" s="64">
        <v>0</v>
      </c>
      <c r="Z523" s="64">
        <v>0</v>
      </c>
    </row>
    <row r="524" spans="1:26">
      <c r="A524" s="241" t="s">
        <v>758</v>
      </c>
      <c r="B524" s="43" t="s">
        <v>87</v>
      </c>
      <c r="C524" s="68">
        <v>0</v>
      </c>
      <c r="D524" s="68">
        <v>0</v>
      </c>
      <c r="E524" s="68">
        <v>0</v>
      </c>
      <c r="F524" s="71">
        <v>11.725152487875699</v>
      </c>
      <c r="G524" s="71">
        <v>16.459871627078979</v>
      </c>
      <c r="H524" s="71">
        <v>21.674341833624975</v>
      </c>
      <c r="I524" s="71">
        <v>27.085409916372889</v>
      </c>
      <c r="J524" s="71">
        <v>32.374210413857504</v>
      </c>
      <c r="K524" s="71">
        <v>37.175284525280595</v>
      </c>
      <c r="L524" s="71">
        <v>41.075655030953982</v>
      </c>
      <c r="M524" s="71">
        <v>43.649630180373457</v>
      </c>
      <c r="N524" s="71">
        <v>44.552914801089997</v>
      </c>
      <c r="O524" s="71">
        <v>43.649630180373457</v>
      </c>
      <c r="P524" s="71">
        <v>41.075655030953982</v>
      </c>
      <c r="Q524" s="71">
        <v>37.175284525280595</v>
      </c>
      <c r="R524" s="71">
        <v>32.374210413857504</v>
      </c>
      <c r="S524" s="71">
        <v>27.085409916372889</v>
      </c>
      <c r="T524" s="71">
        <v>21.674341833624975</v>
      </c>
      <c r="U524" s="71">
        <v>16.459871627078979</v>
      </c>
      <c r="V524" s="71">
        <v>11.725152487875699</v>
      </c>
      <c r="W524" s="71">
        <v>7.7245685369795369</v>
      </c>
      <c r="X524" s="64">
        <v>0</v>
      </c>
      <c r="Y524" s="64">
        <v>0</v>
      </c>
      <c r="Z524" s="64">
        <v>0</v>
      </c>
    </row>
    <row r="525" spans="1:26">
      <c r="A525" s="241" t="s">
        <v>758</v>
      </c>
      <c r="B525" s="43" t="s">
        <v>88</v>
      </c>
      <c r="C525" s="68">
        <v>0</v>
      </c>
      <c r="D525" s="68">
        <v>0</v>
      </c>
      <c r="E525" s="68">
        <v>0</v>
      </c>
      <c r="F525" s="71">
        <v>10.28928411233619</v>
      </c>
      <c r="G525" s="71">
        <v>15.04741953380541</v>
      </c>
      <c r="H525" s="71">
        <v>20.275997199197558</v>
      </c>
      <c r="I525" s="71">
        <v>25.687829702423048</v>
      </c>
      <c r="J525" s="71">
        <v>30.962011050321255</v>
      </c>
      <c r="K525" s="71">
        <v>35.734380999374963</v>
      </c>
      <c r="L525" s="71">
        <v>39.598468974769176</v>
      </c>
      <c r="M525" s="71">
        <v>42.140945978028924</v>
      </c>
      <c r="N525" s="71">
        <v>43.031565458973866</v>
      </c>
      <c r="O525" s="71">
        <v>42.140945978028924</v>
      </c>
      <c r="P525" s="71">
        <v>39.598468974769176</v>
      </c>
      <c r="Q525" s="71">
        <v>35.734380999374963</v>
      </c>
      <c r="R525" s="71">
        <v>30.962011050321255</v>
      </c>
      <c r="S525" s="71">
        <v>25.687829702423048</v>
      </c>
      <c r="T525" s="71">
        <v>20.275997199197558</v>
      </c>
      <c r="U525" s="71">
        <v>15.04741953380541</v>
      </c>
      <c r="V525" s="71">
        <v>10.28928411233619</v>
      </c>
      <c r="W525" s="71">
        <v>6.2612448441630546</v>
      </c>
      <c r="X525" s="64">
        <v>0</v>
      </c>
      <c r="Y525" s="64">
        <v>0</v>
      </c>
      <c r="Z525" s="64">
        <v>0</v>
      </c>
    </row>
    <row r="526" spans="1:26">
      <c r="A526" s="241" t="s">
        <v>758</v>
      </c>
      <c r="B526" s="43" t="s">
        <v>89</v>
      </c>
      <c r="C526" s="68">
        <v>0</v>
      </c>
      <c r="D526" s="68">
        <v>0</v>
      </c>
      <c r="E526" s="68">
        <v>0</v>
      </c>
      <c r="F526" s="71">
        <v>3.3749436565117277</v>
      </c>
      <c r="G526" s="71">
        <v>8.2386444434738646</v>
      </c>
      <c r="H526" s="71">
        <v>13.526653763694558</v>
      </c>
      <c r="I526" s="71">
        <v>18.935243252844135</v>
      </c>
      <c r="J526" s="71">
        <v>24.137457026923045</v>
      </c>
      <c r="K526" s="71">
        <v>28.778679489597124</v>
      </c>
      <c r="L526" s="71">
        <v>32.483694418854014</v>
      </c>
      <c r="M526" s="71">
        <v>34.892015859712266</v>
      </c>
      <c r="N526" s="71">
        <v>35.729548144188819</v>
      </c>
      <c r="O526" s="71">
        <v>34.892015859712266</v>
      </c>
      <c r="P526" s="71">
        <v>32.483694418854014</v>
      </c>
      <c r="Q526" s="71">
        <v>28.778679489597124</v>
      </c>
      <c r="R526" s="71">
        <v>24.137457026923045</v>
      </c>
      <c r="S526" s="71">
        <v>18.935243252844135</v>
      </c>
      <c r="T526" s="71">
        <v>13.526653763694558</v>
      </c>
      <c r="U526" s="71">
        <v>8.2386444434738646</v>
      </c>
      <c r="V526" s="71">
        <v>3.3749436565117277</v>
      </c>
      <c r="W526" s="71">
        <v>0</v>
      </c>
      <c r="X526" s="64">
        <v>0</v>
      </c>
      <c r="Y526" s="64">
        <v>0</v>
      </c>
      <c r="Z526" s="64">
        <v>0</v>
      </c>
    </row>
    <row r="527" spans="1:26">
      <c r="A527" s="241" t="s">
        <v>758</v>
      </c>
      <c r="B527" s="43" t="s">
        <v>90</v>
      </c>
      <c r="C527" s="68">
        <v>0</v>
      </c>
      <c r="D527" s="68">
        <v>0</v>
      </c>
      <c r="E527" s="68">
        <v>0</v>
      </c>
      <c r="F527" s="71">
        <v>0</v>
      </c>
      <c r="G527" s="71">
        <v>0</v>
      </c>
      <c r="H527" s="71">
        <v>3.2814487421230085</v>
      </c>
      <c r="I527" s="71">
        <v>8.6646095294755572</v>
      </c>
      <c r="J527" s="71">
        <v>13.750490117331324</v>
      </c>
      <c r="K527" s="71">
        <v>18.206390554006937</v>
      </c>
      <c r="L527" s="71">
        <v>21.703053875099744</v>
      </c>
      <c r="M527" s="71">
        <v>23.944500335867613</v>
      </c>
      <c r="N527" s="71">
        <v>24.717803525533682</v>
      </c>
      <c r="O527" s="71">
        <v>23.944500335867613</v>
      </c>
      <c r="P527" s="71">
        <v>21.703053875099744</v>
      </c>
      <c r="Q527" s="71">
        <v>18.206390554006937</v>
      </c>
      <c r="R527" s="71">
        <v>13.750490117331324</v>
      </c>
      <c r="S527" s="71">
        <v>8.6646095294755572</v>
      </c>
      <c r="T527" s="71">
        <v>3.2814487421230085</v>
      </c>
      <c r="U527" s="71">
        <v>0</v>
      </c>
      <c r="V527" s="71">
        <v>0</v>
      </c>
      <c r="W527" s="71">
        <v>0</v>
      </c>
      <c r="X527" s="64">
        <v>0</v>
      </c>
      <c r="Y527" s="64">
        <v>0</v>
      </c>
      <c r="Z527" s="64">
        <v>0</v>
      </c>
    </row>
    <row r="528" spans="1:26">
      <c r="A528" s="241" t="s">
        <v>758</v>
      </c>
      <c r="B528" s="43" t="s">
        <v>91</v>
      </c>
      <c r="C528" s="68">
        <v>0</v>
      </c>
      <c r="D528" s="68">
        <v>0</v>
      </c>
      <c r="E528" s="68">
        <v>0</v>
      </c>
      <c r="F528" s="71">
        <v>0</v>
      </c>
      <c r="G528" s="71">
        <v>0</v>
      </c>
      <c r="H528" s="71">
        <v>0</v>
      </c>
      <c r="I528" s="71">
        <v>0</v>
      </c>
      <c r="J528" s="71">
        <v>2.4514890956117044</v>
      </c>
      <c r="K528" s="71">
        <v>6.7108864427421171</v>
      </c>
      <c r="L528" s="71">
        <v>10.003461096310737</v>
      </c>
      <c r="M528" s="71">
        <v>12.089772014886334</v>
      </c>
      <c r="N528" s="71">
        <v>12.804966725866965</v>
      </c>
      <c r="O528" s="71">
        <v>12.089772014886334</v>
      </c>
      <c r="P528" s="71">
        <v>10.003461096310737</v>
      </c>
      <c r="Q528" s="71">
        <v>6.7108864427421171</v>
      </c>
      <c r="R528" s="71">
        <v>2.4514890956117044</v>
      </c>
      <c r="S528" s="71">
        <v>0</v>
      </c>
      <c r="T528" s="71">
        <v>0</v>
      </c>
      <c r="U528" s="71">
        <v>0</v>
      </c>
      <c r="V528" s="71">
        <v>0</v>
      </c>
      <c r="W528" s="71">
        <v>0</v>
      </c>
      <c r="X528" s="64">
        <v>0</v>
      </c>
      <c r="Y528" s="64">
        <v>0</v>
      </c>
      <c r="Z528" s="64">
        <v>0</v>
      </c>
    </row>
    <row r="529" spans="1:26">
      <c r="A529" s="241" t="s">
        <v>758</v>
      </c>
      <c r="B529" s="43" t="s">
        <v>92</v>
      </c>
      <c r="C529" s="68">
        <v>0</v>
      </c>
      <c r="D529" s="68">
        <v>0</v>
      </c>
      <c r="E529" s="68">
        <v>0</v>
      </c>
      <c r="F529" s="71">
        <v>0</v>
      </c>
      <c r="G529" s="71">
        <v>0</v>
      </c>
      <c r="H529" s="71">
        <v>0</v>
      </c>
      <c r="I529" s="71">
        <v>0</v>
      </c>
      <c r="J529" s="71">
        <v>0</v>
      </c>
      <c r="K529" s="71">
        <v>0</v>
      </c>
      <c r="L529" s="71">
        <v>0.41365954295831053</v>
      </c>
      <c r="M529" s="71">
        <v>2.3814968645697907</v>
      </c>
      <c r="N529" s="71">
        <v>3.0532161419733175</v>
      </c>
      <c r="O529" s="71">
        <v>2.3814968645697907</v>
      </c>
      <c r="P529" s="71">
        <v>0.41365954295831053</v>
      </c>
      <c r="Q529" s="71">
        <v>0</v>
      </c>
      <c r="R529" s="71">
        <v>0</v>
      </c>
      <c r="S529" s="71">
        <v>0</v>
      </c>
      <c r="T529" s="71">
        <v>0</v>
      </c>
      <c r="U529" s="71">
        <v>0</v>
      </c>
      <c r="V529" s="71">
        <v>0</v>
      </c>
      <c r="W529" s="71">
        <v>0</v>
      </c>
      <c r="X529" s="64">
        <v>0</v>
      </c>
      <c r="Y529" s="64">
        <v>0</v>
      </c>
      <c r="Z529" s="64">
        <v>0</v>
      </c>
    </row>
    <row r="530" spans="1:26">
      <c r="A530" s="241" t="s">
        <v>758</v>
      </c>
      <c r="B530" s="43" t="s">
        <v>93</v>
      </c>
      <c r="C530" s="68">
        <v>0</v>
      </c>
      <c r="D530" s="68">
        <v>0</v>
      </c>
      <c r="E530" s="68">
        <v>0</v>
      </c>
      <c r="F530" s="71">
        <v>0</v>
      </c>
      <c r="G530" s="71">
        <v>0</v>
      </c>
      <c r="H530" s="71">
        <v>0</v>
      </c>
      <c r="I530" s="71">
        <v>0</v>
      </c>
      <c r="J530" s="71">
        <v>0</v>
      </c>
      <c r="K530" s="71">
        <v>0</v>
      </c>
      <c r="L530" s="71">
        <v>0</v>
      </c>
      <c r="M530" s="71">
        <v>0</v>
      </c>
      <c r="N530" s="71">
        <v>0</v>
      </c>
      <c r="O530" s="71">
        <v>0</v>
      </c>
      <c r="P530" s="71">
        <v>0</v>
      </c>
      <c r="Q530" s="71">
        <v>0</v>
      </c>
      <c r="R530" s="71">
        <v>0</v>
      </c>
      <c r="S530" s="71">
        <v>0</v>
      </c>
      <c r="T530" s="71">
        <v>0</v>
      </c>
      <c r="U530" s="71">
        <v>0</v>
      </c>
      <c r="V530" s="71">
        <v>0</v>
      </c>
      <c r="W530" s="71">
        <v>0</v>
      </c>
      <c r="X530" s="64">
        <v>0</v>
      </c>
      <c r="Y530" s="64">
        <v>0</v>
      </c>
      <c r="Z530" s="64">
        <v>0</v>
      </c>
    </row>
    <row r="531" spans="1:26">
      <c r="A531" s="241" t="s">
        <v>791</v>
      </c>
      <c r="B531" s="43" t="s">
        <v>82</v>
      </c>
      <c r="C531" s="68">
        <v>0</v>
      </c>
      <c r="D531" s="68">
        <v>0</v>
      </c>
      <c r="E531" s="68">
        <v>0</v>
      </c>
      <c r="F531" s="71">
        <v>0</v>
      </c>
      <c r="G531" s="71">
        <v>0</v>
      </c>
      <c r="H531" s="71">
        <v>0</v>
      </c>
      <c r="I531" s="71">
        <v>0</v>
      </c>
      <c r="J531" s="71">
        <v>0</v>
      </c>
      <c r="K531" s="71">
        <v>0</v>
      </c>
      <c r="L531" s="71">
        <v>0</v>
      </c>
      <c r="M531" s="71">
        <v>0</v>
      </c>
      <c r="N531" s="71">
        <v>0</v>
      </c>
      <c r="O531" s="71">
        <v>0</v>
      </c>
      <c r="P531" s="71">
        <v>0</v>
      </c>
      <c r="Q531" s="71">
        <v>0</v>
      </c>
      <c r="R531" s="71">
        <v>0</v>
      </c>
      <c r="S531" s="71">
        <v>0</v>
      </c>
      <c r="T531" s="71">
        <v>0</v>
      </c>
      <c r="U531" s="71">
        <v>0</v>
      </c>
      <c r="V531" s="71">
        <v>0</v>
      </c>
      <c r="W531" s="71">
        <v>0</v>
      </c>
      <c r="X531" s="64">
        <v>0</v>
      </c>
      <c r="Y531" s="64">
        <v>0</v>
      </c>
      <c r="Z531" s="64">
        <v>0</v>
      </c>
    </row>
    <row r="532" spans="1:26">
      <c r="A532" s="241" t="s">
        <v>791</v>
      </c>
      <c r="B532" s="43" t="s">
        <v>83</v>
      </c>
      <c r="C532" s="68">
        <v>0</v>
      </c>
      <c r="D532" s="68">
        <v>0</v>
      </c>
      <c r="E532" s="68">
        <v>0</v>
      </c>
      <c r="F532" s="71">
        <v>0</v>
      </c>
      <c r="G532" s="71">
        <v>0</v>
      </c>
      <c r="H532" s="71">
        <v>0</v>
      </c>
      <c r="I532" s="71">
        <v>0</v>
      </c>
      <c r="J532" s="71">
        <v>0</v>
      </c>
      <c r="K532" s="71">
        <v>0</v>
      </c>
      <c r="L532" s="71">
        <v>0</v>
      </c>
      <c r="M532" s="71">
        <v>0</v>
      </c>
      <c r="N532" s="71">
        <v>0</v>
      </c>
      <c r="O532" s="71">
        <v>0</v>
      </c>
      <c r="P532" s="71">
        <v>0</v>
      </c>
      <c r="Q532" s="71">
        <v>0</v>
      </c>
      <c r="R532" s="71">
        <v>0</v>
      </c>
      <c r="S532" s="71">
        <v>0</v>
      </c>
      <c r="T532" s="71">
        <v>0</v>
      </c>
      <c r="U532" s="71">
        <v>0</v>
      </c>
      <c r="V532" s="71">
        <v>0</v>
      </c>
      <c r="W532" s="71">
        <v>0</v>
      </c>
      <c r="X532" s="64">
        <v>0</v>
      </c>
      <c r="Y532" s="64">
        <v>0</v>
      </c>
      <c r="Z532" s="64">
        <v>0</v>
      </c>
    </row>
    <row r="533" spans="1:26">
      <c r="A533" s="241" t="s">
        <v>791</v>
      </c>
      <c r="B533" s="43" t="s">
        <v>84</v>
      </c>
      <c r="C533" s="68">
        <v>0</v>
      </c>
      <c r="D533" s="68">
        <v>0</v>
      </c>
      <c r="E533" s="68">
        <v>0</v>
      </c>
      <c r="F533" s="71">
        <v>0</v>
      </c>
      <c r="G533" s="71">
        <v>0</v>
      </c>
      <c r="H533" s="71">
        <v>0</v>
      </c>
      <c r="I533" s="71">
        <v>1.0185362389668515</v>
      </c>
      <c r="J533" s="71">
        <v>4.2448454236216726</v>
      </c>
      <c r="K533" s="71">
        <v>7.025766041322445</v>
      </c>
      <c r="L533" s="71">
        <v>9.1706348543695739</v>
      </c>
      <c r="M533" s="71">
        <v>10.525427925261209</v>
      </c>
      <c r="N533" s="71">
        <v>10.988848096671084</v>
      </c>
      <c r="O533" s="71">
        <v>10.525427925261209</v>
      </c>
      <c r="P533" s="71">
        <v>9.1706348543695739</v>
      </c>
      <c r="Q533" s="71">
        <v>7.025766041322445</v>
      </c>
      <c r="R533" s="71">
        <v>4.2448454236216726</v>
      </c>
      <c r="S533" s="71">
        <v>1.0185362389668515</v>
      </c>
      <c r="T533" s="71">
        <v>0</v>
      </c>
      <c r="U533" s="71">
        <v>0</v>
      </c>
      <c r="V533" s="71">
        <v>0</v>
      </c>
      <c r="W533" s="71">
        <v>0</v>
      </c>
      <c r="X533" s="64">
        <v>0</v>
      </c>
      <c r="Y533" s="64">
        <v>0</v>
      </c>
      <c r="Z533" s="64">
        <v>0</v>
      </c>
    </row>
    <row r="534" spans="1:26">
      <c r="A534" s="241" t="s">
        <v>791</v>
      </c>
      <c r="B534" s="43" t="s">
        <v>85</v>
      </c>
      <c r="C534" s="68">
        <v>0</v>
      </c>
      <c r="D534" s="68">
        <v>0</v>
      </c>
      <c r="E534" s="68">
        <v>0</v>
      </c>
      <c r="F534" s="71">
        <v>0.58376274076004808</v>
      </c>
      <c r="G534" s="71">
        <v>3.7849238632749307</v>
      </c>
      <c r="H534" s="71">
        <v>7.2337024594955226</v>
      </c>
      <c r="I534" s="71">
        <v>10.709079789982606</v>
      </c>
      <c r="J534" s="71">
        <v>13.983681253434815</v>
      </c>
      <c r="K534" s="71">
        <v>16.832940355285096</v>
      </c>
      <c r="L534" s="71">
        <v>19.048310347993826</v>
      </c>
      <c r="M534" s="71">
        <v>20.456013168076083</v>
      </c>
      <c r="N534" s="71">
        <v>20.939072000871679</v>
      </c>
      <c r="O534" s="71">
        <v>20.456013168076083</v>
      </c>
      <c r="P534" s="71">
        <v>19.048310347993826</v>
      </c>
      <c r="Q534" s="71">
        <v>16.832940355285096</v>
      </c>
      <c r="R534" s="71">
        <v>13.983681253434815</v>
      </c>
      <c r="S534" s="71">
        <v>10.709079789982606</v>
      </c>
      <c r="T534" s="71">
        <v>7.2337024594955226</v>
      </c>
      <c r="U534" s="71">
        <v>3.7849238632749307</v>
      </c>
      <c r="V534" s="71">
        <v>0.58376274076004808</v>
      </c>
      <c r="W534" s="71">
        <v>0</v>
      </c>
      <c r="X534" s="64">
        <v>0</v>
      </c>
      <c r="Y534" s="64">
        <v>0</v>
      </c>
      <c r="Z534" s="64">
        <v>0</v>
      </c>
    </row>
    <row r="535" spans="1:26">
      <c r="A535" s="241" t="s">
        <v>791</v>
      </c>
      <c r="B535" s="43" t="s">
        <v>86</v>
      </c>
      <c r="C535" s="68">
        <v>0</v>
      </c>
      <c r="D535" s="68">
        <v>0</v>
      </c>
      <c r="E535" s="68">
        <v>0</v>
      </c>
      <c r="F535" s="71">
        <v>11.652801049210158</v>
      </c>
      <c r="G535" s="71">
        <v>14.791148900199541</v>
      </c>
      <c r="H535" s="71">
        <v>18.210651487412786</v>
      </c>
      <c r="I535" s="71">
        <v>21.698773691768821</v>
      </c>
      <c r="J535" s="71">
        <v>25.026877228792262</v>
      </c>
      <c r="K535" s="71">
        <v>27.958215147849767</v>
      </c>
      <c r="L535" s="71">
        <v>30.262281115389172</v>
      </c>
      <c r="M535" s="71">
        <v>31.738542662384948</v>
      </c>
      <c r="N535" s="71">
        <v>32.247430167859996</v>
      </c>
      <c r="O535" s="71">
        <v>31.738542662384948</v>
      </c>
      <c r="P535" s="71">
        <v>30.262281115389172</v>
      </c>
      <c r="Q535" s="71">
        <v>27.958215147849767</v>
      </c>
      <c r="R535" s="71">
        <v>25.026877228792262</v>
      </c>
      <c r="S535" s="71">
        <v>21.698773691768821</v>
      </c>
      <c r="T535" s="71">
        <v>18.210651487412786</v>
      </c>
      <c r="U535" s="71">
        <v>14.791148900199541</v>
      </c>
      <c r="V535" s="71">
        <v>11.652801049210158</v>
      </c>
      <c r="W535" s="71">
        <v>8.986243489034484</v>
      </c>
      <c r="X535" s="64">
        <v>0</v>
      </c>
      <c r="Y535" s="64">
        <v>0</v>
      </c>
      <c r="Z535" s="64">
        <v>0</v>
      </c>
    </row>
    <row r="536" spans="1:26">
      <c r="A536" s="241" t="s">
        <v>791</v>
      </c>
      <c r="B536" s="43" t="s">
        <v>87</v>
      </c>
      <c r="C536" s="68">
        <v>0</v>
      </c>
      <c r="D536" s="68">
        <v>0</v>
      </c>
      <c r="E536" s="68">
        <v>0</v>
      </c>
      <c r="F536" s="71">
        <v>16.089990056108451</v>
      </c>
      <c r="G536" s="71">
        <v>19.200349103176965</v>
      </c>
      <c r="H536" s="71">
        <v>22.605320185923503</v>
      </c>
      <c r="I536" s="71">
        <v>26.0968620953985</v>
      </c>
      <c r="J536" s="71">
        <v>29.44687926962682</v>
      </c>
      <c r="K536" s="71">
        <v>32.414144054071443</v>
      </c>
      <c r="L536" s="71">
        <v>34.758536686394805</v>
      </c>
      <c r="M536" s="71">
        <v>36.266749035219931</v>
      </c>
      <c r="N536" s="71">
        <v>36.787827151962915</v>
      </c>
      <c r="O536" s="71">
        <v>36.266749035219931</v>
      </c>
      <c r="P536" s="71">
        <v>34.758536686394805</v>
      </c>
      <c r="Q536" s="71">
        <v>32.414144054071443</v>
      </c>
      <c r="R536" s="71">
        <v>29.44687926962682</v>
      </c>
      <c r="S536" s="71">
        <v>26.0968620953985</v>
      </c>
      <c r="T536" s="71">
        <v>22.605320185923503</v>
      </c>
      <c r="U536" s="71">
        <v>19.200349103176965</v>
      </c>
      <c r="V536" s="71">
        <v>16.089990056108451</v>
      </c>
      <c r="W536" s="71">
        <v>13.457801316951576</v>
      </c>
      <c r="X536" s="64">
        <v>0</v>
      </c>
      <c r="Y536" s="64">
        <v>0</v>
      </c>
      <c r="Z536" s="64">
        <v>0</v>
      </c>
    </row>
    <row r="537" spans="1:26">
      <c r="A537" s="241" t="s">
        <v>791</v>
      </c>
      <c r="B537" s="43" t="s">
        <v>88</v>
      </c>
      <c r="C537" s="68">
        <v>0</v>
      </c>
      <c r="D537" s="68">
        <v>0</v>
      </c>
      <c r="E537" s="68">
        <v>0</v>
      </c>
      <c r="F537" s="71">
        <v>14.617045957384502</v>
      </c>
      <c r="G537" s="71">
        <v>17.736914431713135</v>
      </c>
      <c r="H537" s="71">
        <v>21.146912431992952</v>
      </c>
      <c r="I537" s="71">
        <v>24.637426807225264</v>
      </c>
      <c r="J537" s="71">
        <v>27.98010397313951</v>
      </c>
      <c r="K537" s="71">
        <v>30.93517314805792</v>
      </c>
      <c r="L537" s="71">
        <v>33.265770294118717</v>
      </c>
      <c r="M537" s="71">
        <v>34.762996194252025</v>
      </c>
      <c r="N537" s="71">
        <v>35.279871290654427</v>
      </c>
      <c r="O537" s="71">
        <v>34.762996194252025</v>
      </c>
      <c r="P537" s="71">
        <v>33.265770294118717</v>
      </c>
      <c r="Q537" s="71">
        <v>30.93517314805792</v>
      </c>
      <c r="R537" s="71">
        <v>27.98010397313951</v>
      </c>
      <c r="S537" s="71">
        <v>24.637426807225264</v>
      </c>
      <c r="T537" s="71">
        <v>21.146912431992952</v>
      </c>
      <c r="U537" s="71">
        <v>17.736914431713135</v>
      </c>
      <c r="V537" s="71">
        <v>14.617045957384502</v>
      </c>
      <c r="W537" s="71">
        <v>11.973269927365592</v>
      </c>
      <c r="X537" s="64">
        <v>0</v>
      </c>
      <c r="Y537" s="64">
        <v>0</v>
      </c>
      <c r="Z537" s="64">
        <v>0</v>
      </c>
    </row>
    <row r="538" spans="1:26">
      <c r="A538" s="241" t="s">
        <v>791</v>
      </c>
      <c r="B538" s="43" t="s">
        <v>89</v>
      </c>
      <c r="C538" s="68">
        <v>0</v>
      </c>
      <c r="D538" s="68">
        <v>0</v>
      </c>
      <c r="E538" s="68">
        <v>0</v>
      </c>
      <c r="F538" s="71">
        <v>7.5132829140509836</v>
      </c>
      <c r="G538" s="71">
        <v>10.67614111644785</v>
      </c>
      <c r="H538" s="71">
        <v>14.107664339688178</v>
      </c>
      <c r="I538" s="71">
        <v>17.591726939767305</v>
      </c>
      <c r="J538" s="71">
        <v>20.899763745010503</v>
      </c>
      <c r="K538" s="71">
        <v>23.799429551110112</v>
      </c>
      <c r="L538" s="71">
        <v>26.068718118481101</v>
      </c>
      <c r="M538" s="71">
        <v>27.517822134159964</v>
      </c>
      <c r="N538" s="71">
        <v>28.016425321200785</v>
      </c>
      <c r="O538" s="71">
        <v>27.517822134159964</v>
      </c>
      <c r="P538" s="71">
        <v>26.068718118481101</v>
      </c>
      <c r="Q538" s="71">
        <v>23.799429551110112</v>
      </c>
      <c r="R538" s="71">
        <v>20.899763745010503</v>
      </c>
      <c r="S538" s="71">
        <v>17.591726939767305</v>
      </c>
      <c r="T538" s="71">
        <v>14.107664339688178</v>
      </c>
      <c r="U538" s="71">
        <v>10.67614111644785</v>
      </c>
      <c r="V538" s="71">
        <v>7.5132829140509836</v>
      </c>
      <c r="W538" s="71">
        <v>4.8159186671800009</v>
      </c>
      <c r="X538" s="64">
        <v>0</v>
      </c>
      <c r="Y538" s="64">
        <v>0</v>
      </c>
      <c r="Z538" s="64">
        <v>0</v>
      </c>
    </row>
    <row r="539" spans="1:26">
      <c r="A539" s="241" t="s">
        <v>791</v>
      </c>
      <c r="B539" s="43" t="s">
        <v>90</v>
      </c>
      <c r="C539" s="68">
        <v>0</v>
      </c>
      <c r="D539" s="68">
        <v>0</v>
      </c>
      <c r="E539" s="68">
        <v>0</v>
      </c>
      <c r="F539" s="71">
        <v>0</v>
      </c>
      <c r="G539" s="71">
        <v>0</v>
      </c>
      <c r="H539" s="71">
        <v>3.4223968625570218</v>
      </c>
      <c r="I539" s="71">
        <v>6.891910242343271</v>
      </c>
      <c r="J539" s="71">
        <v>10.147769707357572</v>
      </c>
      <c r="K539" s="71">
        <v>12.969934067965109</v>
      </c>
      <c r="L539" s="71">
        <v>15.157010454536811</v>
      </c>
      <c r="M539" s="71">
        <v>16.543318164627244</v>
      </c>
      <c r="N539" s="71">
        <v>17.018405820155163</v>
      </c>
      <c r="O539" s="71">
        <v>16.543318164627244</v>
      </c>
      <c r="P539" s="71">
        <v>15.157010454536811</v>
      </c>
      <c r="Q539" s="71">
        <v>12.969934067965109</v>
      </c>
      <c r="R539" s="71">
        <v>10.147769707357572</v>
      </c>
      <c r="S539" s="71">
        <v>6.891910242343271</v>
      </c>
      <c r="T539" s="71">
        <v>3.4223968625570218</v>
      </c>
      <c r="U539" s="71">
        <v>0</v>
      </c>
      <c r="V539" s="71">
        <v>0</v>
      </c>
      <c r="W539" s="71">
        <v>0</v>
      </c>
      <c r="X539" s="64">
        <v>0</v>
      </c>
      <c r="Y539" s="64">
        <v>0</v>
      </c>
      <c r="Z539" s="64">
        <v>0</v>
      </c>
    </row>
    <row r="540" spans="1:26">
      <c r="A540" s="241" t="s">
        <v>791</v>
      </c>
      <c r="B540" s="43" t="s">
        <v>91</v>
      </c>
      <c r="C540" s="68">
        <v>0</v>
      </c>
      <c r="D540" s="68">
        <v>0</v>
      </c>
      <c r="E540" s="68">
        <v>0</v>
      </c>
      <c r="F540" s="71">
        <v>0</v>
      </c>
      <c r="G540" s="71">
        <v>0</v>
      </c>
      <c r="H540" s="71">
        <v>0</v>
      </c>
      <c r="I540" s="71">
        <v>0</v>
      </c>
      <c r="J540" s="71">
        <v>0</v>
      </c>
      <c r="K540" s="71">
        <v>1.2259653532499108</v>
      </c>
      <c r="L540" s="71">
        <v>3.3303920495470196</v>
      </c>
      <c r="M540" s="71">
        <v>4.6554162046063494</v>
      </c>
      <c r="N540" s="71">
        <v>5.1078928127014791</v>
      </c>
      <c r="O540" s="71">
        <v>4.6554162046063494</v>
      </c>
      <c r="P540" s="71">
        <v>3.3303920495470196</v>
      </c>
      <c r="Q540" s="71">
        <v>1.2259653532499108</v>
      </c>
      <c r="R540" s="71">
        <v>0</v>
      </c>
      <c r="S540" s="71">
        <v>0</v>
      </c>
      <c r="T540" s="71">
        <v>0</v>
      </c>
      <c r="U540" s="71">
        <v>0</v>
      </c>
      <c r="V540" s="71">
        <v>0</v>
      </c>
      <c r="W540" s="71">
        <v>0</v>
      </c>
      <c r="X540" s="64">
        <v>0</v>
      </c>
      <c r="Y540" s="64">
        <v>0</v>
      </c>
      <c r="Z540" s="64">
        <v>0</v>
      </c>
    </row>
    <row r="541" spans="1:26">
      <c r="A541" s="241" t="s">
        <v>791</v>
      </c>
      <c r="B541" s="43" t="s">
        <v>92</v>
      </c>
      <c r="C541" s="68">
        <v>0</v>
      </c>
      <c r="D541" s="68">
        <v>0</v>
      </c>
      <c r="E541" s="68">
        <v>0</v>
      </c>
      <c r="F541" s="71">
        <v>0</v>
      </c>
      <c r="G541" s="71">
        <v>0</v>
      </c>
      <c r="H541" s="71">
        <v>0</v>
      </c>
      <c r="I541" s="71">
        <v>0</v>
      </c>
      <c r="J541" s="71">
        <v>0</v>
      </c>
      <c r="K541" s="71">
        <v>0</v>
      </c>
      <c r="L541" s="71">
        <v>0</v>
      </c>
      <c r="M541" s="71">
        <v>0</v>
      </c>
      <c r="N541" s="71">
        <v>0</v>
      </c>
      <c r="O541" s="71">
        <v>0</v>
      </c>
      <c r="P541" s="71">
        <v>0</v>
      </c>
      <c r="Q541" s="71">
        <v>0</v>
      </c>
      <c r="R541" s="71">
        <v>0</v>
      </c>
      <c r="S541" s="71">
        <v>0</v>
      </c>
      <c r="T541" s="71">
        <v>0</v>
      </c>
      <c r="U541" s="71">
        <v>0</v>
      </c>
      <c r="V541" s="71">
        <v>0</v>
      </c>
      <c r="W541" s="71">
        <v>0</v>
      </c>
      <c r="X541" s="64">
        <v>0</v>
      </c>
      <c r="Y541" s="64">
        <v>0</v>
      </c>
      <c r="Z541" s="64">
        <v>0</v>
      </c>
    </row>
    <row r="542" spans="1:26">
      <c r="A542" s="241" t="s">
        <v>791</v>
      </c>
      <c r="B542" s="43" t="s">
        <v>93</v>
      </c>
      <c r="C542" s="68">
        <v>0</v>
      </c>
      <c r="D542" s="68">
        <v>0</v>
      </c>
      <c r="E542" s="68">
        <v>0</v>
      </c>
      <c r="F542" s="71">
        <v>0</v>
      </c>
      <c r="G542" s="71">
        <v>0</v>
      </c>
      <c r="H542" s="71">
        <v>0</v>
      </c>
      <c r="I542" s="71">
        <v>0</v>
      </c>
      <c r="J542" s="71">
        <v>0</v>
      </c>
      <c r="K542" s="71">
        <v>0</v>
      </c>
      <c r="L542" s="71">
        <v>0</v>
      </c>
      <c r="M542" s="71">
        <v>0</v>
      </c>
      <c r="N542" s="71">
        <v>0</v>
      </c>
      <c r="O542" s="71">
        <v>0</v>
      </c>
      <c r="P542" s="71">
        <v>0</v>
      </c>
      <c r="Q542" s="71">
        <v>0</v>
      </c>
      <c r="R542" s="71">
        <v>0</v>
      </c>
      <c r="S542" s="71">
        <v>0</v>
      </c>
      <c r="T542" s="71">
        <v>0</v>
      </c>
      <c r="U542" s="71">
        <v>0</v>
      </c>
      <c r="V542" s="71">
        <v>0</v>
      </c>
      <c r="W542" s="71">
        <v>0</v>
      </c>
      <c r="X542" s="64">
        <v>0</v>
      </c>
      <c r="Y542" s="64">
        <v>0</v>
      </c>
      <c r="Z542" s="64">
        <v>0</v>
      </c>
    </row>
    <row r="543" spans="1:26">
      <c r="A543" s="240" t="s">
        <v>761</v>
      </c>
      <c r="B543" s="43" t="s">
        <v>82</v>
      </c>
      <c r="C543" s="68">
        <v>0</v>
      </c>
      <c r="D543" s="68">
        <v>0</v>
      </c>
      <c r="E543" s="68">
        <v>0</v>
      </c>
      <c r="F543" s="71">
        <v>0</v>
      </c>
      <c r="G543" s="71">
        <v>0</v>
      </c>
      <c r="H543" s="71">
        <v>0</v>
      </c>
      <c r="I543" s="71">
        <v>0</v>
      </c>
      <c r="J543" s="71">
        <v>8.0516290844756941</v>
      </c>
      <c r="K543" s="71">
        <v>16.983403058305814</v>
      </c>
      <c r="L543" s="71">
        <v>24.126453417639095</v>
      </c>
      <c r="M543" s="71">
        <v>28.821753759359932</v>
      </c>
      <c r="N543" s="71">
        <v>30.470823769055865</v>
      </c>
      <c r="O543" s="71">
        <v>28.821753759359932</v>
      </c>
      <c r="P543" s="71">
        <v>24.126453417639095</v>
      </c>
      <c r="Q543" s="71">
        <v>16.983403058305814</v>
      </c>
      <c r="R543" s="71">
        <v>8.0516290844756941</v>
      </c>
      <c r="S543" s="71">
        <v>0</v>
      </c>
      <c r="T543" s="71">
        <v>0</v>
      </c>
      <c r="U543" s="71">
        <v>0</v>
      </c>
      <c r="V543" s="71">
        <v>0</v>
      </c>
      <c r="W543" s="71">
        <v>0</v>
      </c>
      <c r="X543" s="64">
        <v>0</v>
      </c>
      <c r="Y543" s="64">
        <v>0</v>
      </c>
      <c r="Z543" s="64">
        <v>0</v>
      </c>
    </row>
    <row r="544" spans="1:26">
      <c r="A544" s="240" t="s">
        <v>761</v>
      </c>
      <c r="B544" s="43" t="s">
        <v>83</v>
      </c>
      <c r="C544" s="68">
        <v>0</v>
      </c>
      <c r="D544" s="68">
        <v>0</v>
      </c>
      <c r="E544" s="68">
        <v>0</v>
      </c>
      <c r="F544" s="71">
        <v>0</v>
      </c>
      <c r="G544" s="71">
        <v>0</v>
      </c>
      <c r="H544" s="71">
        <v>0</v>
      </c>
      <c r="I544" s="71">
        <v>3.1670718291285453</v>
      </c>
      <c r="J544" s="71">
        <v>13.894313402488883</v>
      </c>
      <c r="K544" s="71">
        <v>23.509217729737198</v>
      </c>
      <c r="L544" s="71">
        <v>31.380753655763936</v>
      </c>
      <c r="M544" s="71">
        <v>36.677286666620475</v>
      </c>
      <c r="N544" s="71">
        <v>38.566975615336716</v>
      </c>
      <c r="O544" s="71">
        <v>36.677286666620475</v>
      </c>
      <c r="P544" s="71">
        <v>31.380753655763936</v>
      </c>
      <c r="Q544" s="71">
        <v>23.509217729737198</v>
      </c>
      <c r="R544" s="71">
        <v>13.894313402488883</v>
      </c>
      <c r="S544" s="71">
        <v>3.1670718291285453</v>
      </c>
      <c r="T544" s="71">
        <v>0</v>
      </c>
      <c r="U544" s="71">
        <v>0</v>
      </c>
      <c r="V544" s="71">
        <v>0</v>
      </c>
      <c r="W544" s="71">
        <v>0</v>
      </c>
      <c r="X544" s="64">
        <v>0</v>
      </c>
      <c r="Y544" s="64">
        <v>0</v>
      </c>
      <c r="Z544" s="64">
        <v>0</v>
      </c>
    </row>
    <row r="545" spans="1:26">
      <c r="A545" s="240" t="s">
        <v>761</v>
      </c>
      <c r="B545" s="43" t="s">
        <v>84</v>
      </c>
      <c r="C545" s="68">
        <v>0</v>
      </c>
      <c r="D545" s="68">
        <v>0</v>
      </c>
      <c r="E545" s="68">
        <v>0</v>
      </c>
      <c r="F545" s="71">
        <v>0</v>
      </c>
      <c r="G545" s="71">
        <v>0</v>
      </c>
      <c r="H545" s="71">
        <v>0</v>
      </c>
      <c r="I545" s="71">
        <v>10.181758557325475</v>
      </c>
      <c r="J545" s="71">
        <v>21.507600734817988</v>
      </c>
      <c r="K545" s="71">
        <v>31.982344243489742</v>
      </c>
      <c r="L545" s="71">
        <v>40.901506127413221</v>
      </c>
      <c r="M545" s="71">
        <v>47.17267382558407</v>
      </c>
      <c r="N545" s="71">
        <v>49.484535484716133</v>
      </c>
      <c r="O545" s="71">
        <v>47.17267382558407</v>
      </c>
      <c r="P545" s="71">
        <v>40.901506127413221</v>
      </c>
      <c r="Q545" s="71">
        <v>31.982344243489742</v>
      </c>
      <c r="R545" s="71">
        <v>21.507600734817988</v>
      </c>
      <c r="S545" s="71">
        <v>10.181758557325475</v>
      </c>
      <c r="T545" s="71">
        <v>0</v>
      </c>
      <c r="U545" s="71">
        <v>0</v>
      </c>
      <c r="V545" s="71">
        <v>0</v>
      </c>
      <c r="W545" s="71">
        <v>0</v>
      </c>
      <c r="X545" s="64">
        <v>0</v>
      </c>
      <c r="Y545" s="64">
        <v>0</v>
      </c>
      <c r="Z545" s="64">
        <v>0</v>
      </c>
    </row>
    <row r="546" spans="1:26">
      <c r="A546" s="240" t="s">
        <v>761</v>
      </c>
      <c r="B546" s="43" t="s">
        <v>85</v>
      </c>
      <c r="C546" s="68">
        <v>0</v>
      </c>
      <c r="D546" s="68">
        <v>0</v>
      </c>
      <c r="E546" s="68">
        <v>0</v>
      </c>
      <c r="F546" s="71">
        <v>0</v>
      </c>
      <c r="G546" s="71">
        <v>0</v>
      </c>
      <c r="H546" s="71">
        <v>4.5800593322122465</v>
      </c>
      <c r="I546" s="71">
        <v>16.383637883034552</v>
      </c>
      <c r="J546" s="71">
        <v>28.067062043506564</v>
      </c>
      <c r="K546" s="71">
        <v>39.221730412412576</v>
      </c>
      <c r="L546" s="71">
        <v>49.156201539701982</v>
      </c>
      <c r="M546" s="71">
        <v>56.569729341161349</v>
      </c>
      <c r="N546" s="71">
        <v>59.449709290323639</v>
      </c>
      <c r="O546" s="71">
        <v>56.569729341161349</v>
      </c>
      <c r="P546" s="71">
        <v>49.156201539701982</v>
      </c>
      <c r="Q546" s="71">
        <v>39.221730412412576</v>
      </c>
      <c r="R546" s="71">
        <v>28.067062043506564</v>
      </c>
      <c r="S546" s="71">
        <v>16.383637883034552</v>
      </c>
      <c r="T546" s="71">
        <v>4.5800593322122465</v>
      </c>
      <c r="U546" s="71">
        <v>0</v>
      </c>
      <c r="V546" s="71">
        <v>0</v>
      </c>
      <c r="W546" s="71">
        <v>0</v>
      </c>
      <c r="X546" s="64">
        <v>0</v>
      </c>
      <c r="Y546" s="64">
        <v>0</v>
      </c>
      <c r="Z546" s="64">
        <v>0</v>
      </c>
    </row>
    <row r="547" spans="1:26">
      <c r="A547" s="240" t="s">
        <v>761</v>
      </c>
      <c r="B547" s="43" t="s">
        <v>86</v>
      </c>
      <c r="C547" s="68">
        <v>0</v>
      </c>
      <c r="D547" s="68">
        <v>0</v>
      </c>
      <c r="E547" s="68">
        <v>0</v>
      </c>
      <c r="F547" s="71">
        <v>0</v>
      </c>
      <c r="G547" s="71">
        <v>0.38685672014793804</v>
      </c>
      <c r="H547" s="71">
        <v>11.530176248969807</v>
      </c>
      <c r="I547" s="71">
        <v>23.14240522665262</v>
      </c>
      <c r="J547" s="71">
        <v>34.959215777644843</v>
      </c>
      <c r="K547" s="71">
        <v>46.681126549371932</v>
      </c>
      <c r="L547" s="71">
        <v>57.795001427511018</v>
      </c>
      <c r="M547" s="71">
        <v>67.02987889236185</v>
      </c>
      <c r="N547" s="71">
        <v>71.110175373005887</v>
      </c>
      <c r="O547" s="71">
        <v>67.02987889236185</v>
      </c>
      <c r="P547" s="71">
        <v>57.795001427511018</v>
      </c>
      <c r="Q547" s="71">
        <v>46.681126549371932</v>
      </c>
      <c r="R547" s="71">
        <v>34.959215777644843</v>
      </c>
      <c r="S547" s="71">
        <v>23.14240522665262</v>
      </c>
      <c r="T547" s="71">
        <v>11.530176248969807</v>
      </c>
      <c r="U547" s="71">
        <v>0.38685672014793804</v>
      </c>
      <c r="V547" s="71">
        <v>0</v>
      </c>
      <c r="W547" s="71">
        <v>0</v>
      </c>
      <c r="X547" s="64">
        <v>0</v>
      </c>
      <c r="Y547" s="64">
        <v>0</v>
      </c>
      <c r="Z547" s="64">
        <v>0</v>
      </c>
    </row>
    <row r="548" spans="1:26">
      <c r="A548" s="240" t="s">
        <v>761</v>
      </c>
      <c r="B548" s="43" t="s">
        <v>87</v>
      </c>
      <c r="C548" s="68">
        <v>0</v>
      </c>
      <c r="D548" s="68">
        <v>0</v>
      </c>
      <c r="E548" s="68">
        <v>0</v>
      </c>
      <c r="F548" s="71">
        <v>0</v>
      </c>
      <c r="G548" s="71">
        <v>3.4307699845640389</v>
      </c>
      <c r="H548" s="71">
        <v>14.312685413163267</v>
      </c>
      <c r="I548" s="71">
        <v>25.758991538917318</v>
      </c>
      <c r="J548" s="71">
        <v>37.531264129372687</v>
      </c>
      <c r="K548" s="71">
        <v>49.388348021437707</v>
      </c>
      <c r="L548" s="71">
        <v>60.950824406456036</v>
      </c>
      <c r="M548" s="71">
        <v>71.181402590182543</v>
      </c>
      <c r="N548" s="71">
        <v>76.221414876476359</v>
      </c>
      <c r="O548" s="71">
        <v>71.181402590182543</v>
      </c>
      <c r="P548" s="71">
        <v>60.950824406456036</v>
      </c>
      <c r="Q548" s="71">
        <v>49.388348021437707</v>
      </c>
      <c r="R548" s="71">
        <v>37.531264129372687</v>
      </c>
      <c r="S548" s="71">
        <v>25.758991538917318</v>
      </c>
      <c r="T548" s="71">
        <v>14.312685413163267</v>
      </c>
      <c r="U548" s="71">
        <v>3.4307699845640389</v>
      </c>
      <c r="V548" s="71">
        <v>0</v>
      </c>
      <c r="W548" s="71">
        <v>0</v>
      </c>
      <c r="X548" s="64">
        <v>0</v>
      </c>
      <c r="Y548" s="64">
        <v>0</v>
      </c>
      <c r="Z548" s="64">
        <v>0</v>
      </c>
    </row>
    <row r="549" spans="1:26">
      <c r="A549" s="240" t="s">
        <v>761</v>
      </c>
      <c r="B549" s="43" t="s">
        <v>88</v>
      </c>
      <c r="C549" s="68">
        <v>0</v>
      </c>
      <c r="D549" s="68">
        <v>0</v>
      </c>
      <c r="E549" s="68">
        <v>0</v>
      </c>
      <c r="F549" s="71">
        <v>0</v>
      </c>
      <c r="G549" s="71">
        <v>2.4158441758035143</v>
      </c>
      <c r="H549" s="71">
        <v>13.389286354249506</v>
      </c>
      <c r="I549" s="71">
        <v>24.896595538182552</v>
      </c>
      <c r="J549" s="71">
        <v>36.69056379843402</v>
      </c>
      <c r="K549" s="71">
        <v>48.510075579924909</v>
      </c>
      <c r="L549" s="71">
        <v>59.927311395089134</v>
      </c>
      <c r="M549" s="71">
        <v>69.804333149951731</v>
      </c>
      <c r="N549" s="71">
        <v>74.464725530700235</v>
      </c>
      <c r="O549" s="71">
        <v>69.804333149951731</v>
      </c>
      <c r="P549" s="71">
        <v>59.927311395089134</v>
      </c>
      <c r="Q549" s="71">
        <v>48.510075579924909</v>
      </c>
      <c r="R549" s="71">
        <v>36.69056379843402</v>
      </c>
      <c r="S549" s="71">
        <v>24.896595538182552</v>
      </c>
      <c r="T549" s="71">
        <v>13.389286354249506</v>
      </c>
      <c r="U549" s="71">
        <v>2.4158441758035143</v>
      </c>
      <c r="V549" s="71">
        <v>0</v>
      </c>
      <c r="W549" s="71">
        <v>0</v>
      </c>
      <c r="X549" s="64">
        <v>0</v>
      </c>
      <c r="Y549" s="64">
        <v>0</v>
      </c>
      <c r="Z549" s="64">
        <v>0</v>
      </c>
    </row>
    <row r="550" spans="1:26">
      <c r="A550" s="240" t="s">
        <v>761</v>
      </c>
      <c r="B550" s="43" t="s">
        <v>89</v>
      </c>
      <c r="C550" s="68">
        <v>0</v>
      </c>
      <c r="D550" s="68">
        <v>0</v>
      </c>
      <c r="E550" s="68">
        <v>0</v>
      </c>
      <c r="F550" s="71">
        <v>0</v>
      </c>
      <c r="G550" s="71">
        <v>0</v>
      </c>
      <c r="H550" s="71">
        <v>8.9323468965590997</v>
      </c>
      <c r="I550" s="71">
        <v>20.652337213996663</v>
      </c>
      <c r="J550" s="71">
        <v>32.457481668614783</v>
      </c>
      <c r="K550" s="71">
        <v>44.000364147412675</v>
      </c>
      <c r="L550" s="71">
        <v>54.676276999910961</v>
      </c>
      <c r="M550" s="71">
        <v>63.140277862128862</v>
      </c>
      <c r="N550" s="71">
        <v>66.651822729882767</v>
      </c>
      <c r="O550" s="71">
        <v>63.140277862128862</v>
      </c>
      <c r="P550" s="71">
        <v>54.676276999910961</v>
      </c>
      <c r="Q550" s="71">
        <v>44.000364147412675</v>
      </c>
      <c r="R550" s="71">
        <v>32.457481668614783</v>
      </c>
      <c r="S550" s="71">
        <v>20.652337213996663</v>
      </c>
      <c r="T550" s="71">
        <v>8.9323468965590997</v>
      </c>
      <c r="U550" s="71">
        <v>0</v>
      </c>
      <c r="V550" s="71">
        <v>0</v>
      </c>
      <c r="W550" s="71">
        <v>0</v>
      </c>
      <c r="X550" s="64">
        <v>0</v>
      </c>
      <c r="Y550" s="64">
        <v>0</v>
      </c>
      <c r="Z550" s="64">
        <v>0</v>
      </c>
    </row>
    <row r="551" spans="1:26">
      <c r="A551" s="240" t="s">
        <v>761</v>
      </c>
      <c r="B551" s="43" t="s">
        <v>90</v>
      </c>
      <c r="C551" s="68">
        <v>0</v>
      </c>
      <c r="D551" s="68">
        <v>0</v>
      </c>
      <c r="E551" s="68">
        <v>0</v>
      </c>
      <c r="F551" s="71">
        <v>0</v>
      </c>
      <c r="G551" s="71">
        <v>0</v>
      </c>
      <c r="H551" s="71">
        <v>2.1669097915842905</v>
      </c>
      <c r="I551" s="71">
        <v>13.966708247201192</v>
      </c>
      <c r="J551" s="71">
        <v>25.533325237130587</v>
      </c>
      <c r="K551" s="71">
        <v>36.435639088409353</v>
      </c>
      <c r="L551" s="71">
        <v>45.964406134614613</v>
      </c>
      <c r="M551" s="71">
        <v>52.890345962465275</v>
      </c>
      <c r="N551" s="71">
        <v>55.515894408031862</v>
      </c>
      <c r="O551" s="71">
        <v>52.890345962465275</v>
      </c>
      <c r="P551" s="71">
        <v>45.964406134614613</v>
      </c>
      <c r="Q551" s="71">
        <v>36.435639088409353</v>
      </c>
      <c r="R551" s="71">
        <v>25.533325237130587</v>
      </c>
      <c r="S551" s="71">
        <v>13.966708247201192</v>
      </c>
      <c r="T551" s="71">
        <v>2.1669097915842905</v>
      </c>
      <c r="U551" s="71">
        <v>0</v>
      </c>
      <c r="V551" s="71">
        <v>0</v>
      </c>
      <c r="W551" s="71">
        <v>0</v>
      </c>
      <c r="X551" s="64">
        <v>0</v>
      </c>
      <c r="Y551" s="64">
        <v>0</v>
      </c>
      <c r="Z551" s="64">
        <v>0</v>
      </c>
    </row>
    <row r="552" spans="1:26">
      <c r="A552" s="240" t="s">
        <v>761</v>
      </c>
      <c r="B552" s="43" t="s">
        <v>91</v>
      </c>
      <c r="C552" s="68">
        <v>0</v>
      </c>
      <c r="D552" s="68">
        <v>0</v>
      </c>
      <c r="E552" s="68">
        <v>0</v>
      </c>
      <c r="F552" s="71">
        <v>0</v>
      </c>
      <c r="G552" s="71">
        <v>0</v>
      </c>
      <c r="H552" s="71">
        <v>0</v>
      </c>
      <c r="I552" s="71">
        <v>6.4148832434213947</v>
      </c>
      <c r="J552" s="71">
        <v>17.441278899237755</v>
      </c>
      <c r="K552" s="71">
        <v>27.462653277990196</v>
      </c>
      <c r="L552" s="71">
        <v>35.806626235017596</v>
      </c>
      <c r="M552" s="71">
        <v>41.523560311330151</v>
      </c>
      <c r="N552" s="71">
        <v>43.589796407587585</v>
      </c>
      <c r="O552" s="71">
        <v>41.523560311330151</v>
      </c>
      <c r="P552" s="71">
        <v>35.806626235017596</v>
      </c>
      <c r="Q552" s="71">
        <v>27.462653277990196</v>
      </c>
      <c r="R552" s="71">
        <v>17.441278899237755</v>
      </c>
      <c r="S552" s="71">
        <v>6.4148832434213947</v>
      </c>
      <c r="T552" s="71">
        <v>0</v>
      </c>
      <c r="U552" s="71">
        <v>0</v>
      </c>
      <c r="V552" s="71">
        <v>0</v>
      </c>
      <c r="W552" s="71">
        <v>0</v>
      </c>
      <c r="X552" s="64">
        <v>0</v>
      </c>
      <c r="Y552" s="64">
        <v>0</v>
      </c>
      <c r="Z552" s="64">
        <v>0</v>
      </c>
    </row>
    <row r="553" spans="1:26">
      <c r="A553" s="240" t="s">
        <v>761</v>
      </c>
      <c r="B553" s="43" t="s">
        <v>92</v>
      </c>
      <c r="C553" s="68">
        <v>0</v>
      </c>
      <c r="D553" s="68">
        <v>0</v>
      </c>
      <c r="E553" s="68">
        <v>0</v>
      </c>
      <c r="F553" s="71">
        <v>0</v>
      </c>
      <c r="G553" s="71">
        <v>0</v>
      </c>
      <c r="H553" s="71">
        <v>0</v>
      </c>
      <c r="I553" s="71">
        <v>2.7316957371391722E-2</v>
      </c>
      <c r="J553" s="71">
        <v>10.433662714094673</v>
      </c>
      <c r="K553" s="71">
        <v>19.645528682406638</v>
      </c>
      <c r="L553" s="71">
        <v>27.078837344829321</v>
      </c>
      <c r="M553" s="71">
        <v>32.007720939037469</v>
      </c>
      <c r="N553" s="71">
        <v>33.748783947688452</v>
      </c>
      <c r="O553" s="71">
        <v>32.007720939037469</v>
      </c>
      <c r="P553" s="71">
        <v>27.078837344829321</v>
      </c>
      <c r="Q553" s="71">
        <v>19.645528682406638</v>
      </c>
      <c r="R553" s="71">
        <v>10.433662714094673</v>
      </c>
      <c r="S553" s="71">
        <v>2.7316957371391722E-2</v>
      </c>
      <c r="T553" s="71">
        <v>0</v>
      </c>
      <c r="U553" s="71">
        <v>0</v>
      </c>
      <c r="V553" s="71">
        <v>0</v>
      </c>
      <c r="W553" s="71">
        <v>0</v>
      </c>
      <c r="X553" s="64">
        <v>0</v>
      </c>
      <c r="Y553" s="64">
        <v>0</v>
      </c>
      <c r="Z553" s="64">
        <v>0</v>
      </c>
    </row>
    <row r="554" spans="1:26">
      <c r="A554" s="240" t="s">
        <v>761</v>
      </c>
      <c r="B554" s="43" t="s">
        <v>93</v>
      </c>
      <c r="C554" s="68">
        <v>0</v>
      </c>
      <c r="D554" s="68">
        <v>0</v>
      </c>
      <c r="E554" s="68">
        <v>0</v>
      </c>
      <c r="F554" s="71">
        <v>0</v>
      </c>
      <c r="G554" s="71">
        <v>0</v>
      </c>
      <c r="H554" s="71">
        <v>0</v>
      </c>
      <c r="I554" s="71">
        <v>0</v>
      </c>
      <c r="J554" s="71">
        <v>6.7032461744996148</v>
      </c>
      <c r="K554" s="71">
        <v>15.475691381461568</v>
      </c>
      <c r="L554" s="71">
        <v>22.458124403687492</v>
      </c>
      <c r="M554" s="71">
        <v>27.027171782635008</v>
      </c>
      <c r="N554" s="71">
        <v>28.627232197098007</v>
      </c>
      <c r="O554" s="71">
        <v>27.027171782635008</v>
      </c>
      <c r="P554" s="71">
        <v>22.458124403687492</v>
      </c>
      <c r="Q554" s="71">
        <v>15.475691381461568</v>
      </c>
      <c r="R554" s="71">
        <v>6.7032461744996148</v>
      </c>
      <c r="S554" s="71">
        <v>0</v>
      </c>
      <c r="T554" s="71">
        <v>0</v>
      </c>
      <c r="U554" s="71">
        <v>0</v>
      </c>
      <c r="V554" s="71">
        <v>0</v>
      </c>
      <c r="W554" s="71">
        <v>0</v>
      </c>
      <c r="X554" s="64">
        <v>0</v>
      </c>
      <c r="Y554" s="64">
        <v>0</v>
      </c>
      <c r="Z554" s="64">
        <v>0</v>
      </c>
    </row>
    <row r="555" spans="1:26">
      <c r="A555" s="240" t="s">
        <v>790</v>
      </c>
      <c r="B555" s="43" t="s">
        <v>524</v>
      </c>
      <c r="C555" s="68">
        <v>0</v>
      </c>
      <c r="D555" s="68">
        <v>0</v>
      </c>
      <c r="E555" s="68">
        <v>0</v>
      </c>
      <c r="F555" s="43">
        <v>0</v>
      </c>
      <c r="G555" s="43">
        <v>0</v>
      </c>
      <c r="H555" s="43">
        <v>0</v>
      </c>
      <c r="I555" s="43">
        <v>0</v>
      </c>
      <c r="J555" s="43">
        <v>3.0316666400135794</v>
      </c>
      <c r="K555" s="43">
        <v>10.68427145869553</v>
      </c>
      <c r="L555" s="43">
        <v>16.682923267998646</v>
      </c>
      <c r="M555" s="43">
        <v>20.548059007760592</v>
      </c>
      <c r="N555" s="43">
        <v>21.888046728481008</v>
      </c>
      <c r="O555" s="43">
        <v>20.548059007760592</v>
      </c>
      <c r="P555" s="43">
        <v>16.682923267998646</v>
      </c>
      <c r="Q555" s="43">
        <v>10.68427145869553</v>
      </c>
      <c r="R555" s="43">
        <v>3.0316666400135794</v>
      </c>
      <c r="S555" s="43">
        <v>0</v>
      </c>
      <c r="T555" s="43">
        <v>0</v>
      </c>
      <c r="U555" s="43">
        <v>0</v>
      </c>
      <c r="V555" s="43">
        <v>0</v>
      </c>
      <c r="W555" s="43">
        <v>0</v>
      </c>
      <c r="X555" s="64">
        <v>0</v>
      </c>
      <c r="Y555" s="64">
        <v>0</v>
      </c>
      <c r="Z555" s="64">
        <v>0</v>
      </c>
    </row>
    <row r="556" spans="1:26">
      <c r="A556" s="240" t="s">
        <v>790</v>
      </c>
      <c r="B556" s="43" t="s">
        <v>83</v>
      </c>
      <c r="C556" s="68">
        <v>0</v>
      </c>
      <c r="D556" s="68">
        <v>0</v>
      </c>
      <c r="E556" s="68">
        <v>0</v>
      </c>
      <c r="F556" s="43">
        <v>0</v>
      </c>
      <c r="G556" s="43">
        <v>0</v>
      </c>
      <c r="H556" s="43">
        <v>0</v>
      </c>
      <c r="I556" s="43">
        <v>0.23816170207790763</v>
      </c>
      <c r="J556" s="43">
        <v>9.5147904829547088</v>
      </c>
      <c r="K556" s="43">
        <v>17.678868270711458</v>
      </c>
      <c r="L556" s="43">
        <v>24.196346190492935</v>
      </c>
      <c r="M556" s="43">
        <v>28.464554209486554</v>
      </c>
      <c r="N556" s="43">
        <v>29.959144946916542</v>
      </c>
      <c r="O556" s="43">
        <v>28.464554209486554</v>
      </c>
      <c r="P556" s="43">
        <v>24.196346190492935</v>
      </c>
      <c r="Q556" s="43">
        <v>17.678868270711458</v>
      </c>
      <c r="R556" s="43">
        <v>9.5147904829547088</v>
      </c>
      <c r="S556" s="43">
        <v>0.23816170207790763</v>
      </c>
      <c r="T556" s="43">
        <v>0</v>
      </c>
      <c r="U556" s="43">
        <v>0</v>
      </c>
      <c r="V556" s="43">
        <v>0</v>
      </c>
      <c r="W556" s="43">
        <v>0</v>
      </c>
      <c r="X556" s="64">
        <v>0</v>
      </c>
      <c r="Y556" s="64">
        <v>0</v>
      </c>
      <c r="Z556" s="64">
        <v>0</v>
      </c>
    </row>
    <row r="557" spans="1:26">
      <c r="A557" s="240" t="s">
        <v>790</v>
      </c>
      <c r="B557" s="43" t="s">
        <v>84</v>
      </c>
      <c r="C557" s="68">
        <v>0</v>
      </c>
      <c r="D557" s="68">
        <v>0</v>
      </c>
      <c r="E557" s="68">
        <v>0</v>
      </c>
      <c r="F557" s="43">
        <v>0</v>
      </c>
      <c r="G557" s="43">
        <v>0</v>
      </c>
      <c r="H557" s="43">
        <v>0</v>
      </c>
      <c r="I557" s="43">
        <v>8.3804689338384595</v>
      </c>
      <c r="J557" s="43">
        <v>18.132911532239927</v>
      </c>
      <c r="K557" s="43">
        <v>26.957012729752176</v>
      </c>
      <c r="L557" s="43">
        <v>34.219188150066401</v>
      </c>
      <c r="M557" s="43">
        <v>39.116988304655798</v>
      </c>
      <c r="N557" s="43">
        <v>40.865513458382758</v>
      </c>
      <c r="O557" s="43">
        <v>39.116988304655798</v>
      </c>
      <c r="P557" s="43">
        <v>34.219188150066401</v>
      </c>
      <c r="Q557" s="43">
        <v>26.957012729752176</v>
      </c>
      <c r="R557" s="43">
        <v>18.132911532239927</v>
      </c>
      <c r="S557" s="43">
        <v>8.3804689338384595</v>
      </c>
      <c r="T557" s="43">
        <v>0</v>
      </c>
      <c r="U557" s="43">
        <v>0</v>
      </c>
      <c r="V557" s="43">
        <v>0</v>
      </c>
      <c r="W557" s="43">
        <v>0</v>
      </c>
      <c r="X557" s="64">
        <v>0</v>
      </c>
      <c r="Y557" s="64">
        <v>0</v>
      </c>
      <c r="Z557" s="64">
        <v>0</v>
      </c>
    </row>
    <row r="558" spans="1:26">
      <c r="A558" s="240" t="s">
        <v>790</v>
      </c>
      <c r="B558" s="43" t="s">
        <v>85</v>
      </c>
      <c r="C558" s="68">
        <v>0</v>
      </c>
      <c r="D558" s="68">
        <v>0</v>
      </c>
      <c r="E558" s="68">
        <v>0</v>
      </c>
      <c r="F558" s="43">
        <v>0</v>
      </c>
      <c r="G558" s="43">
        <v>0</v>
      </c>
      <c r="H558" s="43">
        <v>5.4069541604488496</v>
      </c>
      <c r="I558" s="43">
        <v>15.692896852972284</v>
      </c>
      <c r="J558" s="43">
        <v>25.767698809794446</v>
      </c>
      <c r="K558" s="43">
        <v>35.153158740360759</v>
      </c>
      <c r="L558" s="43">
        <v>43.156307012215883</v>
      </c>
      <c r="M558" s="43">
        <v>48.766283519639984</v>
      </c>
      <c r="N558" s="43">
        <v>50.826206769060306</v>
      </c>
      <c r="O558" s="43">
        <v>48.766283519639984</v>
      </c>
      <c r="P558" s="43">
        <v>43.156307012215883</v>
      </c>
      <c r="Q558" s="43">
        <v>35.153158740360759</v>
      </c>
      <c r="R558" s="43">
        <v>25.767698809794446</v>
      </c>
      <c r="S558" s="43">
        <v>15.692896852972284</v>
      </c>
      <c r="T558" s="43">
        <v>5.4069541604488496</v>
      </c>
      <c r="U558" s="43">
        <v>0</v>
      </c>
      <c r="V558" s="43">
        <v>0</v>
      </c>
      <c r="W558" s="43">
        <v>0</v>
      </c>
      <c r="X558" s="64">
        <v>0</v>
      </c>
      <c r="Y558" s="64">
        <v>0</v>
      </c>
      <c r="Z558" s="64">
        <v>0</v>
      </c>
    </row>
    <row r="559" spans="1:26">
      <c r="A559" s="240" t="s">
        <v>790</v>
      </c>
      <c r="B559" s="43" t="s">
        <v>86</v>
      </c>
      <c r="C559" s="68">
        <v>0</v>
      </c>
      <c r="D559" s="68">
        <v>0</v>
      </c>
      <c r="E559" s="68">
        <v>0</v>
      </c>
      <c r="F559" s="43">
        <v>0</v>
      </c>
      <c r="G559" s="43">
        <v>3.8421693992337387</v>
      </c>
      <c r="H559" s="43">
        <v>13.611861750699855</v>
      </c>
      <c r="I559" s="43">
        <v>23.808428388580875</v>
      </c>
      <c r="J559" s="43">
        <v>34.09365266723325</v>
      </c>
      <c r="K559" s="43">
        <v>44.047624230107154</v>
      </c>
      <c r="L559" s="43">
        <v>52.99908955902216</v>
      </c>
      <c r="M559" s="43">
        <v>59.724406748578225</v>
      </c>
      <c r="N559" s="43">
        <v>62.347213464314635</v>
      </c>
      <c r="O559" s="43">
        <v>59.724406748578225</v>
      </c>
      <c r="P559" s="43">
        <v>52.99908955902216</v>
      </c>
      <c r="Q559" s="43">
        <v>44.047624230107154</v>
      </c>
      <c r="R559" s="43">
        <v>34.09365266723325</v>
      </c>
      <c r="S559" s="43">
        <v>23.808428388580875</v>
      </c>
      <c r="T559" s="43">
        <v>13.611861750699855</v>
      </c>
      <c r="U559" s="43">
        <v>3.8421693992337387</v>
      </c>
      <c r="V559" s="43">
        <v>0</v>
      </c>
      <c r="W559" s="43">
        <v>0</v>
      </c>
      <c r="X559" s="64">
        <v>0</v>
      </c>
      <c r="Y559" s="64">
        <v>0</v>
      </c>
      <c r="Z559" s="64">
        <v>0</v>
      </c>
    </row>
    <row r="560" spans="1:26">
      <c r="A560" s="240" t="s">
        <v>790</v>
      </c>
      <c r="B560" s="43" t="s">
        <v>87</v>
      </c>
      <c r="C560" s="68">
        <v>0</v>
      </c>
      <c r="D560" s="68">
        <v>0</v>
      </c>
      <c r="E560" s="68">
        <v>0</v>
      </c>
      <c r="F560" s="43">
        <v>0</v>
      </c>
      <c r="G560" s="43">
        <v>7.3155475574830415</v>
      </c>
      <c r="H560" s="43">
        <v>16.896731751402648</v>
      </c>
      <c r="I560" s="43">
        <v>26.99824901824709</v>
      </c>
      <c r="J560" s="43">
        <v>37.311804860593035</v>
      </c>
      <c r="K560" s="43">
        <v>47.463279097793581</v>
      </c>
      <c r="L560" s="43">
        <v>56.838561797377686</v>
      </c>
      <c r="M560" s="43">
        <v>64.181872917053283</v>
      </c>
      <c r="N560" s="43">
        <v>67.173984919491744</v>
      </c>
      <c r="O560" s="43">
        <v>64.181872917053283</v>
      </c>
      <c r="P560" s="43">
        <v>56.838561797377686</v>
      </c>
      <c r="Q560" s="43">
        <v>47.463279097793581</v>
      </c>
      <c r="R560" s="43">
        <v>37.311804860593035</v>
      </c>
      <c r="S560" s="43">
        <v>26.99824901824709</v>
      </c>
      <c r="T560" s="43">
        <v>16.896731751402648</v>
      </c>
      <c r="U560" s="43">
        <v>7.3155475574830415</v>
      </c>
      <c r="V560" s="43">
        <v>0</v>
      </c>
      <c r="W560" s="43">
        <v>0</v>
      </c>
      <c r="X560" s="64">
        <v>0</v>
      </c>
      <c r="Y560" s="64">
        <v>0</v>
      </c>
      <c r="Z560" s="64">
        <v>0</v>
      </c>
    </row>
    <row r="561" spans="1:26">
      <c r="A561" s="240" t="s">
        <v>790</v>
      </c>
      <c r="B561" s="43" t="s">
        <v>88</v>
      </c>
      <c r="C561" s="68">
        <v>0</v>
      </c>
      <c r="D561" s="68">
        <v>0</v>
      </c>
      <c r="E561" s="68">
        <v>0</v>
      </c>
      <c r="F561" s="43">
        <v>0</v>
      </c>
      <c r="G561" s="43">
        <v>6.1595201763897203</v>
      </c>
      <c r="H561" s="43">
        <v>15.806620025505703</v>
      </c>
      <c r="I561" s="43">
        <v>25.943688785134096</v>
      </c>
      <c r="J561" s="43">
        <v>36.251847099350336</v>
      </c>
      <c r="K561" s="43">
        <v>46.340228017698436</v>
      </c>
      <c r="L561" s="43">
        <v>55.571589837825577</v>
      </c>
      <c r="M561" s="43">
        <v>62.693875229112912</v>
      </c>
      <c r="N561" s="43">
        <v>65.547987133590766</v>
      </c>
      <c r="O561" s="43">
        <v>62.693875229112912</v>
      </c>
      <c r="P561" s="43">
        <v>55.571589837825577</v>
      </c>
      <c r="Q561" s="43">
        <v>46.340228017698436</v>
      </c>
      <c r="R561" s="43">
        <v>36.251847099350336</v>
      </c>
      <c r="S561" s="43">
        <v>25.943688785134096</v>
      </c>
      <c r="T561" s="43">
        <v>15.806620025505703</v>
      </c>
      <c r="U561" s="43">
        <v>6.1595201763897203</v>
      </c>
      <c r="V561" s="43">
        <v>0</v>
      </c>
      <c r="W561" s="43">
        <v>0</v>
      </c>
      <c r="X561" s="64">
        <v>0</v>
      </c>
      <c r="Y561" s="64">
        <v>0</v>
      </c>
      <c r="Z561" s="64">
        <v>0</v>
      </c>
    </row>
    <row r="562" spans="1:26">
      <c r="A562" s="240" t="s">
        <v>790</v>
      </c>
      <c r="B562" s="43" t="s">
        <v>89</v>
      </c>
      <c r="C562" s="68">
        <v>0</v>
      </c>
      <c r="D562" s="68">
        <v>0</v>
      </c>
      <c r="E562" s="68">
        <v>0</v>
      </c>
      <c r="F562" s="43">
        <v>0</v>
      </c>
      <c r="G562" s="43">
        <v>0.62622412833002861</v>
      </c>
      <c r="H562" s="43">
        <v>10.545014095176448</v>
      </c>
      <c r="I562" s="43">
        <v>20.798815099119533</v>
      </c>
      <c r="J562" s="43">
        <v>31.02704823320288</v>
      </c>
      <c r="K562" s="43">
        <v>40.779212137540341</v>
      </c>
      <c r="L562" s="43">
        <v>49.359656168045973</v>
      </c>
      <c r="M562" s="43">
        <v>55.61289541517192</v>
      </c>
      <c r="N562" s="43">
        <v>57.98384344488769</v>
      </c>
      <c r="O562" s="43">
        <v>55.61289541517192</v>
      </c>
      <c r="P562" s="43">
        <v>49.359656168045973</v>
      </c>
      <c r="Q562" s="43">
        <v>40.779212137540341</v>
      </c>
      <c r="R562" s="43">
        <v>31.02704823320288</v>
      </c>
      <c r="S562" s="43">
        <v>20.798815099119533</v>
      </c>
      <c r="T562" s="43">
        <v>10.545014095176448</v>
      </c>
      <c r="U562" s="43">
        <v>0.62622412833002861</v>
      </c>
      <c r="V562" s="43">
        <v>0</v>
      </c>
      <c r="W562" s="43">
        <v>0</v>
      </c>
      <c r="X562" s="64">
        <v>0</v>
      </c>
      <c r="Y562" s="64">
        <v>0</v>
      </c>
      <c r="Z562" s="64">
        <v>0</v>
      </c>
    </row>
    <row r="563" spans="1:26">
      <c r="A563" s="240" t="s">
        <v>790</v>
      </c>
      <c r="B563" s="43" t="s">
        <v>90</v>
      </c>
      <c r="C563" s="68">
        <v>0</v>
      </c>
      <c r="D563" s="68">
        <v>0</v>
      </c>
      <c r="E563" s="68">
        <v>0</v>
      </c>
      <c r="F563" s="43">
        <v>0</v>
      </c>
      <c r="G563" s="43">
        <v>0</v>
      </c>
      <c r="H563" s="43">
        <v>2.5581288501048336</v>
      </c>
      <c r="I563" s="43">
        <v>12.829216819927664</v>
      </c>
      <c r="J563" s="43">
        <v>22.790919843357226</v>
      </c>
      <c r="K563" s="43">
        <v>31.960758981554623</v>
      </c>
      <c r="L563" s="43">
        <v>39.663465081450447</v>
      </c>
      <c r="M563" s="43">
        <v>44.971937189238844</v>
      </c>
      <c r="N563" s="43">
        <v>46.89637983106568</v>
      </c>
      <c r="O563" s="43">
        <v>44.971937189238844</v>
      </c>
      <c r="P563" s="43">
        <v>39.663465081450447</v>
      </c>
      <c r="Q563" s="43">
        <v>31.960758981554623</v>
      </c>
      <c r="R563" s="43">
        <v>22.790919843357226</v>
      </c>
      <c r="S563" s="43">
        <v>12.829216819927664</v>
      </c>
      <c r="T563" s="43">
        <v>2.5581288501048336</v>
      </c>
      <c r="U563" s="43">
        <v>0</v>
      </c>
      <c r="V563" s="43">
        <v>0</v>
      </c>
      <c r="W563" s="43">
        <v>0</v>
      </c>
      <c r="X563" s="64">
        <v>0</v>
      </c>
      <c r="Y563" s="64">
        <v>0</v>
      </c>
      <c r="Z563" s="64">
        <v>0</v>
      </c>
    </row>
    <row r="564" spans="1:26">
      <c r="A564" s="240" t="s">
        <v>790</v>
      </c>
      <c r="B564" s="43" t="s">
        <v>91</v>
      </c>
      <c r="C564" s="68">
        <v>0</v>
      </c>
      <c r="D564" s="68">
        <v>0</v>
      </c>
      <c r="E564" s="68">
        <v>0</v>
      </c>
      <c r="F564" s="43">
        <v>0</v>
      </c>
      <c r="G564" s="43">
        <v>0</v>
      </c>
      <c r="H564" s="43">
        <v>0</v>
      </c>
      <c r="I564" s="43">
        <v>3.9925800533750757</v>
      </c>
      <c r="J564" s="43">
        <v>13.502606246632501</v>
      </c>
      <c r="K564" s="43">
        <v>21.975025745484523</v>
      </c>
      <c r="L564" s="43">
        <v>28.827640635116499</v>
      </c>
      <c r="M564" s="43">
        <v>33.370609649807868</v>
      </c>
      <c r="N564" s="43">
        <v>34.973944576191144</v>
      </c>
      <c r="O564" s="43">
        <v>33.370609649807868</v>
      </c>
      <c r="P564" s="43">
        <v>28.827640635116499</v>
      </c>
      <c r="Q564" s="43">
        <v>21.975025745484523</v>
      </c>
      <c r="R564" s="43">
        <v>13.502606246632501</v>
      </c>
      <c r="S564" s="43">
        <v>3.9925800533750757</v>
      </c>
      <c r="T564" s="43">
        <v>0</v>
      </c>
      <c r="U564" s="43">
        <v>0</v>
      </c>
      <c r="V564" s="43">
        <v>0</v>
      </c>
      <c r="W564" s="43">
        <v>0</v>
      </c>
      <c r="X564" s="64">
        <v>0</v>
      </c>
      <c r="Y564" s="64">
        <v>0</v>
      </c>
      <c r="Z564" s="64">
        <v>0</v>
      </c>
    </row>
    <row r="565" spans="1:26">
      <c r="A565" s="240" t="s">
        <v>790</v>
      </c>
      <c r="B565" s="43" t="s">
        <v>92</v>
      </c>
      <c r="C565" s="68">
        <v>0</v>
      </c>
      <c r="D565" s="68">
        <v>0</v>
      </c>
      <c r="E565" s="68">
        <v>0</v>
      </c>
      <c r="F565" s="43">
        <v>0</v>
      </c>
      <c r="G565" s="43">
        <v>0</v>
      </c>
      <c r="H565" s="43">
        <v>0</v>
      </c>
      <c r="I565" s="43">
        <v>0</v>
      </c>
      <c r="J565" s="43">
        <v>5.663115438753068</v>
      </c>
      <c r="K565" s="43">
        <v>13.524852850996819</v>
      </c>
      <c r="L565" s="43">
        <v>19.730787361306319</v>
      </c>
      <c r="M565" s="43">
        <v>23.754052445759289</v>
      </c>
      <c r="N565" s="43">
        <v>25.154053051853285</v>
      </c>
      <c r="O565" s="43">
        <v>23.754052445759289</v>
      </c>
      <c r="P565" s="43">
        <v>19.730787361306319</v>
      </c>
      <c r="Q565" s="43">
        <v>13.524852850996819</v>
      </c>
      <c r="R565" s="43">
        <v>5.663115438753068</v>
      </c>
      <c r="S565" s="43">
        <v>0</v>
      </c>
      <c r="T565" s="43">
        <v>0</v>
      </c>
      <c r="U565" s="43">
        <v>0</v>
      </c>
      <c r="V565" s="43">
        <v>0</v>
      </c>
      <c r="W565" s="43">
        <v>0</v>
      </c>
      <c r="X565" s="64">
        <v>0</v>
      </c>
      <c r="Y565" s="64">
        <v>0</v>
      </c>
      <c r="Z565" s="64">
        <v>0</v>
      </c>
    </row>
    <row r="566" spans="1:26">
      <c r="A566" s="240" t="s">
        <v>790</v>
      </c>
      <c r="B566" s="43" t="s">
        <v>93</v>
      </c>
      <c r="C566" s="68">
        <v>0</v>
      </c>
      <c r="D566" s="68">
        <v>0</v>
      </c>
      <c r="E566" s="68">
        <v>0</v>
      </c>
      <c r="F566" s="43">
        <v>0</v>
      </c>
      <c r="G566" s="43">
        <v>0</v>
      </c>
      <c r="H566" s="43">
        <v>0</v>
      </c>
      <c r="I566" s="43">
        <v>0</v>
      </c>
      <c r="J566" s="43">
        <v>1.5485853912384961</v>
      </c>
      <c r="K566" s="43">
        <v>9.0823727064054651</v>
      </c>
      <c r="L566" s="43">
        <v>14.965878672641484</v>
      </c>
      <c r="M566" s="43">
        <v>18.744678153098658</v>
      </c>
      <c r="N566" s="43">
        <v>20.052220264176498</v>
      </c>
      <c r="O566" s="43">
        <v>18.744678153098658</v>
      </c>
      <c r="P566" s="43">
        <v>14.965878672641484</v>
      </c>
      <c r="Q566" s="43">
        <v>9.0823727064054651</v>
      </c>
      <c r="R566" s="43">
        <v>1.5485853912384961</v>
      </c>
      <c r="S566" s="43">
        <v>0</v>
      </c>
      <c r="T566" s="43">
        <v>0</v>
      </c>
      <c r="U566" s="43">
        <v>0</v>
      </c>
      <c r="V566" s="43">
        <v>0</v>
      </c>
      <c r="W566" s="43">
        <v>0</v>
      </c>
      <c r="X566" s="64">
        <v>0</v>
      </c>
      <c r="Y566" s="64">
        <v>0</v>
      </c>
      <c r="Z566" s="64">
        <v>0</v>
      </c>
    </row>
    <row r="567" spans="1:26">
      <c r="X567" s="64"/>
      <c r="Y567" s="64"/>
      <c r="Z567" s="64"/>
    </row>
    <row r="568" spans="1:26">
      <c r="X568" s="64"/>
      <c r="Y568" s="64"/>
      <c r="Z568" s="64"/>
    </row>
    <row r="569" spans="1:26">
      <c r="X569" s="64"/>
      <c r="Y569" s="64"/>
      <c r="Z569" s="64"/>
    </row>
    <row r="570" spans="1:26">
      <c r="X570" s="64"/>
      <c r="Y570" s="64"/>
      <c r="Z570" s="64"/>
    </row>
    <row r="571" spans="1:26">
      <c r="X571" s="64"/>
      <c r="Y571" s="64"/>
      <c r="Z571" s="64"/>
    </row>
    <row r="572" spans="1:26">
      <c r="X572" s="64"/>
      <c r="Y572" s="64"/>
      <c r="Z572" s="64"/>
    </row>
    <row r="573" spans="1:26">
      <c r="X573" s="64"/>
      <c r="Y573" s="64"/>
      <c r="Z573" s="64"/>
    </row>
    <row r="574" spans="1:26">
      <c r="X574" s="64"/>
      <c r="Y574" s="64"/>
      <c r="Z574" s="64"/>
    </row>
    <row r="575" spans="1:26">
      <c r="X575" s="64"/>
      <c r="Y575" s="64"/>
      <c r="Z575" s="64"/>
    </row>
    <row r="576" spans="1:26">
      <c r="X576" s="64"/>
      <c r="Y576" s="64"/>
      <c r="Z576" s="64"/>
    </row>
    <row r="577" spans="24:26">
      <c r="X577" s="64"/>
      <c r="Y577" s="64"/>
      <c r="Z577" s="64"/>
    </row>
    <row r="578" spans="24:26">
      <c r="X578" s="64"/>
      <c r="Y578" s="64"/>
      <c r="Z578" s="64"/>
    </row>
    <row r="579" spans="24:26">
      <c r="X579" s="64"/>
      <c r="Y579" s="64"/>
      <c r="Z579" s="64"/>
    </row>
    <row r="580" spans="24:26">
      <c r="X580" s="64"/>
      <c r="Y580" s="64"/>
      <c r="Z580" s="64"/>
    </row>
    <row r="581" spans="24:26">
      <c r="X581" s="64"/>
      <c r="Y581" s="64"/>
      <c r="Z581" s="64"/>
    </row>
    <row r="582" spans="24:26">
      <c r="X582" s="64"/>
      <c r="Y582" s="64"/>
      <c r="Z582" s="64"/>
    </row>
    <row r="583" spans="24:26">
      <c r="X583" s="64"/>
      <c r="Y583" s="64"/>
      <c r="Z583" s="64"/>
    </row>
    <row r="584" spans="24:26">
      <c r="X584" s="64"/>
      <c r="Y584" s="64"/>
      <c r="Z584" s="64"/>
    </row>
    <row r="585" spans="24:26">
      <c r="X585" s="64"/>
      <c r="Y585" s="64"/>
      <c r="Z585" s="64"/>
    </row>
    <row r="586" spans="24:26">
      <c r="X586" s="64"/>
      <c r="Y586" s="64"/>
      <c r="Z586" s="64"/>
    </row>
    <row r="587" spans="24:26">
      <c r="X587" s="64"/>
      <c r="Y587" s="64"/>
      <c r="Z587" s="64"/>
    </row>
    <row r="588" spans="24:26">
      <c r="X588" s="64"/>
      <c r="Y588" s="64"/>
      <c r="Z588" s="64"/>
    </row>
    <row r="589" spans="24:26">
      <c r="X589" s="64"/>
      <c r="Y589" s="64"/>
      <c r="Z589" s="64"/>
    </row>
    <row r="590" spans="24:26">
      <c r="X590" s="64"/>
      <c r="Y590" s="64"/>
      <c r="Z590" s="64"/>
    </row>
    <row r="591" spans="24:26">
      <c r="X591" s="64"/>
      <c r="Y591" s="64"/>
      <c r="Z591" s="64"/>
    </row>
    <row r="592" spans="24:26">
      <c r="X592" s="64"/>
      <c r="Y592" s="64"/>
      <c r="Z592" s="64"/>
    </row>
    <row r="593" spans="24:26">
      <c r="X593" s="64"/>
      <c r="Y593" s="64"/>
      <c r="Z593" s="64"/>
    </row>
    <row r="594" spans="24:26">
      <c r="X594" s="64"/>
      <c r="Y594" s="64"/>
      <c r="Z594" s="64"/>
    </row>
    <row r="595" spans="24:26">
      <c r="X595" s="64"/>
      <c r="Y595" s="64"/>
      <c r="Z595" s="64"/>
    </row>
    <row r="596" spans="24:26">
      <c r="X596" s="64"/>
      <c r="Y596" s="64"/>
      <c r="Z596" s="64"/>
    </row>
    <row r="597" spans="24:26">
      <c r="X597" s="64"/>
      <c r="Y597" s="64"/>
      <c r="Z597" s="64"/>
    </row>
    <row r="598" spans="24:26">
      <c r="X598" s="64"/>
      <c r="Y598" s="64"/>
      <c r="Z598" s="64"/>
    </row>
    <row r="599" spans="24:26">
      <c r="X599" s="64"/>
      <c r="Y599" s="64"/>
      <c r="Z599" s="64"/>
    </row>
    <row r="600" spans="24:26">
      <c r="X600" s="64"/>
      <c r="Y600" s="64"/>
      <c r="Z600" s="64"/>
    </row>
    <row r="601" spans="24:26">
      <c r="X601" s="64"/>
      <c r="Y601" s="64"/>
      <c r="Z601" s="64"/>
    </row>
    <row r="602" spans="24:26">
      <c r="X602" s="64"/>
      <c r="Y602" s="64"/>
      <c r="Z602" s="64"/>
    </row>
    <row r="603" spans="24:26">
      <c r="X603" s="64"/>
      <c r="Y603" s="64"/>
      <c r="Z603" s="64"/>
    </row>
    <row r="604" spans="24:26">
      <c r="X604" s="64"/>
      <c r="Y604" s="64"/>
      <c r="Z604" s="64"/>
    </row>
    <row r="605" spans="24:26">
      <c r="X605" s="64"/>
      <c r="Y605" s="64"/>
      <c r="Z605" s="64"/>
    </row>
    <row r="606" spans="24:26">
      <c r="X606" s="64"/>
      <c r="Y606" s="64"/>
      <c r="Z606" s="64"/>
    </row>
    <row r="607" spans="24:26">
      <c r="X607" s="64"/>
      <c r="Y607" s="64"/>
      <c r="Z607" s="64"/>
    </row>
    <row r="608" spans="24:26">
      <c r="X608" s="64"/>
      <c r="Y608" s="64"/>
      <c r="Z608" s="64"/>
    </row>
    <row r="609" spans="24:26">
      <c r="X609" s="64"/>
      <c r="Y609" s="64"/>
      <c r="Z609" s="64"/>
    </row>
    <row r="610" spans="24:26">
      <c r="X610" s="64"/>
      <c r="Y610" s="64"/>
      <c r="Z610" s="64"/>
    </row>
    <row r="611" spans="24:26">
      <c r="X611" s="64"/>
      <c r="Y611" s="64"/>
      <c r="Z611" s="64"/>
    </row>
    <row r="612" spans="24:26">
      <c r="X612" s="64"/>
      <c r="Y612" s="64"/>
      <c r="Z612" s="64"/>
    </row>
    <row r="613" spans="24:26">
      <c r="X613" s="64"/>
      <c r="Y613" s="64"/>
      <c r="Z613" s="64"/>
    </row>
    <row r="614" spans="24:26">
      <c r="X614" s="64"/>
      <c r="Y614" s="64"/>
      <c r="Z614" s="64"/>
    </row>
    <row r="615" spans="24:26">
      <c r="X615" s="64"/>
      <c r="Y615" s="64"/>
      <c r="Z615" s="64"/>
    </row>
    <row r="616" spans="24:26">
      <c r="X616" s="64"/>
      <c r="Y616" s="64"/>
      <c r="Z616" s="64"/>
    </row>
    <row r="617" spans="24:26">
      <c r="X617" s="64"/>
      <c r="Y617" s="64"/>
      <c r="Z617" s="64"/>
    </row>
    <row r="618" spans="24:26">
      <c r="X618" s="64"/>
      <c r="Y618" s="64"/>
      <c r="Z618" s="64"/>
    </row>
    <row r="619" spans="24:26">
      <c r="X619" s="64"/>
      <c r="Y619" s="64"/>
      <c r="Z619" s="64"/>
    </row>
    <row r="620" spans="24:26">
      <c r="X620" s="64"/>
      <c r="Y620" s="64"/>
      <c r="Z620" s="64"/>
    </row>
    <row r="621" spans="24:26">
      <c r="X621" s="64"/>
      <c r="Y621" s="64"/>
      <c r="Z621" s="64"/>
    </row>
    <row r="622" spans="24:26">
      <c r="X622" s="64"/>
      <c r="Y622" s="64"/>
      <c r="Z622" s="64"/>
    </row>
    <row r="623" spans="24:26">
      <c r="X623" s="64"/>
      <c r="Y623" s="64"/>
      <c r="Z623" s="64"/>
    </row>
    <row r="624" spans="24:26">
      <c r="X624" s="64"/>
      <c r="Y624" s="64"/>
      <c r="Z624" s="64"/>
    </row>
    <row r="625" spans="24:26">
      <c r="X625" s="64"/>
      <c r="Y625" s="64"/>
      <c r="Z625" s="64"/>
    </row>
    <row r="626" spans="24:26">
      <c r="X626" s="64"/>
      <c r="Y626" s="64"/>
      <c r="Z626" s="64"/>
    </row>
    <row r="627" spans="24:26">
      <c r="X627" s="64"/>
      <c r="Y627" s="64"/>
      <c r="Z627" s="64"/>
    </row>
    <row r="628" spans="24:26">
      <c r="X628" s="64"/>
      <c r="Y628" s="64"/>
      <c r="Z628" s="64"/>
    </row>
    <row r="629" spans="24:26">
      <c r="X629" s="64"/>
      <c r="Y629" s="64"/>
      <c r="Z629" s="64"/>
    </row>
    <row r="630" spans="24:26">
      <c r="X630" s="64"/>
      <c r="Y630" s="64"/>
      <c r="Z630" s="64"/>
    </row>
    <row r="631" spans="24:26">
      <c r="X631" s="64"/>
      <c r="Y631" s="64"/>
      <c r="Z631" s="64"/>
    </row>
    <row r="632" spans="24:26">
      <c r="X632" s="64"/>
      <c r="Y632" s="64"/>
      <c r="Z632" s="64"/>
    </row>
    <row r="633" spans="24:26">
      <c r="X633" s="64"/>
      <c r="Y633" s="64"/>
      <c r="Z633" s="64"/>
    </row>
    <row r="634" spans="24:26">
      <c r="X634" s="64"/>
      <c r="Y634" s="64"/>
      <c r="Z634" s="64"/>
    </row>
    <row r="635" spans="24:26">
      <c r="X635" s="64"/>
      <c r="Y635" s="64"/>
      <c r="Z635" s="64"/>
    </row>
    <row r="636" spans="24:26">
      <c r="X636" s="64"/>
      <c r="Y636" s="64"/>
      <c r="Z636" s="64"/>
    </row>
    <row r="637" spans="24:26">
      <c r="X637" s="64"/>
      <c r="Y637" s="64"/>
      <c r="Z637" s="64"/>
    </row>
    <row r="638" spans="24:26">
      <c r="X638" s="64"/>
      <c r="Y638" s="64"/>
      <c r="Z638" s="64"/>
    </row>
    <row r="639" spans="24:26">
      <c r="X639" s="64"/>
      <c r="Y639" s="64"/>
      <c r="Z639" s="64"/>
    </row>
    <row r="640" spans="24:26">
      <c r="X640" s="64"/>
      <c r="Y640" s="64"/>
      <c r="Z640" s="64"/>
    </row>
    <row r="641" spans="24:26">
      <c r="X641" s="64"/>
      <c r="Y641" s="64"/>
      <c r="Z641" s="64"/>
    </row>
    <row r="642" spans="24:26">
      <c r="X642" s="64"/>
      <c r="Y642" s="64"/>
      <c r="Z642" s="64"/>
    </row>
    <row r="643" spans="24:26">
      <c r="X643" s="64"/>
      <c r="Y643" s="64"/>
      <c r="Z643" s="64"/>
    </row>
    <row r="644" spans="24:26">
      <c r="X644" s="64"/>
      <c r="Y644" s="64"/>
      <c r="Z644" s="64"/>
    </row>
    <row r="645" spans="24:26">
      <c r="X645" s="64"/>
      <c r="Y645" s="64"/>
      <c r="Z645" s="64"/>
    </row>
    <row r="646" spans="24:26">
      <c r="X646" s="64"/>
      <c r="Y646" s="64"/>
      <c r="Z646" s="64"/>
    </row>
    <row r="647" spans="24:26">
      <c r="X647" s="64"/>
      <c r="Y647" s="64"/>
      <c r="Z647" s="64"/>
    </row>
    <row r="648" spans="24:26">
      <c r="X648" s="64"/>
      <c r="Y648" s="64"/>
      <c r="Z648" s="64"/>
    </row>
    <row r="649" spans="24:26">
      <c r="X649" s="64"/>
      <c r="Y649" s="64"/>
      <c r="Z649" s="64"/>
    </row>
    <row r="650" spans="24:26">
      <c r="X650" s="64"/>
      <c r="Y650" s="64"/>
      <c r="Z650" s="64"/>
    </row>
    <row r="651" spans="24:26">
      <c r="X651" s="64"/>
      <c r="Y651" s="64"/>
      <c r="Z651" s="64"/>
    </row>
    <row r="652" spans="24:26">
      <c r="X652" s="64"/>
      <c r="Y652" s="64"/>
      <c r="Z652" s="64"/>
    </row>
    <row r="653" spans="24:26">
      <c r="X653" s="64"/>
      <c r="Y653" s="64"/>
      <c r="Z653" s="64"/>
    </row>
    <row r="654" spans="24:26">
      <c r="X654" s="64"/>
      <c r="Y654" s="64"/>
      <c r="Z654" s="64"/>
    </row>
    <row r="655" spans="24:26">
      <c r="X655" s="64"/>
      <c r="Y655" s="64"/>
      <c r="Z655" s="64"/>
    </row>
    <row r="656" spans="24:26">
      <c r="X656" s="64"/>
      <c r="Y656" s="64"/>
      <c r="Z656" s="64"/>
    </row>
    <row r="657" spans="24:26">
      <c r="X657" s="64"/>
      <c r="Y657" s="64"/>
      <c r="Z657" s="64"/>
    </row>
    <row r="658" spans="24:26">
      <c r="X658" s="64"/>
      <c r="Y658" s="64"/>
      <c r="Z658" s="64"/>
    </row>
    <row r="659" spans="24:26">
      <c r="X659" s="64"/>
      <c r="Y659" s="64"/>
      <c r="Z659" s="64"/>
    </row>
    <row r="660" spans="24:26">
      <c r="X660" s="64"/>
      <c r="Y660" s="64"/>
      <c r="Z660" s="64"/>
    </row>
    <row r="661" spans="24:26">
      <c r="X661" s="64"/>
      <c r="Y661" s="64"/>
      <c r="Z661" s="64"/>
    </row>
    <row r="662" spans="24:26">
      <c r="X662" s="64"/>
      <c r="Y662" s="64"/>
      <c r="Z662" s="64"/>
    </row>
    <row r="663" spans="24:26">
      <c r="X663" s="64"/>
      <c r="Y663" s="64"/>
      <c r="Z663" s="64"/>
    </row>
    <row r="664" spans="24:26">
      <c r="X664" s="64"/>
      <c r="Y664" s="64"/>
      <c r="Z664" s="64"/>
    </row>
    <row r="665" spans="24:26">
      <c r="X665" s="64"/>
      <c r="Y665" s="64"/>
      <c r="Z665" s="64"/>
    </row>
    <row r="666" spans="24:26">
      <c r="X666" s="64"/>
      <c r="Y666" s="64"/>
      <c r="Z666" s="64"/>
    </row>
    <row r="667" spans="24:26">
      <c r="X667" s="64"/>
      <c r="Y667" s="64"/>
      <c r="Z667" s="64"/>
    </row>
    <row r="668" spans="24:26">
      <c r="X668" s="64"/>
      <c r="Y668" s="64"/>
      <c r="Z668" s="64"/>
    </row>
    <row r="669" spans="24:26">
      <c r="X669" s="64"/>
      <c r="Y669" s="64"/>
      <c r="Z669" s="64"/>
    </row>
    <row r="670" spans="24:26">
      <c r="X670" s="64"/>
      <c r="Y670" s="64"/>
      <c r="Z670" s="64"/>
    </row>
    <row r="671" spans="24:26">
      <c r="X671" s="64"/>
      <c r="Y671" s="64"/>
      <c r="Z671" s="64"/>
    </row>
    <row r="672" spans="24:26">
      <c r="X672" s="64"/>
      <c r="Y672" s="64"/>
      <c r="Z672" s="64"/>
    </row>
    <row r="673" spans="24:26">
      <c r="X673" s="64"/>
      <c r="Y673" s="64"/>
      <c r="Z673" s="64"/>
    </row>
    <row r="674" spans="24:26">
      <c r="X674" s="64"/>
      <c r="Y674" s="64"/>
      <c r="Z674" s="64"/>
    </row>
    <row r="675" spans="24:26">
      <c r="X675" s="64"/>
      <c r="Y675" s="64"/>
      <c r="Z675" s="64"/>
    </row>
    <row r="676" spans="24:26">
      <c r="X676" s="64"/>
      <c r="Y676" s="64"/>
      <c r="Z676" s="64"/>
    </row>
    <row r="677" spans="24:26">
      <c r="X677" s="64"/>
      <c r="Y677" s="64"/>
      <c r="Z677" s="64"/>
    </row>
    <row r="678" spans="24:26">
      <c r="X678" s="64"/>
      <c r="Y678" s="64"/>
      <c r="Z678" s="64"/>
    </row>
    <row r="679" spans="24:26">
      <c r="X679" s="64"/>
      <c r="Y679" s="64"/>
      <c r="Z679" s="64"/>
    </row>
    <row r="680" spans="24:26">
      <c r="X680" s="64"/>
      <c r="Y680" s="64"/>
      <c r="Z680" s="64"/>
    </row>
    <row r="681" spans="24:26">
      <c r="X681" s="64"/>
      <c r="Y681" s="64"/>
      <c r="Z681" s="64"/>
    </row>
    <row r="682" spans="24:26">
      <c r="X682" s="64"/>
      <c r="Y682" s="64"/>
      <c r="Z682" s="64"/>
    </row>
    <row r="683" spans="24:26">
      <c r="X683" s="64"/>
      <c r="Y683" s="64"/>
      <c r="Z683" s="64"/>
    </row>
    <row r="684" spans="24:26">
      <c r="X684" s="64"/>
      <c r="Y684" s="64"/>
      <c r="Z684" s="64"/>
    </row>
    <row r="685" spans="24:26">
      <c r="X685" s="64"/>
      <c r="Y685" s="64"/>
      <c r="Z685" s="64"/>
    </row>
    <row r="686" spans="24:26">
      <c r="X686" s="64"/>
      <c r="Y686" s="64"/>
      <c r="Z686" s="64"/>
    </row>
    <row r="687" spans="24:26">
      <c r="X687" s="64"/>
      <c r="Y687" s="64"/>
      <c r="Z687" s="64"/>
    </row>
    <row r="688" spans="24:26">
      <c r="X688" s="64"/>
      <c r="Y688" s="64"/>
      <c r="Z688" s="64"/>
    </row>
    <row r="689" spans="24:26">
      <c r="X689" s="64"/>
      <c r="Y689" s="64"/>
      <c r="Z689" s="64"/>
    </row>
    <row r="690" spans="24:26">
      <c r="X690" s="64"/>
      <c r="Y690" s="64"/>
      <c r="Z690" s="64"/>
    </row>
    <row r="691" spans="24:26">
      <c r="X691" s="64"/>
      <c r="Y691" s="64"/>
      <c r="Z691" s="64"/>
    </row>
    <row r="692" spans="24:26">
      <c r="X692" s="64"/>
      <c r="Y692" s="64"/>
      <c r="Z692" s="64"/>
    </row>
    <row r="693" spans="24:26">
      <c r="X693" s="64"/>
      <c r="Y693" s="64"/>
      <c r="Z693" s="64"/>
    </row>
    <row r="694" spans="24:26">
      <c r="X694" s="64"/>
      <c r="Y694" s="64"/>
      <c r="Z694" s="64"/>
    </row>
    <row r="695" spans="24:26">
      <c r="X695" s="64"/>
      <c r="Y695" s="64"/>
      <c r="Z695" s="64"/>
    </row>
    <row r="696" spans="24:26">
      <c r="X696" s="64"/>
      <c r="Y696" s="64"/>
      <c r="Z696" s="64"/>
    </row>
    <row r="697" spans="24:26">
      <c r="X697" s="64"/>
      <c r="Y697" s="64"/>
      <c r="Z697" s="64"/>
    </row>
    <row r="698" spans="24:26">
      <c r="X698" s="64"/>
      <c r="Y698" s="64"/>
      <c r="Z698" s="64"/>
    </row>
    <row r="699" spans="24:26">
      <c r="X699" s="64"/>
      <c r="Y699" s="64"/>
      <c r="Z699" s="64"/>
    </row>
    <row r="700" spans="24:26">
      <c r="X700" s="64"/>
      <c r="Y700" s="64"/>
      <c r="Z700" s="64"/>
    </row>
    <row r="701" spans="24:26">
      <c r="X701" s="64"/>
      <c r="Y701" s="64"/>
      <c r="Z701" s="64"/>
    </row>
    <row r="702" spans="24:26">
      <c r="X702" s="64"/>
      <c r="Y702" s="64"/>
      <c r="Z702" s="64"/>
    </row>
    <row r="703" spans="24:26">
      <c r="X703" s="64"/>
      <c r="Y703" s="64"/>
      <c r="Z703" s="64"/>
    </row>
    <row r="704" spans="24:26">
      <c r="X704" s="64"/>
      <c r="Y704" s="64"/>
      <c r="Z704" s="64"/>
    </row>
    <row r="705" spans="24:26">
      <c r="X705" s="64"/>
      <c r="Y705" s="64"/>
      <c r="Z705" s="64"/>
    </row>
    <row r="706" spans="24:26">
      <c r="X706" s="64"/>
      <c r="Y706" s="64"/>
      <c r="Z706" s="64"/>
    </row>
    <row r="707" spans="24:26">
      <c r="X707" s="64"/>
      <c r="Y707" s="64"/>
      <c r="Z707" s="64"/>
    </row>
    <row r="708" spans="24:26">
      <c r="X708" s="64"/>
      <c r="Y708" s="64"/>
      <c r="Z708" s="64"/>
    </row>
    <row r="709" spans="24:26">
      <c r="X709" s="64"/>
      <c r="Y709" s="64"/>
      <c r="Z709" s="64"/>
    </row>
    <row r="710" spans="24:26">
      <c r="X710" s="64"/>
      <c r="Y710" s="64"/>
      <c r="Z710" s="64"/>
    </row>
    <row r="711" spans="24:26">
      <c r="X711" s="64"/>
      <c r="Y711" s="64"/>
      <c r="Z711" s="64"/>
    </row>
    <row r="712" spans="24:26">
      <c r="X712" s="64"/>
      <c r="Y712" s="64"/>
      <c r="Z712" s="64"/>
    </row>
    <row r="713" spans="24:26">
      <c r="X713" s="64"/>
      <c r="Y713" s="64"/>
      <c r="Z713" s="64"/>
    </row>
    <row r="714" spans="24:26">
      <c r="X714" s="64"/>
      <c r="Y714" s="64"/>
      <c r="Z714" s="64"/>
    </row>
    <row r="715" spans="24:26">
      <c r="X715" s="64"/>
      <c r="Y715" s="64"/>
      <c r="Z715" s="64"/>
    </row>
    <row r="716" spans="24:26">
      <c r="X716" s="64"/>
      <c r="Y716" s="64"/>
      <c r="Z716" s="64"/>
    </row>
    <row r="717" spans="24:26">
      <c r="X717" s="64"/>
      <c r="Y717" s="64"/>
      <c r="Z717" s="64"/>
    </row>
    <row r="718" spans="24:26">
      <c r="X718" s="64"/>
      <c r="Y718" s="64"/>
      <c r="Z718" s="64"/>
    </row>
    <row r="719" spans="24:26">
      <c r="X719" s="64"/>
      <c r="Y719" s="64"/>
      <c r="Z719" s="64"/>
    </row>
    <row r="720" spans="24:26">
      <c r="X720" s="64"/>
      <c r="Y720" s="64"/>
      <c r="Z720" s="64"/>
    </row>
    <row r="721" spans="24:26">
      <c r="X721" s="64"/>
      <c r="Y721" s="64"/>
      <c r="Z721" s="64"/>
    </row>
    <row r="722" spans="24:26">
      <c r="X722" s="64"/>
      <c r="Y722" s="64"/>
      <c r="Z722" s="64"/>
    </row>
    <row r="723" spans="24:26">
      <c r="X723" s="64"/>
      <c r="Y723" s="64"/>
      <c r="Z723" s="64"/>
    </row>
    <row r="724" spans="24:26">
      <c r="X724" s="64"/>
      <c r="Y724" s="64"/>
      <c r="Z724" s="64"/>
    </row>
    <row r="725" spans="24:26">
      <c r="X725" s="64"/>
      <c r="Y725" s="64"/>
      <c r="Z725" s="64"/>
    </row>
    <row r="726" spans="24:26">
      <c r="X726" s="64"/>
      <c r="Y726" s="64"/>
      <c r="Z726" s="64"/>
    </row>
    <row r="727" spans="24:26">
      <c r="X727" s="64"/>
      <c r="Y727" s="64"/>
      <c r="Z727" s="64"/>
    </row>
    <row r="728" spans="24:26">
      <c r="X728" s="64"/>
      <c r="Y728" s="64"/>
      <c r="Z728" s="64"/>
    </row>
    <row r="729" spans="24:26">
      <c r="X729" s="64"/>
      <c r="Y729" s="64"/>
      <c r="Z729" s="64"/>
    </row>
    <row r="730" spans="24:26">
      <c r="X730" s="64"/>
      <c r="Y730" s="64"/>
      <c r="Z730" s="64"/>
    </row>
    <row r="731" spans="24:26">
      <c r="X731" s="64"/>
      <c r="Y731" s="64"/>
      <c r="Z731" s="64"/>
    </row>
    <row r="732" spans="24:26">
      <c r="X732" s="64"/>
      <c r="Y732" s="64"/>
      <c r="Z732" s="64"/>
    </row>
    <row r="733" spans="24:26">
      <c r="X733" s="64"/>
      <c r="Y733" s="64"/>
      <c r="Z733" s="64"/>
    </row>
    <row r="734" spans="24:26">
      <c r="X734" s="64"/>
      <c r="Y734" s="64"/>
      <c r="Z734" s="64"/>
    </row>
    <row r="735" spans="24:26">
      <c r="X735" s="64"/>
      <c r="Y735" s="64"/>
      <c r="Z735" s="64"/>
    </row>
    <row r="736" spans="24:26">
      <c r="X736" s="64"/>
      <c r="Y736" s="64"/>
      <c r="Z736" s="64"/>
    </row>
    <row r="737" spans="24:26">
      <c r="X737" s="64"/>
      <c r="Y737" s="64"/>
      <c r="Z737" s="64"/>
    </row>
    <row r="738" spans="24:26">
      <c r="X738" s="64"/>
      <c r="Y738" s="64"/>
      <c r="Z738" s="64"/>
    </row>
    <row r="739" spans="24:26">
      <c r="X739" s="64"/>
      <c r="Y739" s="64"/>
      <c r="Z739" s="64"/>
    </row>
    <row r="740" spans="24:26">
      <c r="X740" s="64"/>
      <c r="Y740" s="64"/>
      <c r="Z740" s="64"/>
    </row>
    <row r="741" spans="24:26">
      <c r="X741" s="64"/>
      <c r="Y741" s="64"/>
      <c r="Z741" s="64"/>
    </row>
    <row r="742" spans="24:26">
      <c r="X742" s="64"/>
      <c r="Y742" s="64"/>
      <c r="Z742" s="64"/>
    </row>
    <row r="743" spans="24:26">
      <c r="X743" s="64"/>
      <c r="Y743" s="64"/>
      <c r="Z743" s="64"/>
    </row>
    <row r="744" spans="24:26">
      <c r="X744" s="64"/>
      <c r="Y744" s="64"/>
      <c r="Z744" s="64"/>
    </row>
    <row r="745" spans="24:26">
      <c r="X745" s="64"/>
      <c r="Y745" s="64"/>
      <c r="Z745" s="64"/>
    </row>
    <row r="746" spans="24:26">
      <c r="X746" s="64"/>
      <c r="Y746" s="64"/>
      <c r="Z746" s="64"/>
    </row>
    <row r="747" spans="24:26">
      <c r="X747" s="64"/>
      <c r="Y747" s="64"/>
      <c r="Z747" s="64"/>
    </row>
    <row r="748" spans="24:26">
      <c r="X748" s="64"/>
      <c r="Y748" s="64"/>
      <c r="Z748" s="64"/>
    </row>
    <row r="749" spans="24:26">
      <c r="X749" s="64"/>
      <c r="Y749" s="64"/>
      <c r="Z749" s="64"/>
    </row>
    <row r="750" spans="24:26">
      <c r="X750" s="64"/>
      <c r="Y750" s="64"/>
      <c r="Z750" s="64"/>
    </row>
    <row r="751" spans="24:26">
      <c r="X751" s="64"/>
      <c r="Y751" s="64"/>
      <c r="Z751" s="64"/>
    </row>
    <row r="752" spans="24:26">
      <c r="X752" s="64"/>
      <c r="Y752" s="64"/>
      <c r="Z752" s="64"/>
    </row>
    <row r="753" spans="24:26">
      <c r="X753" s="64"/>
      <c r="Y753" s="64"/>
      <c r="Z753" s="64"/>
    </row>
    <row r="754" spans="24:26">
      <c r="X754" s="64"/>
      <c r="Y754" s="64"/>
      <c r="Z754" s="64"/>
    </row>
    <row r="755" spans="24:26">
      <c r="X755" s="64"/>
      <c r="Y755" s="64"/>
      <c r="Z755" s="64"/>
    </row>
    <row r="756" spans="24:26">
      <c r="X756" s="64"/>
      <c r="Y756" s="64"/>
      <c r="Z756" s="64"/>
    </row>
    <row r="757" spans="24:26">
      <c r="X757" s="64"/>
      <c r="Y757" s="64"/>
      <c r="Z757" s="64"/>
    </row>
    <row r="758" spans="24:26">
      <c r="X758" s="64"/>
      <c r="Y758" s="64"/>
      <c r="Z758" s="64"/>
    </row>
    <row r="759" spans="24:26">
      <c r="X759" s="64"/>
      <c r="Y759" s="64"/>
      <c r="Z759" s="64"/>
    </row>
    <row r="760" spans="24:26">
      <c r="X760" s="64"/>
      <c r="Y760" s="64"/>
      <c r="Z760" s="64"/>
    </row>
    <row r="761" spans="24:26">
      <c r="X761" s="64"/>
      <c r="Y761" s="64"/>
      <c r="Z761" s="64"/>
    </row>
    <row r="762" spans="24:26">
      <c r="X762" s="64"/>
      <c r="Y762" s="64"/>
      <c r="Z762" s="64"/>
    </row>
    <row r="763" spans="24:26">
      <c r="X763" s="64"/>
      <c r="Y763" s="64"/>
      <c r="Z763" s="64"/>
    </row>
    <row r="764" spans="24:26">
      <c r="X764" s="64"/>
      <c r="Y764" s="64"/>
      <c r="Z764" s="64"/>
    </row>
    <row r="765" spans="24:26">
      <c r="X765" s="64"/>
      <c r="Y765" s="64"/>
      <c r="Z765" s="64"/>
    </row>
    <row r="766" spans="24:26">
      <c r="X766" s="64"/>
      <c r="Y766" s="64"/>
      <c r="Z766" s="64"/>
    </row>
    <row r="767" spans="24:26">
      <c r="X767" s="64"/>
      <c r="Y767" s="64"/>
      <c r="Z767" s="64"/>
    </row>
    <row r="768" spans="24:26">
      <c r="X768" s="64"/>
      <c r="Y768" s="64"/>
      <c r="Z768" s="64"/>
    </row>
    <row r="769" spans="24:26">
      <c r="X769" s="64"/>
      <c r="Y769" s="64"/>
      <c r="Z769" s="64"/>
    </row>
    <row r="770" spans="24:26">
      <c r="X770" s="64"/>
      <c r="Y770" s="64"/>
      <c r="Z770" s="64"/>
    </row>
    <row r="771" spans="24:26">
      <c r="X771" s="64"/>
      <c r="Y771" s="64"/>
      <c r="Z771" s="64"/>
    </row>
    <row r="772" spans="24:26">
      <c r="X772" s="64"/>
      <c r="Y772" s="64"/>
      <c r="Z772" s="64"/>
    </row>
    <row r="773" spans="24:26">
      <c r="X773" s="64"/>
      <c r="Y773" s="64"/>
      <c r="Z773" s="64"/>
    </row>
    <row r="774" spans="24:26">
      <c r="X774" s="64"/>
      <c r="Y774" s="64"/>
      <c r="Z774" s="64"/>
    </row>
    <row r="775" spans="24:26">
      <c r="X775" s="64"/>
      <c r="Y775" s="64"/>
      <c r="Z775" s="64"/>
    </row>
    <row r="776" spans="24:26">
      <c r="X776" s="64"/>
      <c r="Y776" s="64"/>
      <c r="Z776" s="64"/>
    </row>
    <row r="777" spans="24:26">
      <c r="X777" s="64"/>
      <c r="Y777" s="64"/>
      <c r="Z777" s="64"/>
    </row>
    <row r="778" spans="24:26">
      <c r="X778" s="64"/>
      <c r="Y778" s="64"/>
      <c r="Z778" s="64"/>
    </row>
    <row r="779" spans="24:26">
      <c r="X779" s="64"/>
      <c r="Y779" s="64"/>
      <c r="Z779" s="64"/>
    </row>
    <row r="780" spans="24:26">
      <c r="X780" s="64"/>
      <c r="Y780" s="64"/>
      <c r="Z780" s="64"/>
    </row>
    <row r="781" spans="24:26">
      <c r="X781" s="64"/>
      <c r="Y781" s="64"/>
      <c r="Z781" s="64"/>
    </row>
    <row r="782" spans="24:26">
      <c r="X782" s="64"/>
      <c r="Y782" s="64"/>
      <c r="Z782" s="64"/>
    </row>
    <row r="783" spans="24:26">
      <c r="X783" s="64"/>
      <c r="Y783" s="64"/>
      <c r="Z783" s="64"/>
    </row>
    <row r="784" spans="24:26">
      <c r="X784" s="64"/>
      <c r="Y784" s="64"/>
      <c r="Z784" s="64"/>
    </row>
    <row r="785" spans="24:26">
      <c r="X785" s="64"/>
      <c r="Y785" s="64"/>
      <c r="Z785" s="64"/>
    </row>
    <row r="786" spans="24:26">
      <c r="X786" s="64"/>
      <c r="Y786" s="64"/>
      <c r="Z786" s="64"/>
    </row>
    <row r="787" spans="24:26">
      <c r="X787" s="64"/>
      <c r="Y787" s="64"/>
      <c r="Z787" s="64"/>
    </row>
    <row r="788" spans="24:26">
      <c r="X788" s="64"/>
      <c r="Y788" s="64"/>
      <c r="Z788" s="64"/>
    </row>
    <row r="789" spans="24:26">
      <c r="X789" s="64"/>
      <c r="Y789" s="64"/>
      <c r="Z789" s="64"/>
    </row>
    <row r="790" spans="24:26">
      <c r="X790" s="64"/>
      <c r="Y790" s="64"/>
      <c r="Z790" s="64"/>
    </row>
    <row r="791" spans="24:26">
      <c r="X791" s="64"/>
      <c r="Y791" s="64"/>
      <c r="Z791" s="64"/>
    </row>
    <row r="792" spans="24:26">
      <c r="X792" s="64"/>
      <c r="Y792" s="64"/>
      <c r="Z792" s="64"/>
    </row>
    <row r="793" spans="24:26">
      <c r="X793" s="64"/>
      <c r="Y793" s="64"/>
      <c r="Z793" s="64"/>
    </row>
    <row r="794" spans="24:26">
      <c r="X794" s="64"/>
      <c r="Y794" s="64"/>
      <c r="Z794" s="64"/>
    </row>
    <row r="795" spans="24:26">
      <c r="X795" s="64"/>
      <c r="Y795" s="64"/>
      <c r="Z795" s="64"/>
    </row>
    <row r="796" spans="24:26">
      <c r="X796" s="64"/>
      <c r="Y796" s="64"/>
      <c r="Z796" s="64"/>
    </row>
    <row r="797" spans="24:26">
      <c r="X797" s="64"/>
      <c r="Y797" s="64"/>
      <c r="Z797" s="64"/>
    </row>
    <row r="798" spans="24:26">
      <c r="X798" s="64"/>
      <c r="Y798" s="64"/>
      <c r="Z798" s="64"/>
    </row>
    <row r="799" spans="24:26">
      <c r="X799" s="64"/>
      <c r="Y799" s="64"/>
      <c r="Z799" s="64"/>
    </row>
    <row r="800" spans="24:26">
      <c r="X800" s="64"/>
      <c r="Y800" s="64"/>
      <c r="Z800" s="64"/>
    </row>
    <row r="801" spans="24:26">
      <c r="X801" s="64"/>
      <c r="Y801" s="64"/>
      <c r="Z801" s="64"/>
    </row>
    <row r="802" spans="24:26">
      <c r="X802" s="64"/>
      <c r="Y802" s="64"/>
      <c r="Z802" s="64"/>
    </row>
    <row r="803" spans="24:26">
      <c r="X803" s="64"/>
      <c r="Y803" s="64"/>
      <c r="Z803" s="64"/>
    </row>
    <row r="804" spans="24:26">
      <c r="X804" s="64"/>
      <c r="Y804" s="64"/>
      <c r="Z804" s="64"/>
    </row>
    <row r="805" spans="24:26">
      <c r="X805" s="64"/>
      <c r="Y805" s="64"/>
      <c r="Z805" s="64"/>
    </row>
    <row r="806" spans="24:26">
      <c r="X806" s="64"/>
      <c r="Y806" s="64"/>
      <c r="Z806" s="64"/>
    </row>
    <row r="807" spans="24:26">
      <c r="X807" s="64"/>
      <c r="Y807" s="64"/>
      <c r="Z807" s="64"/>
    </row>
    <row r="808" spans="24:26">
      <c r="X808" s="64"/>
      <c r="Y808" s="64"/>
      <c r="Z808" s="64"/>
    </row>
    <row r="809" spans="24:26">
      <c r="X809" s="64"/>
      <c r="Y809" s="64"/>
      <c r="Z809" s="64"/>
    </row>
    <row r="810" spans="24:26">
      <c r="X810" s="64"/>
      <c r="Y810" s="64"/>
      <c r="Z810" s="64"/>
    </row>
  </sheetData>
  <phoneticPr fontId="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14"/>
  <dimension ref="A1:AC566"/>
  <sheetViews>
    <sheetView workbookViewId="0">
      <selection activeCell="A3" sqref="A3"/>
    </sheetView>
  </sheetViews>
  <sheetFormatPr defaultColWidth="8.88671875" defaultRowHeight="13.2"/>
  <cols>
    <col min="1" max="1" width="26.109375" style="35" customWidth="1"/>
    <col min="2" max="26" width="8.88671875" style="35"/>
    <col min="27" max="27" width="7.6640625" style="35" customWidth="1"/>
    <col min="28" max="28" width="20.88671875" style="35" customWidth="1"/>
    <col min="29" max="29" width="11.6640625" style="35" customWidth="1"/>
    <col min="30" max="16384" width="8.88671875" style="35"/>
  </cols>
  <sheetData>
    <row r="1" spans="1:29" ht="24.6">
      <c r="A1" s="238" t="s">
        <v>195</v>
      </c>
    </row>
    <row r="2" spans="1:29">
      <c r="C2" s="35">
        <v>1</v>
      </c>
      <c r="D2" s="35">
        <v>2</v>
      </c>
      <c r="E2" s="35">
        <v>3</v>
      </c>
      <c r="F2" s="35">
        <v>4</v>
      </c>
      <c r="G2" s="35">
        <v>5</v>
      </c>
      <c r="H2" s="35">
        <v>6</v>
      </c>
      <c r="I2" s="35">
        <v>7</v>
      </c>
      <c r="J2" s="35">
        <v>8</v>
      </c>
      <c r="K2" s="35">
        <v>9</v>
      </c>
      <c r="L2" s="35">
        <v>10</v>
      </c>
      <c r="M2" s="35">
        <v>11</v>
      </c>
      <c r="N2" s="35">
        <v>12</v>
      </c>
      <c r="O2" s="35">
        <v>13</v>
      </c>
      <c r="P2" s="35">
        <v>14</v>
      </c>
      <c r="Q2" s="35">
        <v>15</v>
      </c>
      <c r="R2" s="35">
        <v>16</v>
      </c>
      <c r="S2" s="35">
        <v>17</v>
      </c>
      <c r="T2" s="35">
        <v>18</v>
      </c>
      <c r="U2" s="35">
        <v>19</v>
      </c>
      <c r="V2" s="35">
        <v>20</v>
      </c>
      <c r="W2" s="35">
        <v>21</v>
      </c>
      <c r="X2" s="35">
        <v>22</v>
      </c>
      <c r="Y2" s="35">
        <v>23</v>
      </c>
      <c r="Z2" s="35">
        <v>24</v>
      </c>
    </row>
    <row r="3" spans="1:29">
      <c r="A3" s="239" t="s">
        <v>784</v>
      </c>
      <c r="B3" s="35" t="s">
        <v>82</v>
      </c>
      <c r="C3" s="35">
        <v>98.374972824635492</v>
      </c>
      <c r="D3" s="35">
        <v>97.984216340992774</v>
      </c>
      <c r="E3" s="35">
        <v>97.500829840080428</v>
      </c>
      <c r="F3" s="35">
        <v>96.903573242055344</v>
      </c>
      <c r="G3" s="35">
        <v>96.166722740517514</v>
      </c>
      <c r="H3" s="35">
        <v>95.259333894136574</v>
      </c>
      <c r="I3" s="35">
        <v>100</v>
      </c>
      <c r="J3" s="35">
        <v>88.08164357140673</v>
      </c>
      <c r="K3" s="35">
        <v>78.142984032635368</v>
      </c>
      <c r="L3" s="35">
        <v>70.16631536590198</v>
      </c>
      <c r="M3" s="35">
        <v>64.036850177603156</v>
      </c>
      <c r="N3" s="35">
        <v>59.606302333511238</v>
      </c>
      <c r="O3" s="35">
        <v>56.73566589061987</v>
      </c>
      <c r="P3" s="35">
        <v>55.320975411752691</v>
      </c>
      <c r="Q3" s="35">
        <v>55.307063248186935</v>
      </c>
      <c r="R3" s="35">
        <v>56.693374156213302</v>
      </c>
      <c r="S3" s="35">
        <v>59.534019126947555</v>
      </c>
      <c r="T3" s="35">
        <v>65.736585254913265</v>
      </c>
      <c r="U3" s="35">
        <v>71.24954601851357</v>
      </c>
      <c r="V3" s="35">
        <v>76.058322290975099</v>
      </c>
      <c r="W3" s="35">
        <v>80.188876346281504</v>
      </c>
      <c r="X3" s="35">
        <v>83.692683080265823</v>
      </c>
      <c r="Y3" s="35">
        <v>86.634715014806957</v>
      </c>
      <c r="Z3" s="35">
        <v>89.084706842829362</v>
      </c>
    </row>
    <row r="4" spans="1:29" ht="13.8" thickBot="1">
      <c r="A4" s="239" t="s">
        <v>784</v>
      </c>
      <c r="B4" s="35" t="s">
        <v>83</v>
      </c>
      <c r="C4" s="35">
        <v>98.585195928843689</v>
      </c>
      <c r="D4" s="35">
        <v>98.210530896487811</v>
      </c>
      <c r="E4" s="35">
        <v>97.737917836195749</v>
      </c>
      <c r="F4" s="35">
        <v>97.142512154412401</v>
      </c>
      <c r="G4" s="35">
        <v>96.393623490517456</v>
      </c>
      <c r="H4" s="35">
        <v>95.453614705949263</v>
      </c>
      <c r="I4" s="35">
        <v>100</v>
      </c>
      <c r="J4" s="35">
        <v>87.853513948324377</v>
      </c>
      <c r="K4" s="35">
        <v>77.691941380498506</v>
      </c>
      <c r="L4" s="35">
        <v>69.45563488259738</v>
      </c>
      <c r="M4" s="35">
        <v>63.005531074148777</v>
      </c>
      <c r="N4" s="35">
        <v>58.176928719344403</v>
      </c>
      <c r="O4" s="35">
        <v>54.815295592869319</v>
      </c>
      <c r="P4" s="35">
        <v>52.797761259542263</v>
      </c>
      <c r="Q4" s="35">
        <v>52.044746968754673</v>
      </c>
      <c r="R4" s="35">
        <v>52.525455901220731</v>
      </c>
      <c r="S4" s="35">
        <v>54.259616144732739</v>
      </c>
      <c r="T4" s="35">
        <v>61.51899548052431</v>
      </c>
      <c r="U4" s="35">
        <v>68.012490180378649</v>
      </c>
      <c r="V4" s="35">
        <v>73.675472358293419</v>
      </c>
      <c r="W4" s="35">
        <v>78.514325288323846</v>
      </c>
      <c r="X4" s="35">
        <v>82.581815551806528</v>
      </c>
      <c r="Y4" s="35">
        <v>85.956439842123515</v>
      </c>
      <c r="Z4" s="35">
        <v>88.727160170866199</v>
      </c>
    </row>
    <row r="5" spans="1:29">
      <c r="A5" s="239" t="s">
        <v>784</v>
      </c>
      <c r="B5" s="35" t="s">
        <v>84</v>
      </c>
      <c r="C5" s="35">
        <v>99.309128083025769</v>
      </c>
      <c r="D5" s="35">
        <v>99.102965352163636</v>
      </c>
      <c r="E5" s="35">
        <v>98.83568403237652</v>
      </c>
      <c r="F5" s="35">
        <v>98.489440896080509</v>
      </c>
      <c r="G5" s="35">
        <v>98.041372362072948</v>
      </c>
      <c r="H5" s="35">
        <v>100</v>
      </c>
      <c r="I5" s="35">
        <v>88.078779678545445</v>
      </c>
      <c r="J5" s="35">
        <v>78.029296139919055</v>
      </c>
      <c r="K5" s="35">
        <v>69.779143587257352</v>
      </c>
      <c r="L5" s="35">
        <v>63.191853589352874</v>
      </c>
      <c r="M5" s="35">
        <v>58.10949598809453</v>
      </c>
      <c r="N5" s="35">
        <v>54.38136034557148</v>
      </c>
      <c r="O5" s="35">
        <v>51.881484414193949</v>
      </c>
      <c r="P5" s="35">
        <v>50.518377185190189</v>
      </c>
      <c r="Q5" s="35">
        <v>50.239852885942149</v>
      </c>
      <c r="R5" s="35">
        <v>51.035053057300836</v>
      </c>
      <c r="S5" s="35">
        <v>52.93480444179427</v>
      </c>
      <c r="T5" s="35">
        <v>56.010547161054859</v>
      </c>
      <c r="U5" s="35">
        <v>63.807987112045815</v>
      </c>
      <c r="V5" s="35">
        <v>70.633382557485561</v>
      </c>
      <c r="W5" s="35">
        <v>76.439439935198521</v>
      </c>
      <c r="X5" s="35">
        <v>81.268610787415369</v>
      </c>
      <c r="Y5" s="35">
        <v>85.215264012958386</v>
      </c>
      <c r="Z5" s="35">
        <v>88.396798848135901</v>
      </c>
      <c r="AB5" s="151" t="s">
        <v>499</v>
      </c>
      <c r="AC5" s="152">
        <f>INDEX(C3:Z566,MATCH(1,INDEX((A3:A566=CC)*(B3:B566=CM),),0),MATCH(CT,C2:Z2,0))</f>
        <v>57.161177051963833</v>
      </c>
    </row>
    <row r="6" spans="1:29">
      <c r="A6" s="239" t="s">
        <v>784</v>
      </c>
      <c r="B6" s="35" t="s">
        <v>85</v>
      </c>
      <c r="C6" s="35">
        <v>99.746696395964335</v>
      </c>
      <c r="D6" s="35">
        <v>99.65760086154792</v>
      </c>
      <c r="E6" s="35">
        <v>99.537248590677578</v>
      </c>
      <c r="F6" s="35">
        <v>99.3747411613558</v>
      </c>
      <c r="G6" s="35">
        <v>100</v>
      </c>
      <c r="H6" s="35">
        <v>88.113025028788854</v>
      </c>
      <c r="I6" s="35">
        <v>78.042294519399306</v>
      </c>
      <c r="J6" s="35">
        <v>69.691872689389328</v>
      </c>
      <c r="K6" s="35">
        <v>62.917029600874955</v>
      </c>
      <c r="L6" s="35">
        <v>57.557861009112699</v>
      </c>
      <c r="M6" s="35">
        <v>53.461821200604994</v>
      </c>
      <c r="N6" s="35">
        <v>50.497465857771616</v>
      </c>
      <c r="O6" s="35">
        <v>48.562023488580557</v>
      </c>
      <c r="P6" s="35">
        <v>47.58509143016429</v>
      </c>
      <c r="Q6" s="35">
        <v>47.530179814703239</v>
      </c>
      <c r="R6" s="35">
        <v>48.395219039909087</v>
      </c>
      <c r="S6" s="35">
        <v>50.212582774344014</v>
      </c>
      <c r="T6" s="35">
        <v>53.048657219677551</v>
      </c>
      <c r="U6" s="35">
        <v>57.002468802770935</v>
      </c>
      <c r="V6" s="35">
        <v>65.759010753383265</v>
      </c>
      <c r="W6" s="35">
        <v>73.203787772930426</v>
      </c>
      <c r="X6" s="35">
        <v>79.315576657615722</v>
      </c>
      <c r="Y6" s="35">
        <v>84.201882565620465</v>
      </c>
      <c r="Z6" s="35">
        <v>88.031351440234602</v>
      </c>
      <c r="AB6" s="155"/>
      <c r="AC6" s="156"/>
    </row>
    <row r="7" spans="1:29" ht="13.8" thickBot="1">
      <c r="A7" s="239" t="s">
        <v>784</v>
      </c>
      <c r="B7" s="35" t="s">
        <v>86</v>
      </c>
      <c r="C7" s="35">
        <v>99.844270553203856</v>
      </c>
      <c r="D7" s="35">
        <v>99.781192507222059</v>
      </c>
      <c r="E7" s="35">
        <v>99.692608794597604</v>
      </c>
      <c r="F7" s="35">
        <v>99.568249049762372</v>
      </c>
      <c r="G7" s="35">
        <v>100</v>
      </c>
      <c r="H7" s="35">
        <v>87.66133064621188</v>
      </c>
      <c r="I7" s="35">
        <v>77.238954470476799</v>
      </c>
      <c r="J7" s="35">
        <v>68.594178874987293</v>
      </c>
      <c r="K7" s="35">
        <v>61.551216131794298</v>
      </c>
      <c r="L7" s="35">
        <v>55.927279754089454</v>
      </c>
      <c r="M7" s="35">
        <v>51.551987473399038</v>
      </c>
      <c r="N7" s="35">
        <v>48.278614448755604</v>
      </c>
      <c r="O7" s="35">
        <v>45.989795876478482</v>
      </c>
      <c r="P7" s="35">
        <v>44.599862141819422</v>
      </c>
      <c r="Q7" s="35">
        <v>44.055427375308263</v>
      </c>
      <c r="R7" s="35">
        <v>44.335312435411815</v>
      </c>
      <c r="S7" s="35">
        <v>45.450423650826743</v>
      </c>
      <c r="T7" s="35">
        <v>47.443821601326476</v>
      </c>
      <c r="U7" s="35">
        <v>50.390860190133921</v>
      </c>
      <c r="V7" s="35">
        <v>61.054470209355472</v>
      </c>
      <c r="W7" s="35">
        <v>70.185197755866767</v>
      </c>
      <c r="X7" s="35">
        <v>77.614218943557987</v>
      </c>
      <c r="Y7" s="35">
        <v>83.436376424761761</v>
      </c>
      <c r="Z7" s="35">
        <v>87.876521425257778</v>
      </c>
      <c r="AB7" s="153" t="s">
        <v>500</v>
      </c>
      <c r="AC7" s="154" t="e">
        <f>INDEX(C3:Z566,MATCH(1,INDEX((A3:A566=ACC)*(B3:B566=ACM),),0),MATCH(ACT,C2:Z2,0))</f>
        <v>#N/A</v>
      </c>
    </row>
    <row r="8" spans="1:29">
      <c r="A8" s="239" t="s">
        <v>784</v>
      </c>
      <c r="B8" s="35" t="s">
        <v>87</v>
      </c>
      <c r="C8" s="35">
        <v>99.946955622610517</v>
      </c>
      <c r="D8" s="35">
        <v>99.92338347586066</v>
      </c>
      <c r="E8" s="35">
        <v>99.889342713108192</v>
      </c>
      <c r="F8" s="35">
        <v>100</v>
      </c>
      <c r="G8" s="35">
        <v>88.278684724957557</v>
      </c>
      <c r="H8" s="35">
        <v>78.289325325779359</v>
      </c>
      <c r="I8" s="35">
        <v>69.921206372476988</v>
      </c>
      <c r="J8" s="35">
        <v>63.028450058766126</v>
      </c>
      <c r="K8" s="35">
        <v>57.455443677349258</v>
      </c>
      <c r="L8" s="35">
        <v>53.053851897641536</v>
      </c>
      <c r="M8" s="35">
        <v>49.692993885672422</v>
      </c>
      <c r="N8" s="35">
        <v>47.265514227753698</v>
      </c>
      <c r="O8" s="35">
        <v>45.690040694668824</v>
      </c>
      <c r="P8" s="35">
        <v>44.91213934527665</v>
      </c>
      <c r="Q8" s="35">
        <v>44.90448331095552</v>
      </c>
      <c r="R8" s="35">
        <v>45.666802202943792</v>
      </c>
      <c r="S8" s="35">
        <v>47.225881170074409</v>
      </c>
      <c r="T8" s="35">
        <v>49.635612214075543</v>
      </c>
      <c r="U8" s="35">
        <v>52.976834278304175</v>
      </c>
      <c r="V8" s="35">
        <v>57.356401595584714</v>
      </c>
      <c r="W8" s="35">
        <v>67.78480881667987</v>
      </c>
      <c r="X8" s="35">
        <v>76.251799714041098</v>
      </c>
      <c r="Y8" s="35">
        <v>82.808483374922162</v>
      </c>
      <c r="Z8" s="35">
        <v>87.717838393833574</v>
      </c>
    </row>
    <row r="9" spans="1:29">
      <c r="A9" s="239" t="s">
        <v>784</v>
      </c>
      <c r="B9" s="35" t="s">
        <v>88</v>
      </c>
      <c r="C9" s="35">
        <v>99.942265644519907</v>
      </c>
      <c r="D9" s="35">
        <v>99.917296430311424</v>
      </c>
      <c r="E9" s="35">
        <v>99.881535602909238</v>
      </c>
      <c r="F9" s="35">
        <v>100</v>
      </c>
      <c r="G9" s="35">
        <v>88.683535902447403</v>
      </c>
      <c r="H9" s="35">
        <v>78.996274098180791</v>
      </c>
      <c r="I9" s="35">
        <v>70.850557799297547</v>
      </c>
      <c r="J9" s="35">
        <v>64.121053159747021</v>
      </c>
      <c r="K9" s="35">
        <v>58.669448951054214</v>
      </c>
      <c r="L9" s="35">
        <v>54.361422440538611</v>
      </c>
      <c r="M9" s="35">
        <v>51.077343092887574</v>
      </c>
      <c r="N9" s="35">
        <v>48.718421872076583</v>
      </c>
      <c r="O9" s="35">
        <v>47.209858168810506</v>
      </c>
      <c r="P9" s="35">
        <v>46.502213138136796</v>
      </c>
      <c r="Q9" s="35">
        <v>46.571880791348249</v>
      </c>
      <c r="R9" s="35">
        <v>47.42119667015244</v>
      </c>
      <c r="S9" s="35">
        <v>49.078430365838393</v>
      </c>
      <c r="T9" s="35">
        <v>51.597637867567805</v>
      </c>
      <c r="U9" s="35">
        <v>55.058077001862749</v>
      </c>
      <c r="V9" s="35">
        <v>59.562589373287352</v>
      </c>
      <c r="W9" s="35">
        <v>69.408939959885203</v>
      </c>
      <c r="X9" s="35">
        <v>77.367323955785992</v>
      </c>
      <c r="Y9" s="35">
        <v>83.530235553091629</v>
      </c>
      <c r="Z9" s="35">
        <v>88.158800657112863</v>
      </c>
    </row>
    <row r="10" spans="1:29">
      <c r="A10" s="239" t="s">
        <v>784</v>
      </c>
      <c r="B10" s="35" t="s">
        <v>89</v>
      </c>
      <c r="C10" s="35">
        <v>99.806484588590266</v>
      </c>
      <c r="D10" s="35">
        <v>99.733613685769853</v>
      </c>
      <c r="E10" s="35">
        <v>99.633358828613424</v>
      </c>
      <c r="F10" s="35">
        <v>99.49548010327365</v>
      </c>
      <c r="G10" s="35">
        <v>100</v>
      </c>
      <c r="H10" s="35">
        <v>88.471593852874875</v>
      </c>
      <c r="I10" s="35">
        <v>78.652769228379341</v>
      </c>
      <c r="J10" s="35">
        <v>70.4568901731312</v>
      </c>
      <c r="K10" s="35">
        <v>63.752873137193745</v>
      </c>
      <c r="L10" s="35">
        <v>58.39462653982698</v>
      </c>
      <c r="M10" s="35">
        <v>54.241084680934136</v>
      </c>
      <c r="N10" s="35">
        <v>51.168680568954159</v>
      </c>
      <c r="O10" s="35">
        <v>49.078405715882631</v>
      </c>
      <c r="P10" s="35">
        <v>47.899380826143201</v>
      </c>
      <c r="Q10" s="35">
        <v>47.590420169636346</v>
      </c>
      <c r="R10" s="35">
        <v>48.140591135308561</v>
      </c>
      <c r="S10" s="35">
        <v>49.569321488531429</v>
      </c>
      <c r="T10" s="35">
        <v>51.926196947870885</v>
      </c>
      <c r="U10" s="35">
        <v>55.290194442607842</v>
      </c>
      <c r="V10" s="35">
        <v>64.752541453194851</v>
      </c>
      <c r="W10" s="35">
        <v>72.768356805768278</v>
      </c>
      <c r="X10" s="35">
        <v>79.289341768332093</v>
      </c>
      <c r="Y10" s="35">
        <v>84.436508734200046</v>
      </c>
      <c r="Z10" s="35">
        <v>88.409495488273123</v>
      </c>
    </row>
    <row r="11" spans="1:29">
      <c r="A11" s="239" t="s">
        <v>784</v>
      </c>
      <c r="B11" s="35" t="s">
        <v>90</v>
      </c>
      <c r="C11" s="35">
        <v>99.425268122827489</v>
      </c>
      <c r="D11" s="35">
        <v>99.239815650313233</v>
      </c>
      <c r="E11" s="35">
        <v>98.994861479852062</v>
      </c>
      <c r="F11" s="35">
        <v>98.671569009620313</v>
      </c>
      <c r="G11" s="35">
        <v>98.245328667162539</v>
      </c>
      <c r="H11" s="35">
        <v>100</v>
      </c>
      <c r="I11" s="35">
        <v>87.764596844494321</v>
      </c>
      <c r="J11" s="35">
        <v>77.471742224560629</v>
      </c>
      <c r="K11" s="35">
        <v>69.013445778627499</v>
      </c>
      <c r="L11" s="35">
        <v>62.227787019622923</v>
      </c>
      <c r="M11" s="35">
        <v>56.938293421637397</v>
      </c>
      <c r="N11" s="35">
        <v>52.979696642512494</v>
      </c>
      <c r="O11" s="35">
        <v>50.213155923007349</v>
      </c>
      <c r="P11" s="35">
        <v>48.534317479010348</v>
      </c>
      <c r="Q11" s="35">
        <v>47.877052927089316</v>
      </c>
      <c r="R11" s="35">
        <v>48.214916013244277</v>
      </c>
      <c r="S11" s="35">
        <v>49.561539846489048</v>
      </c>
      <c r="T11" s="35">
        <v>51.970445025035048</v>
      </c>
      <c r="U11" s="35">
        <v>60.707534474659852</v>
      </c>
      <c r="V11" s="35">
        <v>68.404641891522218</v>
      </c>
      <c r="W11" s="35">
        <v>74.946263362430201</v>
      </c>
      <c r="X11" s="35">
        <v>80.353077464131133</v>
      </c>
      <c r="Y11" s="35">
        <v>84.726996456964628</v>
      </c>
      <c r="Z11" s="35">
        <v>88.207539146234311</v>
      </c>
    </row>
    <row r="12" spans="1:29">
      <c r="A12" s="239" t="s">
        <v>784</v>
      </c>
      <c r="B12" s="35" t="s">
        <v>91</v>
      </c>
      <c r="C12" s="35">
        <v>99.203537869375296</v>
      </c>
      <c r="D12" s="35">
        <v>98.980582849797457</v>
      </c>
      <c r="E12" s="35">
        <v>98.695675286425598</v>
      </c>
      <c r="F12" s="35">
        <v>98.331893738485661</v>
      </c>
      <c r="G12" s="35">
        <v>97.867881835434687</v>
      </c>
      <c r="H12" s="35">
        <v>100</v>
      </c>
      <c r="I12" s="35">
        <v>88.015498269121551</v>
      </c>
      <c r="J12" s="35">
        <v>77.952186430847803</v>
      </c>
      <c r="K12" s="35">
        <v>69.743782234348402</v>
      </c>
      <c r="L12" s="35">
        <v>63.252965476602228</v>
      </c>
      <c r="M12" s="35">
        <v>58.319181716648792</v>
      </c>
      <c r="N12" s="35">
        <v>54.790580820594315</v>
      </c>
      <c r="O12" s="35">
        <v>52.543326215752437</v>
      </c>
      <c r="P12" s="35">
        <v>51.492163902764624</v>
      </c>
      <c r="Q12" s="35">
        <v>51.595559395532042</v>
      </c>
      <c r="R12" s="35">
        <v>52.857644238514425</v>
      </c>
      <c r="S12" s="35">
        <v>55.32803782943423</v>
      </c>
      <c r="T12" s="35">
        <v>59.099439503801953</v>
      </c>
      <c r="U12" s="35">
        <v>66.152776959569167</v>
      </c>
      <c r="V12" s="35">
        <v>72.313983337294957</v>
      </c>
      <c r="W12" s="35">
        <v>77.569128881906252</v>
      </c>
      <c r="X12" s="35">
        <v>81.96726175087035</v>
      </c>
      <c r="Y12" s="35">
        <v>85.593261170043988</v>
      </c>
      <c r="Z12" s="35">
        <v>88.54743107897967</v>
      </c>
    </row>
    <row r="13" spans="1:29">
      <c r="A13" s="239" t="s">
        <v>784</v>
      </c>
      <c r="B13" s="35" t="s">
        <v>92</v>
      </c>
      <c r="C13" s="35">
        <v>98.649097472490226</v>
      </c>
      <c r="D13" s="35">
        <v>98.310868867114323</v>
      </c>
      <c r="E13" s="35">
        <v>97.888971920063412</v>
      </c>
      <c r="F13" s="35">
        <v>97.363281406508946</v>
      </c>
      <c r="G13" s="35">
        <v>96.709153176121504</v>
      </c>
      <c r="H13" s="35">
        <v>95.896591573207701</v>
      </c>
      <c r="I13" s="35">
        <v>100</v>
      </c>
      <c r="J13" s="35">
        <v>89.465063702587074</v>
      </c>
      <c r="K13" s="35">
        <v>80.5118542433747</v>
      </c>
      <c r="L13" s="35">
        <v>73.176980685225018</v>
      </c>
      <c r="M13" s="35">
        <v>67.411061834389912</v>
      </c>
      <c r="N13" s="35">
        <v>63.125542343306762</v>
      </c>
      <c r="O13" s="35">
        <v>60.226679550392689</v>
      </c>
      <c r="P13" s="35">
        <v>58.637811973972234</v>
      </c>
      <c r="Q13" s="35">
        <v>58.31246250047424</v>
      </c>
      <c r="R13" s="35">
        <v>59.240729085010479</v>
      </c>
      <c r="S13" s="35">
        <v>61.450518507171651</v>
      </c>
      <c r="T13" s="35">
        <v>67.64466211125908</v>
      </c>
      <c r="U13" s="35">
        <v>73.091753102351802</v>
      </c>
      <c r="V13" s="35">
        <v>77.792530677383269</v>
      </c>
      <c r="W13" s="35">
        <v>81.787726638598386</v>
      </c>
      <c r="X13" s="35">
        <v>85.141536256442876</v>
      </c>
      <c r="Y13" s="35">
        <v>87.92899341049629</v>
      </c>
      <c r="Z13" s="35">
        <v>90.227214718189757</v>
      </c>
    </row>
    <row r="14" spans="1:29">
      <c r="A14" s="239" t="s">
        <v>784</v>
      </c>
      <c r="B14" s="35" t="s">
        <v>93</v>
      </c>
      <c r="C14" s="35">
        <v>98.317651497701277</v>
      </c>
      <c r="D14" s="35">
        <v>97.92224213968575</v>
      </c>
      <c r="E14" s="35">
        <v>97.435253149909855</v>
      </c>
      <c r="F14" s="35">
        <v>96.836186561986054</v>
      </c>
      <c r="G14" s="35">
        <v>96.100330536646354</v>
      </c>
      <c r="H14" s="35">
        <v>95.198090984946475</v>
      </c>
      <c r="I14" s="35">
        <v>94.094326427544999</v>
      </c>
      <c r="J14" s="35">
        <v>100</v>
      </c>
      <c r="K14" s="35">
        <v>89.089670047422189</v>
      </c>
      <c r="L14" s="35">
        <v>79.897641696264472</v>
      </c>
      <c r="M14" s="35">
        <v>72.466042842942073</v>
      </c>
      <c r="N14" s="35">
        <v>66.73768637012337</v>
      </c>
      <c r="O14" s="35">
        <v>62.613279468526336</v>
      </c>
      <c r="P14" s="35">
        <v>59.992015568010871</v>
      </c>
      <c r="Q14" s="35">
        <v>58.797294654283341</v>
      </c>
      <c r="R14" s="35">
        <v>58.991021491963345</v>
      </c>
      <c r="S14" s="35">
        <v>60.579507574869659</v>
      </c>
      <c r="T14" s="35">
        <v>66.556339660806628</v>
      </c>
      <c r="U14" s="35">
        <v>71.866750917476125</v>
      </c>
      <c r="V14" s="35">
        <v>76.502744553326863</v>
      </c>
      <c r="W14" s="35">
        <v>80.491928112963279</v>
      </c>
      <c r="X14" s="35">
        <v>83.884202526297386</v>
      </c>
      <c r="Y14" s="35">
        <v>86.741177037955879</v>
      </c>
      <c r="Z14" s="35">
        <v>89.128474796597217</v>
      </c>
    </row>
    <row r="15" spans="1:29">
      <c r="A15" s="239" t="s">
        <v>788</v>
      </c>
      <c r="B15" s="35" t="s">
        <v>82</v>
      </c>
      <c r="C15" s="35">
        <v>98.053464312268773</v>
      </c>
      <c r="D15" s="35">
        <v>97.593393463401952</v>
      </c>
      <c r="E15" s="35">
        <v>97.026422163154791</v>
      </c>
      <c r="F15" s="35">
        <v>96.328684545276104</v>
      </c>
      <c r="G15" s="35">
        <v>95.471500731419354</v>
      </c>
      <c r="H15" s="35">
        <v>94.420679859330662</v>
      </c>
      <c r="I15" s="35">
        <v>100</v>
      </c>
      <c r="J15" s="35">
        <v>86.107141849121192</v>
      </c>
      <c r="K15" s="35">
        <v>74.810849317655212</v>
      </c>
      <c r="L15" s="35">
        <v>65.962360306382635</v>
      </c>
      <c r="M15" s="35">
        <v>59.318235583274245</v>
      </c>
      <c r="N15" s="35">
        <v>54.624078471680448</v>
      </c>
      <c r="O15" s="35">
        <v>51.664453095464268</v>
      </c>
      <c r="P15" s="35">
        <v>50.288956829069562</v>
      </c>
      <c r="Q15" s="35">
        <v>50.423991642247643</v>
      </c>
      <c r="R15" s="35">
        <v>52.076884536596481</v>
      </c>
      <c r="S15" s="35">
        <v>55.335522509427918</v>
      </c>
      <c r="T15" s="35">
        <v>61.855394664016487</v>
      </c>
      <c r="U15" s="35">
        <v>67.739960810835413</v>
      </c>
      <c r="V15" s="35">
        <v>72.941921228209665</v>
      </c>
      <c r="W15" s="35">
        <v>77.462619469697486</v>
      </c>
      <c r="X15" s="35">
        <v>81.336738722319268</v>
      </c>
      <c r="Y15" s="35">
        <v>84.619077021711007</v>
      </c>
      <c r="Z15" s="35">
        <v>87.374291587973218</v>
      </c>
    </row>
    <row r="16" spans="1:29">
      <c r="A16" s="239" t="s">
        <v>788</v>
      </c>
      <c r="B16" s="35" t="s">
        <v>83</v>
      </c>
      <c r="C16" s="35">
        <v>98.387788697034111</v>
      </c>
      <c r="D16" s="35">
        <v>97.964954497837539</v>
      </c>
      <c r="E16" s="35">
        <v>97.4328372246638</v>
      </c>
      <c r="F16" s="35">
        <v>96.764149916576329</v>
      </c>
      <c r="G16" s="35">
        <v>95.925359471049205</v>
      </c>
      <c r="H16" s="35">
        <v>94.875594853918855</v>
      </c>
      <c r="I16" s="35">
        <v>100</v>
      </c>
      <c r="J16" s="35">
        <v>86.492507935723864</v>
      </c>
      <c r="K16" s="35">
        <v>75.384185821147852</v>
      </c>
      <c r="L16" s="35">
        <v>66.525580231223145</v>
      </c>
      <c r="M16" s="35">
        <v>59.691683263603835</v>
      </c>
      <c r="N16" s="35">
        <v>54.646301411629175</v>
      </c>
      <c r="O16" s="35">
        <v>51.18138280844785</v>
      </c>
      <c r="P16" s="35">
        <v>49.138237602627996</v>
      </c>
      <c r="Q16" s="35">
        <v>48.417529381015598</v>
      </c>
      <c r="R16" s="35">
        <v>48.983232492837857</v>
      </c>
      <c r="S16" s="35">
        <v>50.863667209654707</v>
      </c>
      <c r="T16" s="35">
        <v>58.364631044062151</v>
      </c>
      <c r="U16" s="35">
        <v>65.167458817320707</v>
      </c>
      <c r="V16" s="35">
        <v>71.169850791708839</v>
      </c>
      <c r="W16" s="35">
        <v>76.349608504139439</v>
      </c>
      <c r="X16" s="35">
        <v>80.740271698376816</v>
      </c>
      <c r="Y16" s="35">
        <v>84.40909197772099</v>
      </c>
      <c r="Z16" s="35">
        <v>87.439824673377316</v>
      </c>
    </row>
    <row r="17" spans="1:26">
      <c r="A17" s="239" t="s">
        <v>788</v>
      </c>
      <c r="B17" s="35" t="s">
        <v>84</v>
      </c>
      <c r="C17" s="35">
        <v>99.325319271609246</v>
      </c>
      <c r="D17" s="35">
        <v>99.123963959322921</v>
      </c>
      <c r="E17" s="35">
        <v>98.862898647561622</v>
      </c>
      <c r="F17" s="35">
        <v>98.524679938195419</v>
      </c>
      <c r="G17" s="35">
        <v>98.086948723465753</v>
      </c>
      <c r="H17" s="35">
        <v>100</v>
      </c>
      <c r="I17" s="35">
        <v>88.340031086274578</v>
      </c>
      <c r="J17" s="35">
        <v>78.478657045086862</v>
      </c>
      <c r="K17" s="35">
        <v>70.358430829588087</v>
      </c>
      <c r="L17" s="35">
        <v>63.857335189333334</v>
      </c>
      <c r="M17" s="35">
        <v>58.829838353378591</v>
      </c>
      <c r="N17" s="35">
        <v>55.134992401074314</v>
      </c>
      <c r="O17" s="35">
        <v>52.653940177997647</v>
      </c>
      <c r="P17" s="35">
        <v>51.299862565308217</v>
      </c>
      <c r="Q17" s="35">
        <v>51.023073507992009</v>
      </c>
      <c r="R17" s="35">
        <v>51.813220340004541</v>
      </c>
      <c r="S17" s="35">
        <v>53.699681112869079</v>
      </c>
      <c r="T17" s="35">
        <v>56.750382860983372</v>
      </c>
      <c r="U17" s="35">
        <v>64.466109300913359</v>
      </c>
      <c r="V17" s="35">
        <v>71.20031481622641</v>
      </c>
      <c r="W17" s="35">
        <v>76.915635174219716</v>
      </c>
      <c r="X17" s="35">
        <v>81.660761297502631</v>
      </c>
      <c r="Y17" s="35">
        <v>85.53326395709702</v>
      </c>
      <c r="Z17" s="35">
        <v>88.65159867769421</v>
      </c>
    </row>
    <row r="18" spans="1:26">
      <c r="A18" s="239" t="s">
        <v>788</v>
      </c>
      <c r="B18" s="35" t="s">
        <v>85</v>
      </c>
      <c r="C18" s="35">
        <v>99.77126976648394</v>
      </c>
      <c r="D18" s="35">
        <v>99.690802602962776</v>
      </c>
      <c r="E18" s="35">
        <v>99.582093380750734</v>
      </c>
      <c r="F18" s="35">
        <v>99.435284599255141</v>
      </c>
      <c r="G18" s="35">
        <v>100</v>
      </c>
      <c r="H18" s="35">
        <v>89.195730024569144</v>
      </c>
      <c r="I18" s="35">
        <v>79.920047366708587</v>
      </c>
      <c r="J18" s="35">
        <v>72.132783368105549</v>
      </c>
      <c r="K18" s="35">
        <v>65.743120161925887</v>
      </c>
      <c r="L18" s="35">
        <v>60.638204482717462</v>
      </c>
      <c r="M18" s="35">
        <v>56.703642505439447</v>
      </c>
      <c r="N18" s="35">
        <v>53.837034299731457</v>
      </c>
      <c r="O18" s="35">
        <v>51.956240068253734</v>
      </c>
      <c r="P18" s="35">
        <v>51.004030641198014</v>
      </c>
      <c r="Q18" s="35">
        <v>50.950450484057171</v>
      </c>
      <c r="R18" s="35">
        <v>51.793794709568672</v>
      </c>
      <c r="S18" s="35">
        <v>53.56065956006848</v>
      </c>
      <c r="T18" s="35">
        <v>56.305092210314811</v>
      </c>
      <c r="U18" s="35">
        <v>60.10643292153005</v>
      </c>
      <c r="V18" s="35">
        <v>68.431821391522547</v>
      </c>
      <c r="W18" s="35">
        <v>75.419170533399665</v>
      </c>
      <c r="X18" s="35">
        <v>81.099516806369039</v>
      </c>
      <c r="Y18" s="35">
        <v>85.607498686956902</v>
      </c>
      <c r="Z18" s="35">
        <v>89.120975911929719</v>
      </c>
    </row>
    <row r="19" spans="1:26">
      <c r="A19" s="239" t="s">
        <v>788</v>
      </c>
      <c r="B19" s="35" t="s">
        <v>86</v>
      </c>
      <c r="C19" s="35">
        <v>99.87922462802679</v>
      </c>
      <c r="D19" s="35">
        <v>99.829031877457268</v>
      </c>
      <c r="E19" s="35">
        <v>99.75800794974549</v>
      </c>
      <c r="F19" s="35">
        <v>99.657535824243411</v>
      </c>
      <c r="G19" s="35">
        <v>100</v>
      </c>
      <c r="H19" s="35">
        <v>89.221330996464133</v>
      </c>
      <c r="I19" s="35">
        <v>79.936372168665187</v>
      </c>
      <c r="J19" s="35">
        <v>72.088168940519736</v>
      </c>
      <c r="K19" s="35">
        <v>65.578830991778375</v>
      </c>
      <c r="L19" s="35">
        <v>60.293206521005573</v>
      </c>
      <c r="M19" s="35">
        <v>56.115760999238951</v>
      </c>
      <c r="N19" s="35">
        <v>52.941709867904052</v>
      </c>
      <c r="O19" s="35">
        <v>50.683806994909787</v>
      </c>
      <c r="P19" s="35">
        <v>49.276143983389495</v>
      </c>
      <c r="Q19" s="35">
        <v>48.676073337907219</v>
      </c>
      <c r="R19" s="35">
        <v>48.865061098478428</v>
      </c>
      <c r="S19" s="35">
        <v>49.848966921737485</v>
      </c>
      <c r="T19" s="35">
        <v>51.657961315049285</v>
      </c>
      <c r="U19" s="35">
        <v>54.34601418954761</v>
      </c>
      <c r="V19" s="35">
        <v>64.705715114900698</v>
      </c>
      <c r="W19" s="35">
        <v>73.359061674044554</v>
      </c>
      <c r="X19" s="35">
        <v>80.252784869093688</v>
      </c>
      <c r="Y19" s="35">
        <v>85.5589930302271</v>
      </c>
      <c r="Z19" s="35">
        <v>89.543281464861153</v>
      </c>
    </row>
    <row r="20" spans="1:26">
      <c r="A20" s="239" t="s">
        <v>788</v>
      </c>
      <c r="B20" s="35" t="s">
        <v>87</v>
      </c>
      <c r="C20" s="35">
        <v>99.964294728514119</v>
      </c>
      <c r="D20" s="35">
        <v>99.947743837670203</v>
      </c>
      <c r="E20" s="35">
        <v>99.923524208387221</v>
      </c>
      <c r="F20" s="35">
        <v>100</v>
      </c>
      <c r="G20" s="35">
        <v>90.241306603071166</v>
      </c>
      <c r="H20" s="35">
        <v>81.717522082521882</v>
      </c>
      <c r="I20" s="35">
        <v>74.405000503603375</v>
      </c>
      <c r="J20" s="35">
        <v>68.243389452938501</v>
      </c>
      <c r="K20" s="35">
        <v>63.153505017761347</v>
      </c>
      <c r="L20" s="35">
        <v>59.05081211114738</v>
      </c>
      <c r="M20" s="35">
        <v>55.854926450929717</v>
      </c>
      <c r="N20" s="35">
        <v>53.495899101583646</v>
      </c>
      <c r="O20" s="35">
        <v>51.918114552854675</v>
      </c>
      <c r="P20" s="35">
        <v>51.082545107476349</v>
      </c>
      <c r="Q20" s="35">
        <v>50.967942356450557</v>
      </c>
      <c r="R20" s="35">
        <v>51.5713610943207</v>
      </c>
      <c r="S20" s="35">
        <v>52.908225274028496</v>
      </c>
      <c r="T20" s="35">
        <v>55.011964700650125</v>
      </c>
      <c r="U20" s="35">
        <v>57.933071199335664</v>
      </c>
      <c r="V20" s="35">
        <v>61.737238831702598</v>
      </c>
      <c r="W20" s="35">
        <v>71.705426057079507</v>
      </c>
      <c r="X20" s="35">
        <v>79.555928743502037</v>
      </c>
      <c r="Y20" s="35">
        <v>85.474560253060105</v>
      </c>
      <c r="Z20" s="35">
        <v>89.802498108996247</v>
      </c>
    </row>
    <row r="21" spans="1:26">
      <c r="A21" s="239" t="s">
        <v>788</v>
      </c>
      <c r="B21" s="35" t="s">
        <v>88</v>
      </c>
      <c r="C21" s="35">
        <v>99.956212413714525</v>
      </c>
      <c r="D21" s="35">
        <v>99.93675240524432</v>
      </c>
      <c r="E21" s="35">
        <v>99.90864845146838</v>
      </c>
      <c r="F21" s="35">
        <v>100</v>
      </c>
      <c r="G21" s="35">
        <v>90.20974405393693</v>
      </c>
      <c r="H21" s="35">
        <v>81.667819312957974</v>
      </c>
      <c r="I21" s="35">
        <v>74.35187627212683</v>
      </c>
      <c r="J21" s="35">
        <v>68.201437116096002</v>
      </c>
      <c r="K21" s="35">
        <v>63.136561016414753</v>
      </c>
      <c r="L21" s="35">
        <v>59.071891692455161</v>
      </c>
      <c r="M21" s="35">
        <v>55.926528700837288</v>
      </c>
      <c r="N21" s="35">
        <v>53.630531301221552</v>
      </c>
      <c r="O21" s="35">
        <v>52.128934614570056</v>
      </c>
      <c r="P21" s="35">
        <v>51.38405899560874</v>
      </c>
      <c r="Q21" s="35">
        <v>51.376716443691691</v>
      </c>
      <c r="R21" s="35">
        <v>52.10671619523297</v>
      </c>
      <c r="S21" s="35">
        <v>53.592869395234153</v>
      </c>
      <c r="T21" s="35">
        <v>55.872494816801712</v>
      </c>
      <c r="U21" s="35">
        <v>59.000229726629051</v>
      </c>
      <c r="V21" s="35">
        <v>63.045747833436671</v>
      </c>
      <c r="W21" s="35">
        <v>72.45824504902771</v>
      </c>
      <c r="X21" s="35">
        <v>79.900720771930992</v>
      </c>
      <c r="Y21" s="35">
        <v>85.556445598823956</v>
      </c>
      <c r="Z21" s="35">
        <v>89.735247236727346</v>
      </c>
    </row>
    <row r="22" spans="1:26">
      <c r="A22" s="239" t="s">
        <v>788</v>
      </c>
      <c r="B22" s="35" t="s">
        <v>89</v>
      </c>
      <c r="C22" s="35">
        <v>99.836605392941067</v>
      </c>
      <c r="D22" s="35">
        <v>99.774335283255695</v>
      </c>
      <c r="E22" s="35">
        <v>99.688375483731022</v>
      </c>
      <c r="F22" s="35">
        <v>99.569751369316833</v>
      </c>
      <c r="G22" s="35">
        <v>100</v>
      </c>
      <c r="H22" s="35">
        <v>89.74429092626653</v>
      </c>
      <c r="I22" s="35">
        <v>80.870279721117683</v>
      </c>
      <c r="J22" s="35">
        <v>73.350414497796962</v>
      </c>
      <c r="K22" s="35">
        <v>67.111934453286949</v>
      </c>
      <c r="L22" s="35">
        <v>62.060591225039275</v>
      </c>
      <c r="M22" s="35">
        <v>58.098078801025153</v>
      </c>
      <c r="N22" s="35">
        <v>55.133913728885133</v>
      </c>
      <c r="O22" s="35">
        <v>53.092977993032811</v>
      </c>
      <c r="P22" s="35">
        <v>51.919972123615906</v>
      </c>
      <c r="Q22" s="35">
        <v>51.581828925078234</v>
      </c>
      <c r="R22" s="35">
        <v>52.068845141353457</v>
      </c>
      <c r="S22" s="35">
        <v>53.394971922782922</v>
      </c>
      <c r="T22" s="35">
        <v>55.59739135790317</v>
      </c>
      <c r="U22" s="35">
        <v>58.735195777347251</v>
      </c>
      <c r="V22" s="35">
        <v>67.796086329516498</v>
      </c>
      <c r="W22" s="35">
        <v>75.338087469872633</v>
      </c>
      <c r="X22" s="35">
        <v>81.386625763477056</v>
      </c>
      <c r="Y22" s="35">
        <v>86.105508734073439</v>
      </c>
      <c r="Z22" s="35">
        <v>89.713016439833467</v>
      </c>
    </row>
    <row r="23" spans="1:26">
      <c r="A23" s="239" t="s">
        <v>788</v>
      </c>
      <c r="B23" s="35" t="s">
        <v>90</v>
      </c>
      <c r="C23" s="35">
        <v>99.500909294779859</v>
      </c>
      <c r="D23" s="35">
        <v>99.339773925779767</v>
      </c>
      <c r="E23" s="35">
        <v>99.126870965290919</v>
      </c>
      <c r="F23" s="35">
        <v>98.845761234272629</v>
      </c>
      <c r="G23" s="35">
        <v>98.474928956165996</v>
      </c>
      <c r="H23" s="35">
        <v>100</v>
      </c>
      <c r="I23" s="35">
        <v>89.27933391740352</v>
      </c>
      <c r="J23" s="35">
        <v>80.091448032380029</v>
      </c>
      <c r="K23" s="35">
        <v>72.409239810789217</v>
      </c>
      <c r="L23" s="35">
        <v>66.149095423400183</v>
      </c>
      <c r="M23" s="35">
        <v>61.202446297094291</v>
      </c>
      <c r="N23" s="35">
        <v>57.458425938869595</v>
      </c>
      <c r="O23" s="35">
        <v>54.818834492191826</v>
      </c>
      <c r="P23" s="35">
        <v>53.207273008020614</v>
      </c>
      <c r="Q23" s="35">
        <v>52.574266928158245</v>
      </c>
      <c r="R23" s="35">
        <v>52.899808390976553</v>
      </c>
      <c r="S23" s="35">
        <v>54.194227131249228</v>
      </c>
      <c r="T23" s="35">
        <v>56.497751759005624</v>
      </c>
      <c r="U23" s="35">
        <v>64.733654522394886</v>
      </c>
      <c r="V23" s="35">
        <v>71.851277277327029</v>
      </c>
      <c r="W23" s="35">
        <v>77.810891587062585</v>
      </c>
      <c r="X23" s="35">
        <v>82.680334375126492</v>
      </c>
      <c r="Y23" s="35">
        <v>86.584918944738448</v>
      </c>
      <c r="Z23" s="35">
        <v>89.671090060230455</v>
      </c>
    </row>
    <row r="24" spans="1:26">
      <c r="A24" s="239" t="s">
        <v>788</v>
      </c>
      <c r="B24" s="35" t="s">
        <v>91</v>
      </c>
      <c r="C24" s="35">
        <v>99.280550187537685</v>
      </c>
      <c r="D24" s="35">
        <v>99.079041688761137</v>
      </c>
      <c r="E24" s="35">
        <v>98.821468585214859</v>
      </c>
      <c r="F24" s="35">
        <v>98.492471976595979</v>
      </c>
      <c r="G24" s="35">
        <v>98.072638221050155</v>
      </c>
      <c r="H24" s="35">
        <v>100</v>
      </c>
      <c r="I24" s="35">
        <v>89.105824700537056</v>
      </c>
      <c r="J24" s="35">
        <v>79.835307112743308</v>
      </c>
      <c r="K24" s="35">
        <v>72.179831144477333</v>
      </c>
      <c r="L24" s="35">
        <v>66.059568815389014</v>
      </c>
      <c r="M24" s="35">
        <v>61.364004287716881</v>
      </c>
      <c r="N24" s="35">
        <v>57.980808138053177</v>
      </c>
      <c r="O24" s="35">
        <v>55.81460384946768</v>
      </c>
      <c r="P24" s="35">
        <v>54.798134806754327</v>
      </c>
      <c r="Q24" s="35">
        <v>54.898210586074484</v>
      </c>
      <c r="R24" s="35">
        <v>56.118144647530166</v>
      </c>
      <c r="S24" s="35">
        <v>58.497524702743839</v>
      </c>
      <c r="T24" s="35">
        <v>62.109232047129659</v>
      </c>
      <c r="U24" s="35">
        <v>68.801533810739173</v>
      </c>
      <c r="V24" s="35">
        <v>74.586593793438055</v>
      </c>
      <c r="W24" s="35">
        <v>79.480010856759733</v>
      </c>
      <c r="X24" s="35">
        <v>83.54846858226432</v>
      </c>
      <c r="Y24" s="35">
        <v>86.885225722858522</v>
      </c>
      <c r="Z24" s="35">
        <v>89.59259707653527</v>
      </c>
    </row>
    <row r="25" spans="1:26">
      <c r="A25" s="239" t="s">
        <v>788</v>
      </c>
      <c r="B25" s="35" t="s">
        <v>92</v>
      </c>
      <c r="C25" s="35">
        <v>98.740074177066532</v>
      </c>
      <c r="D25" s="35">
        <v>98.429299964989909</v>
      </c>
      <c r="E25" s="35">
        <v>98.042720369277362</v>
      </c>
      <c r="F25" s="35">
        <v>97.562316112605473</v>
      </c>
      <c r="G25" s="35">
        <v>96.966045703512137</v>
      </c>
      <c r="H25" s="35">
        <v>96.227092834220272</v>
      </c>
      <c r="I25" s="35">
        <v>100</v>
      </c>
      <c r="J25" s="35">
        <v>90.359601672982251</v>
      </c>
      <c r="K25" s="35">
        <v>82.086509096747136</v>
      </c>
      <c r="L25" s="35">
        <v>75.256445103175977</v>
      </c>
      <c r="M25" s="35">
        <v>69.861177079121489</v>
      </c>
      <c r="N25" s="35">
        <v>65.849212513509997</v>
      </c>
      <c r="O25" s="35">
        <v>63.156793697390334</v>
      </c>
      <c r="P25" s="35">
        <v>61.729111684506535</v>
      </c>
      <c r="Q25" s="35">
        <v>61.533233193380887</v>
      </c>
      <c r="R25" s="35">
        <v>62.564432121911132</v>
      </c>
      <c r="S25" s="35">
        <v>64.847027171053853</v>
      </c>
      <c r="T25" s="35">
        <v>70.570440529589305</v>
      </c>
      <c r="U25" s="35">
        <v>75.56158964883663</v>
      </c>
      <c r="V25" s="35">
        <v>79.843129123720104</v>
      </c>
      <c r="W25" s="35">
        <v>83.467176073497697</v>
      </c>
      <c r="X25" s="35">
        <v>86.501658113062817</v>
      </c>
      <c r="Y25" s="35">
        <v>89.020344172854976</v>
      </c>
      <c r="Z25" s="35">
        <v>91.09619802723175</v>
      </c>
    </row>
    <row r="26" spans="1:26">
      <c r="A26" s="239" t="s">
        <v>788</v>
      </c>
      <c r="B26" s="35" t="s">
        <v>93</v>
      </c>
      <c r="C26" s="35">
        <v>97.574482471205343</v>
      </c>
      <c r="D26" s="35">
        <v>97.015615267412059</v>
      </c>
      <c r="E26" s="35">
        <v>96.330688179190744</v>
      </c>
      <c r="F26" s="35">
        <v>95.49266140764297</v>
      </c>
      <c r="G26" s="35">
        <v>94.469411725106909</v>
      </c>
      <c r="H26" s="35">
        <v>93.223149616562168</v>
      </c>
      <c r="I26" s="35">
        <v>91.709978597151292</v>
      </c>
      <c r="J26" s="35">
        <v>100</v>
      </c>
      <c r="K26" s="35">
        <v>88.259153400770217</v>
      </c>
      <c r="L26" s="35">
        <v>78.477133214461332</v>
      </c>
      <c r="M26" s="35">
        <v>70.659937043257187</v>
      </c>
      <c r="N26" s="35">
        <v>64.708389606403841</v>
      </c>
      <c r="O26" s="35">
        <v>60.485745349540288</v>
      </c>
      <c r="P26" s="35">
        <v>57.863482116636689</v>
      </c>
      <c r="Q26" s="35">
        <v>56.74891094699133</v>
      </c>
      <c r="R26" s="35">
        <v>57.099701456434495</v>
      </c>
      <c r="S26" s="35">
        <v>63.33825027907227</v>
      </c>
      <c r="T26" s="35">
        <v>68.951338139991464</v>
      </c>
      <c r="U26" s="35">
        <v>73.906159113867204</v>
      </c>
      <c r="V26" s="35">
        <v>78.211599353019281</v>
      </c>
      <c r="W26" s="35">
        <v>81.904682717939281</v>
      </c>
      <c r="X26" s="35">
        <v>85.039095582230857</v>
      </c>
      <c r="Y26" s="35">
        <v>87.676384725929026</v>
      </c>
      <c r="Z26" s="35">
        <v>89.879743669881933</v>
      </c>
    </row>
    <row r="27" spans="1:26">
      <c r="A27" s="239" t="s">
        <v>803</v>
      </c>
      <c r="B27" s="35" t="s">
        <v>82</v>
      </c>
      <c r="C27" s="35">
        <v>98.735030489106663</v>
      </c>
      <c r="D27" s="35">
        <v>98.430089866098896</v>
      </c>
      <c r="E27" s="35">
        <v>98.052448124803632</v>
      </c>
      <c r="F27" s="35">
        <v>97.585210181972272</v>
      </c>
      <c r="G27" s="35">
        <v>97.007790974724045</v>
      </c>
      <c r="H27" s="35">
        <v>96.295237755196652</v>
      </c>
      <c r="I27" s="35">
        <v>100</v>
      </c>
      <c r="J27" s="35">
        <v>90.598420315253335</v>
      </c>
      <c r="K27" s="35">
        <v>82.518748219509845</v>
      </c>
      <c r="L27" s="35">
        <v>75.852929716383571</v>
      </c>
      <c r="M27" s="35">
        <v>70.606609291985365</v>
      </c>
      <c r="N27" s="35">
        <v>66.739758262864271</v>
      </c>
      <c r="O27" s="35">
        <v>64.198014857536236</v>
      </c>
      <c r="P27" s="35">
        <v>62.934280428155134</v>
      </c>
      <c r="Q27" s="35">
        <v>62.921815218327104</v>
      </c>
      <c r="R27" s="35">
        <v>64.160344545700355</v>
      </c>
      <c r="S27" s="35">
        <v>66.676117559375641</v>
      </c>
      <c r="T27" s="35">
        <v>72.07302077928513</v>
      </c>
      <c r="U27" s="35">
        <v>76.768444966233247</v>
      </c>
      <c r="V27" s="35">
        <v>80.793185519989535</v>
      </c>
      <c r="W27" s="35">
        <v>84.201428028671899</v>
      </c>
      <c r="X27" s="35">
        <v>87.05927332896384</v>
      </c>
      <c r="Y27" s="35">
        <v>89.436503697859521</v>
      </c>
      <c r="Z27" s="35">
        <v>91.401170243036646</v>
      </c>
    </row>
    <row r="28" spans="1:26">
      <c r="A28" s="239" t="s">
        <v>803</v>
      </c>
      <c r="B28" s="35" t="s">
        <v>83</v>
      </c>
      <c r="C28" s="35">
        <v>99.023861173023107</v>
      </c>
      <c r="D28" s="35">
        <v>98.764556428437103</v>
      </c>
      <c r="E28" s="35">
        <v>98.436975977040973</v>
      </c>
      <c r="F28" s="35">
        <v>98.023507911529293</v>
      </c>
      <c r="G28" s="35">
        <v>97.502216847151274</v>
      </c>
      <c r="H28" s="35">
        <v>96.845914951574684</v>
      </c>
      <c r="I28" s="35">
        <v>100</v>
      </c>
      <c r="J28" s="35">
        <v>91.455393652973925</v>
      </c>
      <c r="K28" s="35">
        <v>83.991732789004857</v>
      </c>
      <c r="L28" s="35">
        <v>77.695946728445662</v>
      </c>
      <c r="M28" s="35">
        <v>72.588208447221419</v>
      </c>
      <c r="N28" s="35">
        <v>68.649243726518023</v>
      </c>
      <c r="O28" s="35">
        <v>65.842538236734285</v>
      </c>
      <c r="P28" s="35">
        <v>64.13067941053319</v>
      </c>
      <c r="Q28" s="35">
        <v>63.486237752156562</v>
      </c>
      <c r="R28" s="35">
        <v>63.897988546844921</v>
      </c>
      <c r="S28" s="35">
        <v>65.37316009351828</v>
      </c>
      <c r="T28" s="35">
        <v>71.386637713961889</v>
      </c>
      <c r="U28" s="35">
        <v>76.56747336003292</v>
      </c>
      <c r="V28" s="35">
        <v>80.951301008975392</v>
      </c>
      <c r="W28" s="35">
        <v>84.607640080090974</v>
      </c>
      <c r="X28" s="35">
        <v>87.622330240591722</v>
      </c>
      <c r="Y28" s="35">
        <v>90.085307916023666</v>
      </c>
      <c r="Z28" s="35">
        <v>92.082945464660256</v>
      </c>
    </row>
    <row r="29" spans="1:26">
      <c r="A29" s="239" t="s">
        <v>803</v>
      </c>
      <c r="B29" s="35" t="s">
        <v>84</v>
      </c>
      <c r="C29" s="35">
        <v>99.530624349188599</v>
      </c>
      <c r="D29" s="35">
        <v>99.390333035678168</v>
      </c>
      <c r="E29" s="35">
        <v>99.208296389356747</v>
      </c>
      <c r="F29" s="35">
        <v>98.972220528074075</v>
      </c>
      <c r="G29" s="35">
        <v>98.666278853699168</v>
      </c>
      <c r="H29" s="35">
        <v>100</v>
      </c>
      <c r="I29" s="35">
        <v>91.729441956927218</v>
      </c>
      <c r="J29" s="35">
        <v>84.444634767557901</v>
      </c>
      <c r="K29" s="35">
        <v>78.214513203498612</v>
      </c>
      <c r="L29" s="35">
        <v>73.053766905160728</v>
      </c>
      <c r="M29" s="35">
        <v>68.943766577363547</v>
      </c>
      <c r="N29" s="35">
        <v>65.849867788983147</v>
      </c>
      <c r="O29" s="35">
        <v>63.734525207156778</v>
      </c>
      <c r="P29" s="35">
        <v>62.566462820094202</v>
      </c>
      <c r="Q29" s="35">
        <v>62.326478172099222</v>
      </c>
      <c r="R29" s="35">
        <v>63.010456813134276</v>
      </c>
      <c r="S29" s="35">
        <v>64.629973449490478</v>
      </c>
      <c r="T29" s="35">
        <v>67.210562008447909</v>
      </c>
      <c r="U29" s="35">
        <v>73.54412464724156</v>
      </c>
      <c r="V29" s="35">
        <v>78.871095357960243</v>
      </c>
      <c r="W29" s="35">
        <v>83.262689138986929</v>
      </c>
      <c r="X29" s="35">
        <v>86.827027554438089</v>
      </c>
      <c r="Y29" s="35">
        <v>89.684986835553175</v>
      </c>
      <c r="Z29" s="35">
        <v>91.955037773559496</v>
      </c>
    </row>
    <row r="30" spans="1:26">
      <c r="A30" s="239" t="s">
        <v>803</v>
      </c>
      <c r="B30" s="35" t="s">
        <v>85</v>
      </c>
      <c r="C30" s="35">
        <v>99.828779155536566</v>
      </c>
      <c r="D30" s="35">
        <v>99.768517642162607</v>
      </c>
      <c r="E30" s="35">
        <v>99.687084146269228</v>
      </c>
      <c r="F30" s="35">
        <v>99.577070973946292</v>
      </c>
      <c r="G30" s="35">
        <v>100</v>
      </c>
      <c r="H30" s="35">
        <v>91.786898784691047</v>
      </c>
      <c r="I30" s="35">
        <v>84.512796853572809</v>
      </c>
      <c r="J30" s="35">
        <v>78.224587188978518</v>
      </c>
      <c r="K30" s="35">
        <v>72.925252741989439</v>
      </c>
      <c r="L30" s="35">
        <v>68.590398992692542</v>
      </c>
      <c r="M30" s="35">
        <v>65.181942176678604</v>
      </c>
      <c r="N30" s="35">
        <v>62.658624583301105</v>
      </c>
      <c r="O30" s="35">
        <v>60.98357695112712</v>
      </c>
      <c r="P30" s="35">
        <v>60.129392037380349</v>
      </c>
      <c r="Q30" s="35">
        <v>60.081202256317276</v>
      </c>
      <c r="R30" s="35">
        <v>60.838151002874916</v>
      </c>
      <c r="S30" s="35">
        <v>62.413473592984339</v>
      </c>
      <c r="T30" s="35">
        <v>64.833200327695423</v>
      </c>
      <c r="U30" s="35">
        <v>68.133289218572656</v>
      </c>
      <c r="V30" s="35">
        <v>75.171500555958545</v>
      </c>
      <c r="W30" s="35">
        <v>80.899962854212689</v>
      </c>
      <c r="X30" s="35">
        <v>85.450204523975231</v>
      </c>
      <c r="Y30" s="35">
        <v>88.999011655450118</v>
      </c>
      <c r="Z30" s="35">
        <v>91.729139408159142</v>
      </c>
    </row>
    <row r="31" spans="1:26">
      <c r="A31" s="239" t="s">
        <v>803</v>
      </c>
      <c r="B31" s="35" t="s">
        <v>86</v>
      </c>
      <c r="C31" s="35">
        <v>99.896168686747231</v>
      </c>
      <c r="D31" s="35">
        <v>99.8540947952077</v>
      </c>
      <c r="E31" s="35">
        <v>99.79499159071284</v>
      </c>
      <c r="F31" s="35">
        <v>99.711985607360276</v>
      </c>
      <c r="G31" s="35">
        <v>100</v>
      </c>
      <c r="H31" s="35">
        <v>91.576142530718613</v>
      </c>
      <c r="I31" s="35">
        <v>84.113488197492487</v>
      </c>
      <c r="J31" s="35">
        <v>77.639634944050258</v>
      </c>
      <c r="K31" s="35">
        <v>72.143501606898823</v>
      </c>
      <c r="L31" s="35">
        <v>67.590319730013562</v>
      </c>
      <c r="M31" s="35">
        <v>63.933857802569207</v>
      </c>
      <c r="N31" s="35">
        <v>61.12573588087762</v>
      </c>
      <c r="O31" s="35">
        <v>59.122114856227149</v>
      </c>
      <c r="P31" s="35">
        <v>57.888228684442481</v>
      </c>
      <c r="Q31" s="35">
        <v>57.401245128623302</v>
      </c>
      <c r="R31" s="35">
        <v>57.651857731508294</v>
      </c>
      <c r="S31" s="35">
        <v>58.644876571022664</v>
      </c>
      <c r="T31" s="35">
        <v>60.398926952821299</v>
      </c>
      <c r="U31" s="35">
        <v>62.945199631439095</v>
      </c>
      <c r="V31" s="35">
        <v>71.747520736905471</v>
      </c>
      <c r="W31" s="35">
        <v>78.852437309934871</v>
      </c>
      <c r="X31" s="35">
        <v>84.388355617558602</v>
      </c>
      <c r="Y31" s="35">
        <v>88.592515389147806</v>
      </c>
      <c r="Z31" s="35">
        <v>91.7266743256382</v>
      </c>
    </row>
    <row r="32" spans="1:26">
      <c r="A32" s="239" t="s">
        <v>803</v>
      </c>
      <c r="B32" s="35" t="s">
        <v>87</v>
      </c>
      <c r="C32" s="35">
        <v>99.964854977877522</v>
      </c>
      <c r="D32" s="35">
        <v>99.949234786724588</v>
      </c>
      <c r="E32" s="35">
        <v>99.926675067588022</v>
      </c>
      <c r="F32" s="35">
        <v>100</v>
      </c>
      <c r="G32" s="35">
        <v>92.053736850195961</v>
      </c>
      <c r="H32" s="35">
        <v>84.964378511354653</v>
      </c>
      <c r="I32" s="35">
        <v>78.763026426366551</v>
      </c>
      <c r="J32" s="35">
        <v>73.446902776973204</v>
      </c>
      <c r="K32" s="35">
        <v>68.991491107623943</v>
      </c>
      <c r="L32" s="35">
        <v>65.360673524609965</v>
      </c>
      <c r="M32" s="35">
        <v>62.514665149946069</v>
      </c>
      <c r="N32" s="35">
        <v>60.415887189437775</v>
      </c>
      <c r="O32" s="35">
        <v>59.033087207859523</v>
      </c>
      <c r="P32" s="35">
        <v>58.34405636691374</v>
      </c>
      <c r="Q32" s="35">
        <v>58.337253953397472</v>
      </c>
      <c r="R32" s="35">
        <v>59.012564469146866</v>
      </c>
      <c r="S32" s="35">
        <v>60.381304926327331</v>
      </c>
      <c r="T32" s="35">
        <v>62.465483526004192</v>
      </c>
      <c r="U32" s="35">
        <v>65.296194353325532</v>
      </c>
      <c r="V32" s="35">
        <v>68.910924807689355</v>
      </c>
      <c r="W32" s="35">
        <v>77.136735163748398</v>
      </c>
      <c r="X32" s="35">
        <v>83.477968787205086</v>
      </c>
      <c r="Y32" s="35">
        <v>88.210920148783927</v>
      </c>
      <c r="Z32" s="35">
        <v>91.663914077241941</v>
      </c>
    </row>
    <row r="33" spans="1:26">
      <c r="A33" s="239" t="s">
        <v>803</v>
      </c>
      <c r="B33" s="35" t="s">
        <v>88</v>
      </c>
      <c r="C33" s="35">
        <v>99.961767549468462</v>
      </c>
      <c r="D33" s="35">
        <v>99.945230022562242</v>
      </c>
      <c r="E33" s="35">
        <v>99.921542310913253</v>
      </c>
      <c r="F33" s="35">
        <v>100</v>
      </c>
      <c r="G33" s="35">
        <v>92.338265623538689</v>
      </c>
      <c r="H33" s="35">
        <v>85.483147544912242</v>
      </c>
      <c r="I33" s="35">
        <v>79.473016544629317</v>
      </c>
      <c r="J33" s="35">
        <v>74.312741485033158</v>
      </c>
      <c r="K33" s="35">
        <v>69.985172555267681</v>
      </c>
      <c r="L33" s="35">
        <v>66.460879535665768</v>
      </c>
      <c r="M33" s="35">
        <v>63.705882376864139</v>
      </c>
      <c r="N33" s="35">
        <v>61.687449656763995</v>
      </c>
      <c r="O33" s="35">
        <v>60.378215534116379</v>
      </c>
      <c r="P33" s="35">
        <v>59.758918512309855</v>
      </c>
      <c r="Q33" s="35">
        <v>59.820037244274893</v>
      </c>
      <c r="R33" s="35">
        <v>60.562523056758863</v>
      </c>
      <c r="S33" s="35">
        <v>61.997728871495852</v>
      </c>
      <c r="T33" s="35">
        <v>64.146524545122503</v>
      </c>
      <c r="U33" s="35">
        <v>67.037479890164676</v>
      </c>
      <c r="V33" s="35">
        <v>70.703899754608358</v>
      </c>
      <c r="W33" s="35">
        <v>78.383297751988295</v>
      </c>
      <c r="X33" s="35">
        <v>84.300360883997115</v>
      </c>
      <c r="Y33" s="35">
        <v>88.728454560052413</v>
      </c>
      <c r="Z33" s="35">
        <v>91.974353216665733</v>
      </c>
    </row>
    <row r="34" spans="1:26">
      <c r="A34" s="239" t="s">
        <v>803</v>
      </c>
      <c r="B34" s="35" t="s">
        <v>89</v>
      </c>
      <c r="C34" s="35">
        <v>99.874598204803121</v>
      </c>
      <c r="D34" s="35">
        <v>99.827351622538771</v>
      </c>
      <c r="E34" s="35">
        <v>99.762328164989185</v>
      </c>
      <c r="F34" s="35">
        <v>99.672860479363266</v>
      </c>
      <c r="G34" s="35">
        <v>100</v>
      </c>
      <c r="H34" s="35">
        <v>92.353475991313232</v>
      </c>
      <c r="I34" s="35">
        <v>85.528007951066854</v>
      </c>
      <c r="J34" s="35">
        <v>79.573505351036886</v>
      </c>
      <c r="K34" s="35">
        <v>74.501859089145427</v>
      </c>
      <c r="L34" s="35">
        <v>70.300053138106833</v>
      </c>
      <c r="M34" s="35">
        <v>66.941318668881024</v>
      </c>
      <c r="N34" s="35">
        <v>64.393960844323573</v>
      </c>
      <c r="O34" s="35">
        <v>62.627919613807251</v>
      </c>
      <c r="P34" s="35">
        <v>61.619344044856881</v>
      </c>
      <c r="Q34" s="35">
        <v>61.353518420248541</v>
      </c>
      <c r="R34" s="35">
        <v>61.826432554487887</v>
      </c>
      <c r="S34" s="35">
        <v>63.045182740117326</v>
      </c>
      <c r="T34" s="35">
        <v>65.027254653218037</v>
      </c>
      <c r="U34" s="35">
        <v>67.798597524562823</v>
      </c>
      <c r="V34" s="35">
        <v>75.270632016903491</v>
      </c>
      <c r="W34" s="35">
        <v>81.278707948833571</v>
      </c>
      <c r="X34" s="35">
        <v>85.980198402107959</v>
      </c>
      <c r="Y34" s="35">
        <v>89.586132444473193</v>
      </c>
      <c r="Z34" s="35">
        <v>92.311265485779742</v>
      </c>
    </row>
    <row r="35" spans="1:26">
      <c r="A35" s="239" t="s">
        <v>803</v>
      </c>
      <c r="B35" s="35" t="s">
        <v>90</v>
      </c>
      <c r="C35" s="35">
        <v>99.635752902345615</v>
      </c>
      <c r="D35" s="35">
        <v>99.518035098317839</v>
      </c>
      <c r="E35" s="35">
        <v>99.362409901985657</v>
      </c>
      <c r="F35" s="35">
        <v>99.15677307099989</v>
      </c>
      <c r="G35" s="35">
        <v>98.88523232451243</v>
      </c>
      <c r="H35" s="35">
        <v>100</v>
      </c>
      <c r="I35" s="35">
        <v>92.049212624607847</v>
      </c>
      <c r="J35" s="35">
        <v>85.004590609758822</v>
      </c>
      <c r="K35" s="35">
        <v>78.928014837567616</v>
      </c>
      <c r="L35" s="35">
        <v>73.834427366305121</v>
      </c>
      <c r="M35" s="35">
        <v>69.70905149994519</v>
      </c>
      <c r="N35" s="35">
        <v>66.521826281521754</v>
      </c>
      <c r="O35" s="35">
        <v>64.238563404703513</v>
      </c>
      <c r="P35" s="35">
        <v>62.828966574737102</v>
      </c>
      <c r="Q35" s="35">
        <v>62.271939497956943</v>
      </c>
      <c r="R35" s="35">
        <v>62.558646069428349</v>
      </c>
      <c r="S35" s="35">
        <v>63.693669529143591</v>
      </c>
      <c r="T35" s="35">
        <v>65.694419507429046</v>
      </c>
      <c r="U35" s="35">
        <v>72.663479648198162</v>
      </c>
      <c r="V35" s="35">
        <v>78.479437165233534</v>
      </c>
      <c r="W35" s="35">
        <v>83.219451085807734</v>
      </c>
      <c r="X35" s="35">
        <v>87.012878999439039</v>
      </c>
      <c r="Y35" s="35">
        <v>90.006756103515499</v>
      </c>
      <c r="Z35" s="35">
        <v>92.344629872973414</v>
      </c>
    </row>
    <row r="36" spans="1:26">
      <c r="A36" s="239" t="s">
        <v>803</v>
      </c>
      <c r="B36" s="35" t="s">
        <v>91</v>
      </c>
      <c r="C36" s="35">
        <v>99.489253858227954</v>
      </c>
      <c r="D36" s="35">
        <v>99.345985954276088</v>
      </c>
      <c r="E36" s="35">
        <v>99.162720004281184</v>
      </c>
      <c r="F36" s="35">
        <v>98.928410496471074</v>
      </c>
      <c r="G36" s="35">
        <v>98.629039193853828</v>
      </c>
      <c r="H36" s="35">
        <v>100</v>
      </c>
      <c r="I36" s="35">
        <v>92.132225303367093</v>
      </c>
      <c r="J36" s="35">
        <v>85.190198859611272</v>
      </c>
      <c r="K36" s="35">
        <v>79.261538253578394</v>
      </c>
      <c r="L36" s="35">
        <v>74.377334039063655</v>
      </c>
      <c r="M36" s="35">
        <v>70.533015843359664</v>
      </c>
      <c r="N36" s="35">
        <v>67.705933578587675</v>
      </c>
      <c r="O36" s="35">
        <v>65.868814008756587</v>
      </c>
      <c r="P36" s="35">
        <v>64.999153761776583</v>
      </c>
      <c r="Q36" s="35">
        <v>65.084996266852187</v>
      </c>
      <c r="R36" s="35">
        <v>66.127558860667136</v>
      </c>
      <c r="S36" s="35">
        <v>68.140976788122927</v>
      </c>
      <c r="T36" s="35">
        <v>71.149136491114959</v>
      </c>
      <c r="U36" s="35">
        <v>76.58242984402014</v>
      </c>
      <c r="V36" s="35">
        <v>81.146023899802728</v>
      </c>
      <c r="W36" s="35">
        <v>84.919165893177649</v>
      </c>
      <c r="X36" s="35">
        <v>88.000138749213747</v>
      </c>
      <c r="Y36" s="35">
        <v>90.491335062139953</v>
      </c>
      <c r="Z36" s="35">
        <v>92.490158303217711</v>
      </c>
    </row>
    <row r="37" spans="1:26">
      <c r="A37" s="239" t="s">
        <v>803</v>
      </c>
      <c r="B37" s="35" t="s">
        <v>92</v>
      </c>
      <c r="C37" s="35">
        <v>99.100885628020762</v>
      </c>
      <c r="D37" s="35">
        <v>98.875054142839673</v>
      </c>
      <c r="E37" s="35">
        <v>98.592951353190287</v>
      </c>
      <c r="F37" s="35">
        <v>98.24081101405298</v>
      </c>
      <c r="G37" s="35">
        <v>97.801643215904775</v>
      </c>
      <c r="H37" s="35">
        <v>97.254561163476339</v>
      </c>
      <c r="I37" s="35">
        <v>100</v>
      </c>
      <c r="J37" s="35">
        <v>92.861672280697135</v>
      </c>
      <c r="K37" s="35">
        <v>86.545981231044479</v>
      </c>
      <c r="L37" s="35">
        <v>81.176452300779715</v>
      </c>
      <c r="M37" s="35">
        <v>76.815733079456336</v>
      </c>
      <c r="N37" s="35">
        <v>73.486053064008772</v>
      </c>
      <c r="O37" s="35">
        <v>71.187149570110634</v>
      </c>
      <c r="P37" s="35">
        <v>69.910170890444704</v>
      </c>
      <c r="Q37" s="35">
        <v>69.647154209784858</v>
      </c>
      <c r="R37" s="35">
        <v>70.396190090921976</v>
      </c>
      <c r="S37" s="35">
        <v>72.162474430156536</v>
      </c>
      <c r="T37" s="35">
        <v>76.99498393107676</v>
      </c>
      <c r="U37" s="35">
        <v>81.112930332363121</v>
      </c>
      <c r="V37" s="35">
        <v>84.577133744691153</v>
      </c>
      <c r="W37" s="35">
        <v>87.461282591431981</v>
      </c>
      <c r="X37" s="35">
        <v>89.842510093796832</v>
      </c>
      <c r="Y37" s="35">
        <v>91.795342084547144</v>
      </c>
      <c r="Z37" s="35">
        <v>93.388230264495277</v>
      </c>
    </row>
    <row r="38" spans="1:26">
      <c r="A38" s="239" t="s">
        <v>803</v>
      </c>
      <c r="B38" s="35" t="s">
        <v>93</v>
      </c>
      <c r="C38" s="35">
        <v>98.736778983816848</v>
      </c>
      <c r="D38" s="35">
        <v>98.439011535290575</v>
      </c>
      <c r="E38" s="35">
        <v>98.071820571387008</v>
      </c>
      <c r="F38" s="35">
        <v>97.619424441417763</v>
      </c>
      <c r="G38" s="35">
        <v>97.062666870970403</v>
      </c>
      <c r="H38" s="35">
        <v>96.378408092738482</v>
      </c>
      <c r="I38" s="35">
        <v>95.538867540527718</v>
      </c>
      <c r="J38" s="35">
        <v>100</v>
      </c>
      <c r="K38" s="35">
        <v>91.697452248387506</v>
      </c>
      <c r="L38" s="35">
        <v>84.482756655535724</v>
      </c>
      <c r="M38" s="35">
        <v>78.482587470931207</v>
      </c>
      <c r="N38" s="35">
        <v>73.74301560933803</v>
      </c>
      <c r="O38" s="35">
        <v>70.262426076174634</v>
      </c>
      <c r="P38" s="35">
        <v>68.018375075954552</v>
      </c>
      <c r="Q38" s="35">
        <v>66.9869100837129</v>
      </c>
      <c r="R38" s="35">
        <v>67.154542282725998</v>
      </c>
      <c r="S38" s="35">
        <v>68.523569772985951</v>
      </c>
      <c r="T38" s="35">
        <v>73.591217660589038</v>
      </c>
      <c r="U38" s="35">
        <v>77.991619704384732</v>
      </c>
      <c r="V38" s="35">
        <v>81.761507566729762</v>
      </c>
      <c r="W38" s="35">
        <v>84.955843116220436</v>
      </c>
      <c r="X38" s="35">
        <v>87.638279193339415</v>
      </c>
      <c r="Y38" s="35">
        <v>89.874421969355538</v>
      </c>
      <c r="Z38" s="35">
        <v>91.727462761319828</v>
      </c>
    </row>
    <row r="39" spans="1:26">
      <c r="A39" s="239" t="s">
        <v>804</v>
      </c>
      <c r="B39" s="35" t="s">
        <v>82</v>
      </c>
      <c r="C39" s="35">
        <v>98.349061110298962</v>
      </c>
      <c r="D39" s="35">
        <v>97.952148329237659</v>
      </c>
      <c r="E39" s="35">
        <v>97.461186401577322</v>
      </c>
      <c r="F39" s="35">
        <v>96.854631581304801</v>
      </c>
      <c r="G39" s="35">
        <v>96.106404148171322</v>
      </c>
      <c r="H39" s="35">
        <v>95.185149671433521</v>
      </c>
      <c r="I39" s="35">
        <v>100</v>
      </c>
      <c r="J39" s="35">
        <v>87.903547780624592</v>
      </c>
      <c r="K39" s="35">
        <v>77.838923910680691</v>
      </c>
      <c r="L39" s="35">
        <v>69.777565349914866</v>
      </c>
      <c r="M39" s="35">
        <v>63.593892502752382</v>
      </c>
      <c r="N39" s="35">
        <v>59.13051481778723</v>
      </c>
      <c r="O39" s="35">
        <v>56.24163047018763</v>
      </c>
      <c r="P39" s="35">
        <v>54.818858752717858</v>
      </c>
      <c r="Q39" s="35">
        <v>54.804870170500507</v>
      </c>
      <c r="R39" s="35">
        <v>56.199088296432144</v>
      </c>
      <c r="S39" s="35">
        <v>59.05774232959061</v>
      </c>
      <c r="T39" s="35">
        <v>65.307664488735469</v>
      </c>
      <c r="U39" s="35">
        <v>70.871385119895322</v>
      </c>
      <c r="V39" s="35">
        <v>75.730656545446891</v>
      </c>
      <c r="W39" s="35">
        <v>79.908958600710505</v>
      </c>
      <c r="X39" s="35">
        <v>83.456296714100048</v>
      </c>
      <c r="Y39" s="35">
        <v>86.436949929318047</v>
      </c>
      <c r="Z39" s="35">
        <v>88.920503105321984</v>
      </c>
    </row>
    <row r="40" spans="1:26">
      <c r="A40" s="239" t="s">
        <v>804</v>
      </c>
      <c r="B40" s="35" t="s">
        <v>83</v>
      </c>
      <c r="C40" s="35">
        <v>98.703668090099299</v>
      </c>
      <c r="D40" s="35">
        <v>98.360088308133854</v>
      </c>
      <c r="E40" s="35">
        <v>97.926513560394554</v>
      </c>
      <c r="F40" s="35">
        <v>97.380012090933818</v>
      </c>
      <c r="G40" s="35">
        <v>96.692192988795782</v>
      </c>
      <c r="H40" s="35">
        <v>95.828137838711612</v>
      </c>
      <c r="I40" s="35">
        <v>100</v>
      </c>
      <c r="J40" s="35">
        <v>88.812493728771528</v>
      </c>
      <c r="K40" s="35">
        <v>79.343870656189992</v>
      </c>
      <c r="L40" s="35">
        <v>71.586618789955978</v>
      </c>
      <c r="M40" s="35">
        <v>65.453932119417857</v>
      </c>
      <c r="N40" s="35">
        <v>60.82636491771445</v>
      </c>
      <c r="O40" s="35">
        <v>57.584664627221194</v>
      </c>
      <c r="P40" s="35">
        <v>55.630733531627172</v>
      </c>
      <c r="Q40" s="35">
        <v>54.89978667094735</v>
      </c>
      <c r="R40" s="35">
        <v>55.366514596191372</v>
      </c>
      <c r="S40" s="35">
        <v>57.047145007486947</v>
      </c>
      <c r="T40" s="35">
        <v>64.032766378707436</v>
      </c>
      <c r="U40" s="35">
        <v>70.219104450813802</v>
      </c>
      <c r="V40" s="35">
        <v>75.570832522972893</v>
      </c>
      <c r="W40" s="35">
        <v>80.114198188606096</v>
      </c>
      <c r="X40" s="35">
        <v>83.913571887594372</v>
      </c>
      <c r="Y40" s="35">
        <v>87.052757369385318</v>
      </c>
      <c r="Z40" s="35">
        <v>89.621715030217331</v>
      </c>
    </row>
    <row r="41" spans="1:26">
      <c r="A41" s="239" t="s">
        <v>804</v>
      </c>
      <c r="B41" s="35" t="s">
        <v>84</v>
      </c>
      <c r="C41" s="35">
        <v>99.37524621854142</v>
      </c>
      <c r="D41" s="35">
        <v>99.188724462293976</v>
      </c>
      <c r="E41" s="35">
        <v>98.946845490435976</v>
      </c>
      <c r="F41" s="35">
        <v>98.633405932564273</v>
      </c>
      <c r="G41" s="35">
        <v>98.227614391762032</v>
      </c>
      <c r="H41" s="35">
        <v>100</v>
      </c>
      <c r="I41" s="35">
        <v>89.152434921037909</v>
      </c>
      <c r="J41" s="35">
        <v>79.887902225701737</v>
      </c>
      <c r="K41" s="35">
        <v>72.189335061372546</v>
      </c>
      <c r="L41" s="35">
        <v>65.975196683823711</v>
      </c>
      <c r="M41" s="35">
        <v>61.13563767020441</v>
      </c>
      <c r="N41" s="35">
        <v>57.558425705007501</v>
      </c>
      <c r="O41" s="35">
        <v>55.145978100321869</v>
      </c>
      <c r="P41" s="35">
        <v>53.825659036996797</v>
      </c>
      <c r="Q41" s="35">
        <v>53.55544206734578</v>
      </c>
      <c r="R41" s="35">
        <v>54.32653081703728</v>
      </c>
      <c r="S41" s="35">
        <v>56.163851695640744</v>
      </c>
      <c r="T41" s="35">
        <v>59.124608332655569</v>
      </c>
      <c r="U41" s="35">
        <v>66.559141334262435</v>
      </c>
      <c r="V41" s="35">
        <v>72.990654047199783</v>
      </c>
      <c r="W41" s="35">
        <v>78.411181633885349</v>
      </c>
      <c r="X41" s="35">
        <v>82.887100815031701</v>
      </c>
      <c r="Y41" s="35">
        <v>86.524427122112428</v>
      </c>
      <c r="Z41" s="35">
        <v>89.443740288412698</v>
      </c>
    </row>
    <row r="42" spans="1:26">
      <c r="A42" s="239" t="s">
        <v>804</v>
      </c>
      <c r="B42" s="35" t="s">
        <v>85</v>
      </c>
      <c r="C42" s="35">
        <v>99.781870246775114</v>
      </c>
      <c r="D42" s="35">
        <v>99.705126209114908</v>
      </c>
      <c r="E42" s="35">
        <v>99.601441778453491</v>
      </c>
      <c r="F42" s="35">
        <v>99.461409593297972</v>
      </c>
      <c r="G42" s="35">
        <v>100</v>
      </c>
      <c r="H42" s="35">
        <v>89.667366209779431</v>
      </c>
      <c r="I42" s="35">
        <v>80.745772423756392</v>
      </c>
      <c r="J42" s="35">
        <v>73.215540727955812</v>
      </c>
      <c r="K42" s="35">
        <v>67.006545153964908</v>
      </c>
      <c r="L42" s="35">
        <v>62.02458494857035</v>
      </c>
      <c r="M42" s="35">
        <v>58.170794874525669</v>
      </c>
      <c r="N42" s="35">
        <v>55.354859730266085</v>
      </c>
      <c r="O42" s="35">
        <v>53.503379743144095</v>
      </c>
      <c r="P42" s="35">
        <v>52.56478273498135</v>
      </c>
      <c r="Q42" s="35">
        <v>52.511943557333453</v>
      </c>
      <c r="R42" s="35">
        <v>53.343315805858225</v>
      </c>
      <c r="S42" s="35">
        <v>55.082991495119074</v>
      </c>
      <c r="T42" s="35">
        <v>57.779712190851718</v>
      </c>
      <c r="U42" s="35">
        <v>61.504463041808677</v>
      </c>
      <c r="V42" s="35">
        <v>69.62271660341311</v>
      </c>
      <c r="W42" s="35">
        <v>76.398186417446496</v>
      </c>
      <c r="X42" s="35">
        <v>81.883006377441632</v>
      </c>
      <c r="Y42" s="35">
        <v>86.221971674651172</v>
      </c>
      <c r="Z42" s="35">
        <v>89.595660711234117</v>
      </c>
    </row>
    <row r="43" spans="1:26">
      <c r="A43" s="239" t="s">
        <v>804</v>
      </c>
      <c r="B43" s="35" t="s">
        <v>86</v>
      </c>
      <c r="C43" s="35">
        <v>99.86562168752981</v>
      </c>
      <c r="D43" s="35">
        <v>99.811182776625714</v>
      </c>
      <c r="E43" s="35">
        <v>99.734722555229936</v>
      </c>
      <c r="F43" s="35">
        <v>99.627365045868373</v>
      </c>
      <c r="G43" s="35">
        <v>100</v>
      </c>
      <c r="H43" s="35">
        <v>89.249126368211549</v>
      </c>
      <c r="I43" s="35">
        <v>79.988736637065202</v>
      </c>
      <c r="J43" s="35">
        <v>72.165452266378153</v>
      </c>
      <c r="K43" s="35">
        <v>65.683667922291349</v>
      </c>
      <c r="L43" s="35">
        <v>60.429735856256585</v>
      </c>
      <c r="M43" s="35">
        <v>56.289252058660033</v>
      </c>
      <c r="N43" s="35">
        <v>53.15848584237802</v>
      </c>
      <c r="O43" s="35">
        <v>50.951372049486167</v>
      </c>
      <c r="P43" s="35">
        <v>49.603444797819826</v>
      </c>
      <c r="Q43" s="35">
        <v>49.073845280690982</v>
      </c>
      <c r="R43" s="35">
        <v>49.34621905274139</v>
      </c>
      <c r="S43" s="35">
        <v>50.428998211160057</v>
      </c>
      <c r="T43" s="35">
        <v>52.355261283565028</v>
      </c>
      <c r="U43" s="35">
        <v>55.18207182589645</v>
      </c>
      <c r="V43" s="35">
        <v>65.22251623237419</v>
      </c>
      <c r="W43" s="35">
        <v>73.615780507267004</v>
      </c>
      <c r="X43" s="35">
        <v>80.325284612126922</v>
      </c>
      <c r="Y43" s="35">
        <v>85.516345929073296</v>
      </c>
      <c r="Z43" s="35">
        <v>89.438511860475018</v>
      </c>
    </row>
    <row r="44" spans="1:26">
      <c r="A44" s="239" t="s">
        <v>804</v>
      </c>
      <c r="B44" s="35" t="s">
        <v>87</v>
      </c>
      <c r="C44" s="35">
        <v>99.953215817505608</v>
      </c>
      <c r="D44" s="35">
        <v>99.932424559361493</v>
      </c>
      <c r="E44" s="35">
        <v>99.902398563165519</v>
      </c>
      <c r="F44" s="35">
        <v>100</v>
      </c>
      <c r="G44" s="35">
        <v>89.579033806856074</v>
      </c>
      <c r="H44" s="35">
        <v>80.554936757503825</v>
      </c>
      <c r="I44" s="35">
        <v>72.880824762787825</v>
      </c>
      <c r="J44" s="35">
        <v>66.471562478855034</v>
      </c>
      <c r="K44" s="35">
        <v>61.224700213927484</v>
      </c>
      <c r="L44" s="35">
        <v>57.035681298411959</v>
      </c>
      <c r="M44" s="35">
        <v>53.808106539056553</v>
      </c>
      <c r="N44" s="35">
        <v>51.460176712297709</v>
      </c>
      <c r="O44" s="35">
        <v>49.928434224991683</v>
      </c>
      <c r="P44" s="35">
        <v>49.169751831611705</v>
      </c>
      <c r="Q44" s="35">
        <v>49.162277012729909</v>
      </c>
      <c r="R44" s="35">
        <v>49.905792875195978</v>
      </c>
      <c r="S44" s="35">
        <v>51.421721350030062</v>
      </c>
      <c r="T44" s="35">
        <v>53.75277090071198</v>
      </c>
      <c r="U44" s="35">
        <v>56.962007521805255</v>
      </c>
      <c r="V44" s="35">
        <v>61.130893017327196</v>
      </c>
      <c r="W44" s="35">
        <v>70.903247352082033</v>
      </c>
      <c r="X44" s="35">
        <v>78.696530684504523</v>
      </c>
      <c r="Y44" s="35">
        <v>84.654838080653164</v>
      </c>
      <c r="Z44" s="35">
        <v>89.076034907289809</v>
      </c>
    </row>
    <row r="45" spans="1:26">
      <c r="A45" s="239" t="s">
        <v>804</v>
      </c>
      <c r="B45" s="35" t="s">
        <v>88</v>
      </c>
      <c r="C45" s="35">
        <v>99.948967117394986</v>
      </c>
      <c r="D45" s="35">
        <v>99.926895002758599</v>
      </c>
      <c r="E45" s="35">
        <v>99.895282146654807</v>
      </c>
      <c r="F45" s="35">
        <v>100</v>
      </c>
      <c r="G45" s="35">
        <v>89.921046142077159</v>
      </c>
      <c r="H45" s="35">
        <v>81.161627059148671</v>
      </c>
      <c r="I45" s="35">
        <v>73.690351971307294</v>
      </c>
      <c r="J45" s="35">
        <v>67.436532118223155</v>
      </c>
      <c r="K45" s="35">
        <v>62.310387824295397</v>
      </c>
      <c r="L45" s="35">
        <v>58.218012862285576</v>
      </c>
      <c r="M45" s="35">
        <v>55.071696302026183</v>
      </c>
      <c r="N45" s="35">
        <v>52.796574807411844</v>
      </c>
      <c r="O45" s="35">
        <v>51.334631539250488</v>
      </c>
      <c r="P45" s="35">
        <v>50.646920567560869</v>
      </c>
      <c r="Q45" s="35">
        <v>50.714681401043862</v>
      </c>
      <c r="R45" s="35">
        <v>51.539774877666133</v>
      </c>
      <c r="S45" s="35">
        <v>53.144642769145698</v>
      </c>
      <c r="T45" s="35">
        <v>55.571771198656229</v>
      </c>
      <c r="U45" s="35">
        <v>58.88241493531423</v>
      </c>
      <c r="V45" s="35">
        <v>63.154109318433157</v>
      </c>
      <c r="W45" s="35">
        <v>72.357134213786367</v>
      </c>
      <c r="X45" s="35">
        <v>79.67566195801416</v>
      </c>
      <c r="Y45" s="35">
        <v>85.277424646891021</v>
      </c>
      <c r="Z45" s="35">
        <v>89.449820796936478</v>
      </c>
    </row>
    <row r="46" spans="1:26">
      <c r="A46" s="239" t="s">
        <v>804</v>
      </c>
      <c r="B46" s="35" t="s">
        <v>89</v>
      </c>
      <c r="C46" s="35">
        <v>99.833121164734678</v>
      </c>
      <c r="D46" s="35">
        <v>99.7702677355948</v>
      </c>
      <c r="E46" s="35">
        <v>99.683783243907357</v>
      </c>
      <c r="F46" s="35">
        <v>99.564820790455599</v>
      </c>
      <c r="G46" s="35">
        <v>100</v>
      </c>
      <c r="H46" s="35">
        <v>89.967918703752403</v>
      </c>
      <c r="I46" s="35">
        <v>81.265820652422178</v>
      </c>
      <c r="J46" s="35">
        <v>73.876331981208253</v>
      </c>
      <c r="K46" s="35">
        <v>67.736395392712396</v>
      </c>
      <c r="L46" s="35">
        <v>62.760335574270862</v>
      </c>
      <c r="M46" s="35">
        <v>58.85703152431909</v>
      </c>
      <c r="N46" s="35">
        <v>55.941788377589795</v>
      </c>
      <c r="O46" s="35">
        <v>53.94399881548523</v>
      </c>
      <c r="P46" s="35">
        <v>52.811753467317438</v>
      </c>
      <c r="Q46" s="35">
        <v>52.514392221874964</v>
      </c>
      <c r="R46" s="35">
        <v>53.043716401422245</v>
      </c>
      <c r="S46" s="35">
        <v>54.414278134829416</v>
      </c>
      <c r="T46" s="35">
        <v>56.662856812681781</v>
      </c>
      <c r="U46" s="35">
        <v>59.846927145450238</v>
      </c>
      <c r="V46" s="35">
        <v>68.657798678111959</v>
      </c>
      <c r="W46" s="35">
        <v>75.97280628765391</v>
      </c>
      <c r="X46" s="35">
        <v>81.834776004120684</v>
      </c>
      <c r="Y46" s="35">
        <v>86.410433838009936</v>
      </c>
      <c r="Z46" s="35">
        <v>89.913359956424827</v>
      </c>
    </row>
    <row r="47" spans="1:26">
      <c r="A47" s="239" t="s">
        <v>804</v>
      </c>
      <c r="B47" s="35" t="s">
        <v>90</v>
      </c>
      <c r="C47" s="35">
        <v>99.51282500236826</v>
      </c>
      <c r="D47" s="35">
        <v>99.355522859433677</v>
      </c>
      <c r="E47" s="35">
        <v>99.147674218244546</v>
      </c>
      <c r="F47" s="35">
        <v>98.873219865298836</v>
      </c>
      <c r="G47" s="35">
        <v>98.511135460689076</v>
      </c>
      <c r="H47" s="35">
        <v>100</v>
      </c>
      <c r="I47" s="35">
        <v>89.52054757796931</v>
      </c>
      <c r="J47" s="35">
        <v>80.51310831453813</v>
      </c>
      <c r="K47" s="35">
        <v>72.961197598792054</v>
      </c>
      <c r="L47" s="35">
        <v>66.792023881151096</v>
      </c>
      <c r="M47" s="35">
        <v>61.90676066897143</v>
      </c>
      <c r="N47" s="35">
        <v>58.202583648088179</v>
      </c>
      <c r="O47" s="35">
        <v>55.587449903742822</v>
      </c>
      <c r="P47" s="35">
        <v>53.989278469234634</v>
      </c>
      <c r="Q47" s="35">
        <v>53.361203130522497</v>
      </c>
      <c r="R47" s="35">
        <v>53.684232234156291</v>
      </c>
      <c r="S47" s="35">
        <v>54.96817355992227</v>
      </c>
      <c r="T47" s="35">
        <v>57.251167297910975</v>
      </c>
      <c r="U47" s="35">
        <v>65.395128593939475</v>
      </c>
      <c r="V47" s="35">
        <v>72.411917052442448</v>
      </c>
      <c r="W47" s="35">
        <v>78.273275830547249</v>
      </c>
      <c r="X47" s="35">
        <v>83.053756911463381</v>
      </c>
      <c r="Y47" s="35">
        <v>86.88168196909443</v>
      </c>
      <c r="Z47" s="35">
        <v>89.904051370336006</v>
      </c>
    </row>
    <row r="48" spans="1:26">
      <c r="A48" s="239" t="s">
        <v>804</v>
      </c>
      <c r="B48" s="35" t="s">
        <v>91</v>
      </c>
      <c r="C48" s="35">
        <v>99.290938774926161</v>
      </c>
      <c r="D48" s="35">
        <v>99.09232526923924</v>
      </c>
      <c r="E48" s="35">
        <v>98.838443206817772</v>
      </c>
      <c r="F48" s="35">
        <v>98.514145748441067</v>
      </c>
      <c r="G48" s="35">
        <v>98.100283436686183</v>
      </c>
      <c r="H48" s="35">
        <v>100</v>
      </c>
      <c r="I48" s="35">
        <v>89.254058204867633</v>
      </c>
      <c r="J48" s="35">
        <v>80.09333979887829</v>
      </c>
      <c r="K48" s="35">
        <v>72.516011459181939</v>
      </c>
      <c r="L48" s="35">
        <v>66.449290506970769</v>
      </c>
      <c r="M48" s="35">
        <v>61.788967780240448</v>
      </c>
      <c r="N48" s="35">
        <v>58.427803835068367</v>
      </c>
      <c r="O48" s="35">
        <v>56.274150038105283</v>
      </c>
      <c r="P48" s="35">
        <v>55.263136500698963</v>
      </c>
      <c r="Q48" s="35">
        <v>55.362687664395857</v>
      </c>
      <c r="R48" s="35">
        <v>56.576007440477696</v>
      </c>
      <c r="S48" s="35">
        <v>58.941344486253513</v>
      </c>
      <c r="T48" s="35">
        <v>62.528956854320818</v>
      </c>
      <c r="U48" s="35">
        <v>69.168296774535619</v>
      </c>
      <c r="V48" s="35">
        <v>74.899496801295257</v>
      </c>
      <c r="W48" s="35">
        <v>79.741930382322892</v>
      </c>
      <c r="X48" s="35">
        <v>83.764432162067365</v>
      </c>
      <c r="Y48" s="35">
        <v>87.061190883597391</v>
      </c>
      <c r="Z48" s="35">
        <v>89.734635252488559</v>
      </c>
    </row>
    <row r="49" spans="1:26">
      <c r="A49" s="239" t="s">
        <v>804</v>
      </c>
      <c r="B49" s="35" t="s">
        <v>92</v>
      </c>
      <c r="C49" s="35">
        <v>98.766411019509391</v>
      </c>
      <c r="D49" s="35">
        <v>98.45729895542307</v>
      </c>
      <c r="E49" s="35">
        <v>98.071576705482158</v>
      </c>
      <c r="F49" s="35">
        <v>97.590735067287099</v>
      </c>
      <c r="G49" s="35">
        <v>96.992062154035708</v>
      </c>
      <c r="H49" s="35">
        <v>96.24784147289526</v>
      </c>
      <c r="I49" s="35">
        <v>100</v>
      </c>
      <c r="J49" s="35">
        <v>90.335288802240555</v>
      </c>
      <c r="K49" s="35">
        <v>82.035591087135671</v>
      </c>
      <c r="L49" s="35">
        <v>75.170665947962917</v>
      </c>
      <c r="M49" s="35">
        <v>69.728675597617496</v>
      </c>
      <c r="N49" s="35">
        <v>65.65576637261546</v>
      </c>
      <c r="O49" s="35">
        <v>62.886191883560805</v>
      </c>
      <c r="P49" s="35">
        <v>61.362975391735311</v>
      </c>
      <c r="Q49" s="35">
        <v>61.050601695215647</v>
      </c>
      <c r="R49" s="35">
        <v>61.941424188945518</v>
      </c>
      <c r="S49" s="35">
        <v>64.056923453053145</v>
      </c>
      <c r="T49" s="35">
        <v>69.949977997079671</v>
      </c>
      <c r="U49" s="35">
        <v>75.090527895560513</v>
      </c>
      <c r="V49" s="35">
        <v>79.497708791819647</v>
      </c>
      <c r="W49" s="35">
        <v>83.223510255776105</v>
      </c>
      <c r="X49" s="35">
        <v>86.337778594326281</v>
      </c>
      <c r="Y49" s="35">
        <v>88.917214444552783</v>
      </c>
      <c r="Z49" s="35">
        <v>91.038023973078325</v>
      </c>
    </row>
    <row r="50" spans="1:26">
      <c r="A50" s="239" t="s">
        <v>804</v>
      </c>
      <c r="B50" s="35" t="s">
        <v>93</v>
      </c>
      <c r="C50" s="35">
        <v>98.257753050581897</v>
      </c>
      <c r="D50" s="35">
        <v>97.848439031029841</v>
      </c>
      <c r="E50" s="35">
        <v>97.344416389258797</v>
      </c>
      <c r="F50" s="35">
        <v>96.72453497886184</v>
      </c>
      <c r="G50" s="35">
        <v>95.96332233624976</v>
      </c>
      <c r="H50" s="35">
        <v>95.030312381888209</v>
      </c>
      <c r="I50" s="35">
        <v>93.889387164568006</v>
      </c>
      <c r="J50" s="35">
        <v>100</v>
      </c>
      <c r="K50" s="35">
        <v>88.723044619888739</v>
      </c>
      <c r="L50" s="35">
        <v>79.26454875756454</v>
      </c>
      <c r="M50" s="35">
        <v>71.648578063875348</v>
      </c>
      <c r="N50" s="35">
        <v>65.798674635672711</v>
      </c>
      <c r="O50" s="35">
        <v>61.598633994467136</v>
      </c>
      <c r="P50" s="35">
        <v>58.934754392890873</v>
      </c>
      <c r="Q50" s="35">
        <v>57.722067457880144</v>
      </c>
      <c r="R50" s="35">
        <v>57.918644483446954</v>
      </c>
      <c r="S50" s="35">
        <v>59.53141887541166</v>
      </c>
      <c r="T50" s="35">
        <v>65.613788138271488</v>
      </c>
      <c r="U50" s="35">
        <v>71.035705213165215</v>
      </c>
      <c r="V50" s="35">
        <v>75.781825688753329</v>
      </c>
      <c r="W50" s="35">
        <v>79.874814346028373</v>
      </c>
      <c r="X50" s="35">
        <v>83.361662978713099</v>
      </c>
      <c r="Y50" s="35">
        <v>86.30262538254641</v>
      </c>
      <c r="Z50" s="35">
        <v>88.763059328546873</v>
      </c>
    </row>
    <row r="51" spans="1:26">
      <c r="A51" s="239" t="s">
        <v>763</v>
      </c>
      <c r="B51" s="35" t="s">
        <v>82</v>
      </c>
      <c r="C51" s="35">
        <v>98.401388620552638</v>
      </c>
      <c r="D51" s="35">
        <v>97.995474377785541</v>
      </c>
      <c r="E51" s="35">
        <v>97.48796666927764</v>
      </c>
      <c r="F51" s="35">
        <v>96.854282871726298</v>
      </c>
      <c r="G51" s="35">
        <v>96.064374663172131</v>
      </c>
      <c r="H51" s="35">
        <v>95.081790287486939</v>
      </c>
      <c r="I51" s="35">
        <v>100</v>
      </c>
      <c r="J51" s="35">
        <v>87.345133950924165</v>
      </c>
      <c r="K51" s="35">
        <v>76.85527522858456</v>
      </c>
      <c r="L51" s="35">
        <v>68.445987274810122</v>
      </c>
      <c r="M51" s="35">
        <v>61.948560723282931</v>
      </c>
      <c r="N51" s="35">
        <v>57.172308215233272</v>
      </c>
      <c r="O51" s="35">
        <v>53.944545252452336</v>
      </c>
      <c r="P51" s="35">
        <v>52.133538777365018</v>
      </c>
      <c r="Q51" s="35">
        <v>51.660248118696614</v>
      </c>
      <c r="R51" s="35">
        <v>52.503423490142033</v>
      </c>
      <c r="S51" s="35">
        <v>54.700751811453465</v>
      </c>
      <c r="T51" s="35">
        <v>61.664543483380321</v>
      </c>
      <c r="U51" s="35">
        <v>67.91719845853585</v>
      </c>
      <c r="V51" s="35">
        <v>73.400448107241559</v>
      </c>
      <c r="W51" s="35">
        <v>78.117701555857479</v>
      </c>
      <c r="X51" s="35">
        <v>82.113540579775545</v>
      </c>
      <c r="Y51" s="35">
        <v>85.456250256449962</v>
      </c>
      <c r="Z51" s="35">
        <v>88.224622775904564</v>
      </c>
    </row>
    <row r="52" spans="1:26">
      <c r="A52" s="239" t="s">
        <v>763</v>
      </c>
      <c r="B52" s="35" t="s">
        <v>83</v>
      </c>
      <c r="C52" s="35">
        <v>98.651841533610323</v>
      </c>
      <c r="D52" s="35">
        <v>98.28240287887418</v>
      </c>
      <c r="E52" s="35">
        <v>97.812983665513059</v>
      </c>
      <c r="F52" s="35">
        <v>97.21730989030776</v>
      </c>
      <c r="G52" s="35">
        <v>96.462690159141971</v>
      </c>
      <c r="H52" s="35">
        <v>95.508752513133814</v>
      </c>
      <c r="I52" s="35">
        <v>100</v>
      </c>
      <c r="J52" s="35">
        <v>87.554593052669077</v>
      </c>
      <c r="K52" s="35">
        <v>77.169839682609037</v>
      </c>
      <c r="L52" s="35">
        <v>68.75600859484679</v>
      </c>
      <c r="M52" s="35">
        <v>62.150785794997191</v>
      </c>
      <c r="N52" s="35">
        <v>57.171699884094352</v>
      </c>
      <c r="O52" s="35">
        <v>53.650215542858859</v>
      </c>
      <c r="P52" s="35">
        <v>51.451674591529958</v>
      </c>
      <c r="Q52" s="35">
        <v>50.485763186436238</v>
      </c>
      <c r="R52" s="35">
        <v>50.711331940660884</v>
      </c>
      <c r="S52" s="35">
        <v>52.13806954167346</v>
      </c>
      <c r="T52" s="35">
        <v>59.79071813251953</v>
      </c>
      <c r="U52" s="35">
        <v>66.666765503976691</v>
      </c>
      <c r="V52" s="35">
        <v>72.672360375265171</v>
      </c>
      <c r="W52" s="35">
        <v>77.799826266097696</v>
      </c>
      <c r="X52" s="35">
        <v>82.098895237735078</v>
      </c>
      <c r="Y52" s="35">
        <v>85.651832579701875</v>
      </c>
      <c r="Z52" s="35">
        <v>88.554801324403215</v>
      </c>
    </row>
    <row r="53" spans="1:26">
      <c r="A53" s="239" t="s">
        <v>763</v>
      </c>
      <c r="B53" s="35" t="s">
        <v>84</v>
      </c>
      <c r="C53" s="35">
        <v>99.264589175881241</v>
      </c>
      <c r="D53" s="35">
        <v>99.043150022869455</v>
      </c>
      <c r="E53" s="35">
        <v>98.755501418120474</v>
      </c>
      <c r="F53" s="35">
        <v>98.382171126884401</v>
      </c>
      <c r="G53" s="35">
        <v>97.89818425986077</v>
      </c>
      <c r="H53" s="35">
        <v>100</v>
      </c>
      <c r="I53" s="35">
        <v>87.090775197358539</v>
      </c>
      <c r="J53" s="35">
        <v>76.341972301739247</v>
      </c>
      <c r="K53" s="35">
        <v>67.614351182528637</v>
      </c>
      <c r="L53" s="35">
        <v>60.710319654880927</v>
      </c>
      <c r="M53" s="35">
        <v>55.421318912021448</v>
      </c>
      <c r="N53" s="35">
        <v>51.557607305750842</v>
      </c>
      <c r="O53" s="35">
        <v>48.964959436210279</v>
      </c>
      <c r="P53" s="35">
        <v>47.532885275746054</v>
      </c>
      <c r="Q53" s="35">
        <v>47.198057234549132</v>
      </c>
      <c r="R53" s="35">
        <v>47.945440513076413</v>
      </c>
      <c r="S53" s="35">
        <v>49.808476817211087</v>
      </c>
      <c r="T53" s="35">
        <v>52.868632021892992</v>
      </c>
      <c r="U53" s="35">
        <v>61.047643251078853</v>
      </c>
      <c r="V53" s="35">
        <v>68.291524435769063</v>
      </c>
      <c r="W53" s="35">
        <v>74.506782953531086</v>
      </c>
      <c r="X53" s="35">
        <v>79.708019543803317</v>
      </c>
      <c r="Y53" s="35">
        <v>83.976514646699329</v>
      </c>
      <c r="Z53" s="35">
        <v>87.426673623577884</v>
      </c>
    </row>
    <row r="54" spans="1:26">
      <c r="A54" s="239" t="s">
        <v>763</v>
      </c>
      <c r="B54" s="35" t="s">
        <v>85</v>
      </c>
      <c r="C54" s="35">
        <v>99.643033089877648</v>
      </c>
      <c r="D54" s="35">
        <v>99.522827996794646</v>
      </c>
      <c r="E54" s="35">
        <v>99.362290199850094</v>
      </c>
      <c r="F54" s="35">
        <v>99.148000960810606</v>
      </c>
      <c r="G54" s="35">
        <v>98.86216682965177</v>
      </c>
      <c r="H54" s="35">
        <v>100</v>
      </c>
      <c r="I54" s="35">
        <v>87.284737309018027</v>
      </c>
      <c r="J54" s="35">
        <v>76.638563939841546</v>
      </c>
      <c r="K54" s="35">
        <v>67.917349509507659</v>
      </c>
      <c r="L54" s="35">
        <v>60.929151669234429</v>
      </c>
      <c r="M54" s="35">
        <v>55.47352032161178</v>
      </c>
      <c r="N54" s="35">
        <v>51.366350268482563</v>
      </c>
      <c r="O54" s="35">
        <v>48.453926551091214</v>
      </c>
      <c r="P54" s="35">
        <v>46.619849997990912</v>
      </c>
      <c r="Q54" s="35">
        <v>45.787848834356438</v>
      </c>
      <c r="R54" s="35">
        <v>45.92260080508283</v>
      </c>
      <c r="S54" s="35">
        <v>47.029856639539567</v>
      </c>
      <c r="T54" s="35">
        <v>49.156430759533109</v>
      </c>
      <c r="U54" s="35">
        <v>52.389968563081709</v>
      </c>
      <c r="V54" s="35">
        <v>61.383411078484983</v>
      </c>
      <c r="W54" s="35">
        <v>69.243212167791114</v>
      </c>
      <c r="X54" s="35">
        <v>75.858525820729454</v>
      </c>
      <c r="Y54" s="35">
        <v>81.267782546400369</v>
      </c>
      <c r="Z54" s="35">
        <v>85.594419402877932</v>
      </c>
    </row>
    <row r="55" spans="1:26">
      <c r="A55" s="239" t="s">
        <v>763</v>
      </c>
      <c r="B55" s="35" t="s">
        <v>86</v>
      </c>
      <c r="C55" s="35">
        <v>99.806130610210658</v>
      </c>
      <c r="D55" s="35">
        <v>99.733126582768634</v>
      </c>
      <c r="E55" s="35">
        <v>99.632688727397806</v>
      </c>
      <c r="F55" s="35">
        <v>99.494558617490142</v>
      </c>
      <c r="G55" s="35">
        <v>100</v>
      </c>
      <c r="H55" s="35">
        <v>88.451703929409575</v>
      </c>
      <c r="I55" s="35">
        <v>78.618022635332991</v>
      </c>
      <c r="J55" s="35">
        <v>70.411400534624178</v>
      </c>
      <c r="K55" s="35">
        <v>63.699853219930489</v>
      </c>
      <c r="L55" s="35">
        <v>58.336490415456012</v>
      </c>
      <c r="M55" s="35">
        <v>54.179586917598158</v>
      </c>
      <c r="N55" s="35">
        <v>51.105062808760223</v>
      </c>
      <c r="O55" s="35">
        <v>49.013534988829029</v>
      </c>
      <c r="P55" s="35">
        <v>47.833873991623285</v>
      </c>
      <c r="Q55" s="35">
        <v>47.524755284587272</v>
      </c>
      <c r="R55" s="35">
        <v>48.075210204126968</v>
      </c>
      <c r="S55" s="35">
        <v>49.504730810903055</v>
      </c>
      <c r="T55" s="35">
        <v>51.863071702944474</v>
      </c>
      <c r="U55" s="35">
        <v>55.229493384421971</v>
      </c>
      <c r="V55" s="35">
        <v>64.700567519262549</v>
      </c>
      <c r="W55" s="35">
        <v>72.725733274510702</v>
      </c>
      <c r="X55" s="35">
        <v>79.255495267685646</v>
      </c>
      <c r="Y55" s="35">
        <v>84.410266901248875</v>
      </c>
      <c r="Z55" s="35">
        <v>88.389505308057153</v>
      </c>
    </row>
    <row r="56" spans="1:26">
      <c r="A56" s="239" t="s">
        <v>763</v>
      </c>
      <c r="B56" s="35" t="s">
        <v>87</v>
      </c>
      <c r="C56" s="35">
        <v>99.88032680176633</v>
      </c>
      <c r="D56" s="35">
        <v>99.832440704187349</v>
      </c>
      <c r="E56" s="35">
        <v>99.76541874552909</v>
      </c>
      <c r="F56" s="35">
        <v>99.67163830355689</v>
      </c>
      <c r="G56" s="35">
        <v>100</v>
      </c>
      <c r="H56" s="35">
        <v>90.828054717930272</v>
      </c>
      <c r="I56" s="35">
        <v>82.779908939229713</v>
      </c>
      <c r="J56" s="35">
        <v>75.862366680489743</v>
      </c>
      <c r="K56" s="35">
        <v>70.040963593837674</v>
      </c>
      <c r="L56" s="35">
        <v>65.258125137979107</v>
      </c>
      <c r="M56" s="35">
        <v>61.447335672611445</v>
      </c>
      <c r="N56" s="35">
        <v>58.543459460953706</v>
      </c>
      <c r="O56" s="35">
        <v>56.489808890052096</v>
      </c>
      <c r="P56" s="35">
        <v>55.242699004582278</v>
      </c>
      <c r="Q56" s="35">
        <v>54.774177838930903</v>
      </c>
      <c r="R56" s="35">
        <v>55.073470223188281</v>
      </c>
      <c r="S56" s="35">
        <v>56.147476526941531</v>
      </c>
      <c r="T56" s="35">
        <v>58.020456855525147</v>
      </c>
      <c r="U56" s="35">
        <v>60.732817202100421</v>
      </c>
      <c r="V56" s="35">
        <v>69.819748800900669</v>
      </c>
      <c r="W56" s="35">
        <v>77.247069817091187</v>
      </c>
      <c r="X56" s="35">
        <v>83.095350889736167</v>
      </c>
      <c r="Y56" s="35">
        <v>87.576307572971686</v>
      </c>
      <c r="Z56" s="35">
        <v>90.942249819158675</v>
      </c>
    </row>
    <row r="57" spans="1:26">
      <c r="A57" s="239" t="s">
        <v>763</v>
      </c>
      <c r="B57" s="35" t="s">
        <v>88</v>
      </c>
      <c r="C57" s="35">
        <v>99.879400639714007</v>
      </c>
      <c r="D57" s="35">
        <v>99.832311960336455</v>
      </c>
      <c r="E57" s="35">
        <v>99.766861432088874</v>
      </c>
      <c r="F57" s="35">
        <v>99.675911566620172</v>
      </c>
      <c r="G57" s="35">
        <v>100</v>
      </c>
      <c r="H57" s="35">
        <v>91.596533819852269</v>
      </c>
      <c r="I57" s="35">
        <v>84.15894462518294</v>
      </c>
      <c r="J57" s="35">
        <v>77.717169140203595</v>
      </c>
      <c r="K57" s="35">
        <v>72.261300379469745</v>
      </c>
      <c r="L57" s="35">
        <v>67.757137083406121</v>
      </c>
      <c r="M57" s="35">
        <v>64.158835339240994</v>
      </c>
      <c r="N57" s="35">
        <v>61.418516446777936</v>
      </c>
      <c r="O57" s="35">
        <v>59.493135626199269</v>
      </c>
      <c r="P57" s="35">
        <v>58.349105941218269</v>
      </c>
      <c r="Q57" s="35">
        <v>57.965183558698875</v>
      </c>
      <c r="R57" s="35">
        <v>58.334026490837431</v>
      </c>
      <c r="S57" s="35">
        <v>59.46269036214494</v>
      </c>
      <c r="T57" s="35">
        <v>61.372152378182108</v>
      </c>
      <c r="U57" s="35">
        <v>64.095775875619267</v>
      </c>
      <c r="V57" s="35">
        <v>72.44436314663497</v>
      </c>
      <c r="W57" s="35">
        <v>79.207060205598438</v>
      </c>
      <c r="X57" s="35">
        <v>84.510134181005327</v>
      </c>
      <c r="Y57" s="35">
        <v>88.570682316234851</v>
      </c>
      <c r="Z57" s="35">
        <v>91.626211342891224</v>
      </c>
    </row>
    <row r="58" spans="1:26">
      <c r="A58" s="239" t="s">
        <v>763</v>
      </c>
      <c r="B58" s="35" t="s">
        <v>89</v>
      </c>
      <c r="C58" s="35">
        <v>99.811786809200342</v>
      </c>
      <c r="D58" s="35">
        <v>99.744822542930663</v>
      </c>
      <c r="E58" s="35">
        <v>99.65407965326898</v>
      </c>
      <c r="F58" s="35">
        <v>99.531153498392484</v>
      </c>
      <c r="G58" s="35">
        <v>100</v>
      </c>
      <c r="H58" s="35">
        <v>90.705007036080843</v>
      </c>
      <c r="I58" s="35">
        <v>82.583334871150711</v>
      </c>
      <c r="J58" s="35">
        <v>75.648734949746611</v>
      </c>
      <c r="K58" s="35">
        <v>69.86781843221911</v>
      </c>
      <c r="L58" s="35">
        <v>65.18132621692078</v>
      </c>
      <c r="M58" s="35">
        <v>61.520603949466448</v>
      </c>
      <c r="N58" s="35">
        <v>58.819458611342725</v>
      </c>
      <c r="O58" s="35">
        <v>57.022146006534911</v>
      </c>
      <c r="P58" s="35">
        <v>56.088398589873236</v>
      </c>
      <c r="Q58" s="35">
        <v>55.996312216049503</v>
      </c>
      <c r="R58" s="35">
        <v>56.743690607110466</v>
      </c>
      <c r="S58" s="35">
        <v>58.348171991721202</v>
      </c>
      <c r="T58" s="35">
        <v>60.846170331535063</v>
      </c>
      <c r="U58" s="35">
        <v>64.290370174652324</v>
      </c>
      <c r="V58" s="35">
        <v>72.027361733598184</v>
      </c>
      <c r="W58" s="35">
        <v>78.407138658001287</v>
      </c>
      <c r="X58" s="35">
        <v>83.520210357463469</v>
      </c>
      <c r="Y58" s="35">
        <v>87.531327066025796</v>
      </c>
      <c r="Z58" s="35">
        <v>90.62800264621103</v>
      </c>
    </row>
    <row r="59" spans="1:26">
      <c r="A59" s="239" t="s">
        <v>763</v>
      </c>
      <c r="B59" s="35" t="s">
        <v>90</v>
      </c>
      <c r="C59" s="35">
        <v>99.52085814500073</v>
      </c>
      <c r="D59" s="35">
        <v>99.369191946118434</v>
      </c>
      <c r="E59" s="35">
        <v>99.169743417790187</v>
      </c>
      <c r="F59" s="35">
        <v>98.907624172557746</v>
      </c>
      <c r="G59" s="35">
        <v>98.563427864547066</v>
      </c>
      <c r="H59" s="35">
        <v>100</v>
      </c>
      <c r="I59" s="35">
        <v>90.243501952079185</v>
      </c>
      <c r="J59" s="35">
        <v>81.792149134994929</v>
      </c>
      <c r="K59" s="35">
        <v>74.659611447241574</v>
      </c>
      <c r="L59" s="35">
        <v>68.803391386227148</v>
      </c>
      <c r="M59" s="35">
        <v>64.152041282584563</v>
      </c>
      <c r="N59" s="35">
        <v>60.625746128210032</v>
      </c>
      <c r="O59" s="35">
        <v>58.150688131379589</v>
      </c>
      <c r="P59" s="35">
        <v>56.66836050349071</v>
      </c>
      <c r="Q59" s="35">
        <v>56.141134059967214</v>
      </c>
      <c r="R59" s="35">
        <v>56.555164269111479</v>
      </c>
      <c r="S59" s="35">
        <v>57.92134349015717</v>
      </c>
      <c r="T59" s="35">
        <v>60.274556869372773</v>
      </c>
      <c r="U59" s="35">
        <v>67.898167882996731</v>
      </c>
      <c r="V59" s="35">
        <v>74.412489236829146</v>
      </c>
      <c r="W59" s="35">
        <v>79.827828973480578</v>
      </c>
      <c r="X59" s="35">
        <v>84.234579853850136</v>
      </c>
      <c r="Y59" s="35">
        <v>87.762078860439999</v>
      </c>
      <c r="Z59" s="35">
        <v>90.550294996812227</v>
      </c>
    </row>
    <row r="60" spans="1:26">
      <c r="A60" s="239" t="s">
        <v>763</v>
      </c>
      <c r="B60" s="35" t="s">
        <v>91</v>
      </c>
      <c r="C60" s="35">
        <v>99.240249495104365</v>
      </c>
      <c r="D60" s="35">
        <v>99.021790251241057</v>
      </c>
      <c r="E60" s="35">
        <v>98.740963110578335</v>
      </c>
      <c r="F60" s="35">
        <v>98.38025730793855</v>
      </c>
      <c r="G60" s="35">
        <v>97.917439118263815</v>
      </c>
      <c r="H60" s="35">
        <v>100</v>
      </c>
      <c r="I60" s="35">
        <v>87.955626691277601</v>
      </c>
      <c r="J60" s="35">
        <v>77.842827574833606</v>
      </c>
      <c r="K60" s="35">
        <v>69.583615556721057</v>
      </c>
      <c r="L60" s="35">
        <v>63.033269449021965</v>
      </c>
      <c r="M60" s="35">
        <v>58.026310500471936</v>
      </c>
      <c r="N60" s="35">
        <v>54.406972865221384</v>
      </c>
      <c r="O60" s="35">
        <v>52.047474857595489</v>
      </c>
      <c r="P60" s="35">
        <v>50.857923947682778</v>
      </c>
      <c r="Q60" s="35">
        <v>50.791093536700338</v>
      </c>
      <c r="R60" s="35">
        <v>51.844293192302104</v>
      </c>
      <c r="S60" s="35">
        <v>54.059462682772676</v>
      </c>
      <c r="T60" s="35">
        <v>57.521553268853495</v>
      </c>
      <c r="U60" s="35">
        <v>64.905577600581978</v>
      </c>
      <c r="V60" s="35">
        <v>71.370920115838459</v>
      </c>
      <c r="W60" s="35">
        <v>76.886378967497123</v>
      </c>
      <c r="X60" s="35">
        <v>81.495421246336832</v>
      </c>
      <c r="Y60" s="35">
        <v>85.284834461846089</v>
      </c>
      <c r="Z60" s="35">
        <v>88.360783992695787</v>
      </c>
    </row>
    <row r="61" spans="1:26">
      <c r="A61" s="239" t="s">
        <v>763</v>
      </c>
      <c r="B61" s="35" t="s">
        <v>92</v>
      </c>
      <c r="C61" s="35">
        <v>98.363065147073186</v>
      </c>
      <c r="D61" s="35">
        <v>97.933863746872973</v>
      </c>
      <c r="E61" s="35">
        <v>97.393803089399199</v>
      </c>
      <c r="F61" s="35">
        <v>96.715243761078654</v>
      </c>
      <c r="G61" s="35">
        <v>95.864244001541238</v>
      </c>
      <c r="H61" s="35">
        <v>94.799473269115936</v>
      </c>
      <c r="I61" s="35">
        <v>100</v>
      </c>
      <c r="J61" s="35">
        <v>86.30770386331244</v>
      </c>
      <c r="K61" s="35">
        <v>75.087186781217994</v>
      </c>
      <c r="L61" s="35">
        <v>66.166706402445215</v>
      </c>
      <c r="M61" s="35">
        <v>59.302849900435405</v>
      </c>
      <c r="N61" s="35">
        <v>54.245786557169161</v>
      </c>
      <c r="O61" s="35">
        <v>50.778180279039496</v>
      </c>
      <c r="P61" s="35">
        <v>48.735541624491759</v>
      </c>
      <c r="Q61" s="35">
        <v>48.01538825553515</v>
      </c>
      <c r="R61" s="35">
        <v>48.580639194791637</v>
      </c>
      <c r="S61" s="35">
        <v>50.460440580189569</v>
      </c>
      <c r="T61" s="35">
        <v>57.971848560235692</v>
      </c>
      <c r="U61" s="35">
        <v>64.801368868734087</v>
      </c>
      <c r="V61" s="35">
        <v>70.840257880717303</v>
      </c>
      <c r="W61" s="35">
        <v>76.060865260023334</v>
      </c>
      <c r="X61" s="35">
        <v>80.492709454707949</v>
      </c>
      <c r="Y61" s="35">
        <v>84.200422952205471</v>
      </c>
      <c r="Z61" s="35">
        <v>87.266292145768361</v>
      </c>
    </row>
    <row r="62" spans="1:26">
      <c r="A62" s="239" t="s">
        <v>763</v>
      </c>
      <c r="B62" s="35" t="s">
        <v>93</v>
      </c>
      <c r="C62" s="35">
        <v>98.228457879638</v>
      </c>
      <c r="D62" s="35">
        <v>97.786242566879977</v>
      </c>
      <c r="E62" s="35">
        <v>97.235384646108614</v>
      </c>
      <c r="F62" s="35">
        <v>96.550172879857215</v>
      </c>
      <c r="G62" s="35">
        <v>95.699360682792161</v>
      </c>
      <c r="H62" s="35">
        <v>94.645284812368075</v>
      </c>
      <c r="I62" s="35">
        <v>100</v>
      </c>
      <c r="J62" s="35">
        <v>86.413458666841109</v>
      </c>
      <c r="K62" s="35">
        <v>75.293363825446846</v>
      </c>
      <c r="L62" s="35">
        <v>66.491340397445214</v>
      </c>
      <c r="M62" s="35">
        <v>59.776606921089048</v>
      </c>
      <c r="N62" s="35">
        <v>54.907528846949539</v>
      </c>
      <c r="O62" s="35">
        <v>51.674777636473038</v>
      </c>
      <c r="P62" s="35">
        <v>49.924254444404284</v>
      </c>
      <c r="Q62" s="35">
        <v>49.567693898932269</v>
      </c>
      <c r="R62" s="35">
        <v>50.586714096564599</v>
      </c>
      <c r="S62" s="35">
        <v>53.03348895704034</v>
      </c>
      <c r="T62" s="35">
        <v>60.045039879686577</v>
      </c>
      <c r="U62" s="35">
        <v>66.390754580040465</v>
      </c>
      <c r="V62" s="35">
        <v>71.996936745144865</v>
      </c>
      <c r="W62" s="35">
        <v>76.853226851420715</v>
      </c>
      <c r="X62" s="35">
        <v>80.993201151006858</v>
      </c>
      <c r="Y62" s="35">
        <v>84.477130753812304</v>
      </c>
      <c r="Z62" s="35">
        <v>87.378503096330022</v>
      </c>
    </row>
    <row r="63" spans="1:26">
      <c r="A63" s="239" t="s">
        <v>785</v>
      </c>
      <c r="B63" s="35" t="s">
        <v>82</v>
      </c>
      <c r="C63" s="35">
        <v>93.57831438886943</v>
      </c>
      <c r="D63" s="35">
        <v>92.403674173121857</v>
      </c>
      <c r="E63" s="35">
        <v>91.02572226859472</v>
      </c>
      <c r="F63" s="35">
        <v>89.413920999924329</v>
      </c>
      <c r="G63" s="35">
        <v>87.53502429885512</v>
      </c>
      <c r="H63" s="35">
        <v>85.353644453694258</v>
      </c>
      <c r="I63" s="35">
        <v>82.833243660979889</v>
      </c>
      <c r="J63" s="35">
        <v>79.937685424982647</v>
      </c>
      <c r="K63" s="35">
        <v>100</v>
      </c>
      <c r="L63" s="35">
        <v>81.245366443660217</v>
      </c>
      <c r="M63" s="35">
        <v>67.305015835807652</v>
      </c>
      <c r="N63" s="35">
        <v>57.584087225982891</v>
      </c>
      <c r="O63" s="35">
        <v>51.394724221737853</v>
      </c>
      <c r="P63" s="35">
        <v>48.186979224504448</v>
      </c>
      <c r="Q63" s="35">
        <v>47.643492109696858</v>
      </c>
      <c r="R63" s="35">
        <v>53.459909540953475</v>
      </c>
      <c r="S63" s="35">
        <v>58.951719467742279</v>
      </c>
      <c r="T63" s="35">
        <v>64.045310343594082</v>
      </c>
      <c r="U63" s="35">
        <v>68.697980256833958</v>
      </c>
      <c r="V63" s="35">
        <v>72.892918248597283</v>
      </c>
      <c r="W63" s="35">
        <v>76.633489181741439</v>
      </c>
      <c r="X63" s="35">
        <v>79.937685424982647</v>
      </c>
      <c r="Y63" s="35">
        <v>82.833243660979889</v>
      </c>
      <c r="Z63" s="35">
        <v>85.353644453694258</v>
      </c>
    </row>
    <row r="64" spans="1:26">
      <c r="A64" s="239" t="s">
        <v>785</v>
      </c>
      <c r="B64" s="35" t="s">
        <v>83</v>
      </c>
      <c r="C64" s="35">
        <v>96.585792917283058</v>
      </c>
      <c r="D64" s="35">
        <v>95.810065647764702</v>
      </c>
      <c r="E64" s="35">
        <v>94.863299456800959</v>
      </c>
      <c r="F64" s="35">
        <v>93.710426019816836</v>
      </c>
      <c r="G64" s="35">
        <v>92.31052585219129</v>
      </c>
      <c r="H64" s="35">
        <v>90.616544639825747</v>
      </c>
      <c r="I64" s="35">
        <v>88.575405305722967</v>
      </c>
      <c r="J64" s="35">
        <v>100</v>
      </c>
      <c r="K64" s="35">
        <v>83.99903346743568</v>
      </c>
      <c r="L64" s="35">
        <v>71.342569767590362</v>
      </c>
      <c r="M64" s="35">
        <v>61.701291165271158</v>
      </c>
      <c r="N64" s="35">
        <v>54.665014377235167</v>
      </c>
      <c r="O64" s="35">
        <v>49.850358395050407</v>
      </c>
      <c r="P64" s="35">
        <v>46.9562776261889</v>
      </c>
      <c r="Q64" s="35">
        <v>45.787588546319583</v>
      </c>
      <c r="R64" s="35">
        <v>46.26260098364456</v>
      </c>
      <c r="S64" s="35">
        <v>53.261922123514417</v>
      </c>
      <c r="T64" s="35">
        <v>59.802571898764732</v>
      </c>
      <c r="U64" s="35">
        <v>65.761887531841737</v>
      </c>
      <c r="V64" s="35">
        <v>71.07879563640428</v>
      </c>
      <c r="W64" s="35">
        <v>75.741049817410286</v>
      </c>
      <c r="X64" s="35">
        <v>79.771353442629206</v>
      </c>
      <c r="Y64" s="35">
        <v>83.214805050627433</v>
      </c>
      <c r="Z64" s="35">
        <v>86.128771296920007</v>
      </c>
    </row>
    <row r="65" spans="1:26">
      <c r="A65" s="239" t="s">
        <v>785</v>
      </c>
      <c r="B65" s="35" t="s">
        <v>84</v>
      </c>
      <c r="C65" s="35">
        <v>99.067205041379196</v>
      </c>
      <c r="D65" s="35">
        <v>98.794399530767052</v>
      </c>
      <c r="E65" s="35">
        <v>98.442502570998627</v>
      </c>
      <c r="F65" s="35">
        <v>97.989048834087228</v>
      </c>
      <c r="G65" s="35">
        <v>97.405502886174133</v>
      </c>
      <c r="H65" s="35">
        <v>100</v>
      </c>
      <c r="I65" s="35">
        <v>84.869115233330533</v>
      </c>
      <c r="J65" s="35">
        <v>72.604128560102794</v>
      </c>
      <c r="K65" s="35">
        <v>62.902869353023604</v>
      </c>
      <c r="L65" s="35">
        <v>55.418936368368641</v>
      </c>
      <c r="M65" s="35">
        <v>49.822708099875349</v>
      </c>
      <c r="N65" s="35">
        <v>45.834298460203854</v>
      </c>
      <c r="O65" s="35">
        <v>43.238118044982144</v>
      </c>
      <c r="P65" s="35">
        <v>41.887227966340078</v>
      </c>
      <c r="Q65" s="35">
        <v>41.703266169573709</v>
      </c>
      <c r="R65" s="35">
        <v>42.675465600084522</v>
      </c>
      <c r="S65" s="35">
        <v>44.860469690796748</v>
      </c>
      <c r="T65" s="35">
        <v>48.3831692903942</v>
      </c>
      <c r="U65" s="35">
        <v>56.799554337848889</v>
      </c>
      <c r="V65" s="35">
        <v>64.412167988382535</v>
      </c>
      <c r="W65" s="35">
        <v>71.066151525942161</v>
      </c>
      <c r="X65" s="35">
        <v>76.72684030916669</v>
      </c>
      <c r="Y65" s="35">
        <v>81.44094863649471</v>
      </c>
      <c r="Z65" s="35">
        <v>85.301713831855892</v>
      </c>
    </row>
    <row r="66" spans="1:26">
      <c r="A66" s="239" t="s">
        <v>785</v>
      </c>
      <c r="B66" s="35" t="s">
        <v>85</v>
      </c>
      <c r="C66" s="35">
        <v>99.866146273953277</v>
      </c>
      <c r="D66" s="35">
        <v>99.810523388606427</v>
      </c>
      <c r="E66" s="35">
        <v>99.73182077954776</v>
      </c>
      <c r="F66" s="35">
        <v>99.620496399317204</v>
      </c>
      <c r="G66" s="35">
        <v>100</v>
      </c>
      <c r="H66" s="35">
        <v>88.124294537960196</v>
      </c>
      <c r="I66" s="35">
        <v>78.015901938091289</v>
      </c>
      <c r="J66" s="35">
        <v>69.568643439847378</v>
      </c>
      <c r="K66" s="35">
        <v>62.636472099495599</v>
      </c>
      <c r="L66" s="35">
        <v>57.061322835454718</v>
      </c>
      <c r="M66" s="35">
        <v>52.691891374540191</v>
      </c>
      <c r="N66" s="35">
        <v>49.395180583831241</v>
      </c>
      <c r="O66" s="35">
        <v>47.062887559829278</v>
      </c>
      <c r="P66" s="35">
        <v>45.61447866613841</v>
      </c>
      <c r="Q66" s="35">
        <v>44.998387669170818</v>
      </c>
      <c r="R66" s="35">
        <v>45.192332943479173</v>
      </c>
      <c r="S66" s="35">
        <v>46.203350722938133</v>
      </c>
      <c r="T66" s="35">
        <v>48.067791242771499</v>
      </c>
      <c r="U66" s="35">
        <v>50.851200580483813</v>
      </c>
      <c r="V66" s="35">
        <v>61.712090384394166</v>
      </c>
      <c r="W66" s="35">
        <v>70.930137838374264</v>
      </c>
      <c r="X66" s="35">
        <v>78.358392703910397</v>
      </c>
      <c r="Y66" s="35">
        <v>84.123050271758288</v>
      </c>
      <c r="Z66" s="35">
        <v>88.476887365663288</v>
      </c>
    </row>
    <row r="67" spans="1:26">
      <c r="A67" s="239" t="s">
        <v>785</v>
      </c>
      <c r="B67" s="35" t="s">
        <v>86</v>
      </c>
      <c r="C67" s="35">
        <v>99.998991314544853</v>
      </c>
      <c r="D67" s="35">
        <v>99.998295564025938</v>
      </c>
      <c r="E67" s="35">
        <v>100</v>
      </c>
      <c r="F67" s="35">
        <v>93.183880458218695</v>
      </c>
      <c r="G67" s="35">
        <v>86.987794442138593</v>
      </c>
      <c r="H67" s="35">
        <v>81.444031702541622</v>
      </c>
      <c r="I67" s="35">
        <v>76.562723356475374</v>
      </c>
      <c r="J67" s="35">
        <v>72.33815301205999</v>
      </c>
      <c r="K67" s="35">
        <v>68.75436879295313</v>
      </c>
      <c r="L67" s="35">
        <v>65.789899595674669</v>
      </c>
      <c r="M67" s="35">
        <v>63.421534949471578</v>
      </c>
      <c r="N67" s="35">
        <v>61.627226883732398</v>
      </c>
      <c r="O67" s="35">
        <v>60.388223018827517</v>
      </c>
      <c r="P67" s="35">
        <v>59.690554521372754</v>
      </c>
      <c r="Q67" s="35">
        <v>59.525992026681998</v>
      </c>
      <c r="R67" s="35">
        <v>59.892556433933322</v>
      </c>
      <c r="S67" s="35">
        <v>60.794636401340085</v>
      </c>
      <c r="T67" s="35">
        <v>62.242725052286197</v>
      </c>
      <c r="U67" s="35">
        <v>64.252748171287109</v>
      </c>
      <c r="V67" s="35">
        <v>66.844918020652187</v>
      </c>
      <c r="W67" s="35">
        <v>70.042014557462977</v>
      </c>
      <c r="X67" s="35">
        <v>80.859751625199323</v>
      </c>
      <c r="Y67" s="35">
        <v>88.131204027833377</v>
      </c>
      <c r="Z67" s="35">
        <v>92.775606724163779</v>
      </c>
    </row>
    <row r="68" spans="1:26">
      <c r="A68" s="239" t="s">
        <v>785</v>
      </c>
      <c r="B68" s="35" t="s">
        <v>87</v>
      </c>
      <c r="C68" s="35">
        <v>99.999999354749121</v>
      </c>
      <c r="D68" s="35">
        <v>100</v>
      </c>
      <c r="E68" s="35">
        <v>94.494977866348478</v>
      </c>
      <c r="F68" s="35">
        <v>89.399622439358538</v>
      </c>
      <c r="G68" s="35">
        <v>84.746598530925368</v>
      </c>
      <c r="H68" s="35">
        <v>80.554793098747254</v>
      </c>
      <c r="I68" s="35">
        <v>76.832283576176891</v>
      </c>
      <c r="J68" s="35">
        <v>73.579161556768071</v>
      </c>
      <c r="K68" s="35">
        <v>70.790078388581975</v>
      </c>
      <c r="L68" s="35">
        <v>68.456442083711536</v>
      </c>
      <c r="M68" s="35">
        <v>66.568242400785167</v>
      </c>
      <c r="N68" s="35">
        <v>65.115512991781713</v>
      </c>
      <c r="O68" s="35">
        <v>64.089457942407478</v>
      </c>
      <c r="P68" s="35">
        <v>63.483277524960982</v>
      </c>
      <c r="Q68" s="35">
        <v>63.292727292652842</v>
      </c>
      <c r="R68" s="35">
        <v>63.516438266927608</v>
      </c>
      <c r="S68" s="35">
        <v>64.156015968095531</v>
      </c>
      <c r="T68" s="35">
        <v>65.215924070647475</v>
      </c>
      <c r="U68" s="35">
        <v>66.703145905521694</v>
      </c>
      <c r="V68" s="35">
        <v>68.626605166774581</v>
      </c>
      <c r="W68" s="35">
        <v>70.996317403038375</v>
      </c>
      <c r="X68" s="35">
        <v>73.822237869873035</v>
      </c>
      <c r="Y68" s="35">
        <v>87.627449907792936</v>
      </c>
      <c r="Z68" s="35">
        <v>94.445454012478152</v>
      </c>
    </row>
    <row r="69" spans="1:26">
      <c r="A69" s="239" t="s">
        <v>785</v>
      </c>
      <c r="B69" s="35" t="s">
        <v>88</v>
      </c>
      <c r="C69" s="35">
        <v>99.999979801105937</v>
      </c>
      <c r="D69" s="35">
        <v>100</v>
      </c>
      <c r="E69" s="35">
        <v>93.310427013350974</v>
      </c>
      <c r="F69" s="35">
        <v>87.211141469837457</v>
      </c>
      <c r="G69" s="35">
        <v>81.727485609678496</v>
      </c>
      <c r="H69" s="35">
        <v>76.865928480419683</v>
      </c>
      <c r="I69" s="35">
        <v>72.619327549967622</v>
      </c>
      <c r="J69" s="35">
        <v>68.971604099272156</v>
      </c>
      <c r="K69" s="35">
        <v>65.901689727253498</v>
      </c>
      <c r="L69" s="35">
        <v>63.386716340930128</v>
      </c>
      <c r="M69" s="35">
        <v>61.404496397562561</v>
      </c>
      <c r="N69" s="35">
        <v>59.935380064752245</v>
      </c>
      <c r="O69" s="35">
        <v>58.963589560785067</v>
      </c>
      <c r="P69" s="35">
        <v>58.47812620651198</v>
      </c>
      <c r="Q69" s="35">
        <v>58.473329255201442</v>
      </c>
      <c r="R69" s="35">
        <v>58.949142221475711</v>
      </c>
      <c r="S69" s="35">
        <v>59.911115469353469</v>
      </c>
      <c r="T69" s="35">
        <v>61.370145346486815</v>
      </c>
      <c r="U69" s="35">
        <v>63.341921664810819</v>
      </c>
      <c r="V69" s="35">
        <v>65.846028318862594</v>
      </c>
      <c r="W69" s="35">
        <v>68.90461838809027</v>
      </c>
      <c r="X69" s="35">
        <v>72.540568425234625</v>
      </c>
      <c r="Y69" s="35">
        <v>84.871906398580606</v>
      </c>
      <c r="Z69" s="35">
        <v>91.995956087455653</v>
      </c>
    </row>
    <row r="70" spans="1:26">
      <c r="A70" s="239" t="s">
        <v>785</v>
      </c>
      <c r="B70" s="35" t="s">
        <v>89</v>
      </c>
      <c r="C70" s="35">
        <v>99.986094244507896</v>
      </c>
      <c r="D70" s="35">
        <v>99.978930063767208</v>
      </c>
      <c r="E70" s="35">
        <v>99.968075588804567</v>
      </c>
      <c r="F70" s="35">
        <v>100</v>
      </c>
      <c r="G70" s="35">
        <v>93.250191067903003</v>
      </c>
      <c r="H70" s="35">
        <v>87.127793766935767</v>
      </c>
      <c r="I70" s="35">
        <v>81.676230715806199</v>
      </c>
      <c r="J70" s="35">
        <v>76.91312738775629</v>
      </c>
      <c r="K70" s="35">
        <v>72.837698586840986</v>
      </c>
      <c r="L70" s="35">
        <v>69.437356068967432</v>
      </c>
      <c r="M70" s="35">
        <v>66.693255076486963</v>
      </c>
      <c r="N70" s="35">
        <v>64.584708701323478</v>
      </c>
      <c r="O70" s="35">
        <v>63.092530806348222</v>
      </c>
      <c r="P70" s="35">
        <v>62.201432808638771</v>
      </c>
      <c r="Q70" s="35">
        <v>61.901613861874949</v>
      </c>
      <c r="R70" s="35">
        <v>62.189664187720098</v>
      </c>
      <c r="S70" s="35">
        <v>63.068860785526347</v>
      </c>
      <c r="T70" s="35">
        <v>64.548883409455755</v>
      </c>
      <c r="U70" s="35">
        <v>66.644924007169394</v>
      </c>
      <c r="V70" s="35">
        <v>69.376111339525409</v>
      </c>
      <c r="W70" s="35">
        <v>78.421521755117126</v>
      </c>
      <c r="X70" s="35">
        <v>85.112307924757886</v>
      </c>
      <c r="Y70" s="35">
        <v>89.877087148180905</v>
      </c>
      <c r="Z70" s="35">
        <v>93.184810929262511</v>
      </c>
    </row>
    <row r="71" spans="1:26">
      <c r="A71" s="239" t="s">
        <v>785</v>
      </c>
      <c r="B71" s="35" t="s">
        <v>90</v>
      </c>
      <c r="C71" s="35">
        <v>99.86462729354345</v>
      </c>
      <c r="D71" s="35">
        <v>99.818482513172697</v>
      </c>
      <c r="E71" s="35">
        <v>99.756629657307528</v>
      </c>
      <c r="F71" s="35">
        <v>99.673738631361431</v>
      </c>
      <c r="G71" s="35">
        <v>100</v>
      </c>
      <c r="H71" s="35">
        <v>94.044945050058288</v>
      </c>
      <c r="I71" s="35">
        <v>88.632507756250121</v>
      </c>
      <c r="J71" s="35">
        <v>83.842497665485709</v>
      </c>
      <c r="K71" s="35">
        <v>79.723075097971062</v>
      </c>
      <c r="L71" s="35">
        <v>76.29877783214161</v>
      </c>
      <c r="M71" s="35">
        <v>73.578145461763157</v>
      </c>
      <c r="N71" s="35">
        <v>71.560315982103234</v>
      </c>
      <c r="O71" s="35">
        <v>70.240295750826647</v>
      </c>
      <c r="P71" s="35">
        <v>69.612820053567049</v>
      </c>
      <c r="Q71" s="35">
        <v>69.67483399838224</v>
      </c>
      <c r="R71" s="35">
        <v>70.426655323643388</v>
      </c>
      <c r="S71" s="35">
        <v>71.871860006613829</v>
      </c>
      <c r="T71" s="35">
        <v>74.015886300419524</v>
      </c>
      <c r="U71" s="35">
        <v>76.863309977866052</v>
      </c>
      <c r="V71" s="35">
        <v>82.122494559280881</v>
      </c>
      <c r="W71" s="35">
        <v>86.305496204403141</v>
      </c>
      <c r="X71" s="35">
        <v>89.579229473656326</v>
      </c>
      <c r="Y71" s="35">
        <v>92.110351712483563</v>
      </c>
      <c r="Z71" s="35">
        <v>94.049499477060849</v>
      </c>
    </row>
    <row r="72" spans="1:26">
      <c r="A72" s="239" t="s">
        <v>785</v>
      </c>
      <c r="B72" s="35" t="s">
        <v>91</v>
      </c>
      <c r="C72" s="35">
        <v>98.991035786478889</v>
      </c>
      <c r="D72" s="35">
        <v>98.731691836305302</v>
      </c>
      <c r="E72" s="35">
        <v>98.40628486247256</v>
      </c>
      <c r="F72" s="35">
        <v>97.998333968522772</v>
      </c>
      <c r="G72" s="35">
        <v>97.487448078284885</v>
      </c>
      <c r="H72" s="35">
        <v>96.848515316876984</v>
      </c>
      <c r="I72" s="35">
        <v>100</v>
      </c>
      <c r="J72" s="35">
        <v>91.704160991657886</v>
      </c>
      <c r="K72" s="35">
        <v>84.449798716444732</v>
      </c>
      <c r="L72" s="35">
        <v>78.337792021793973</v>
      </c>
      <c r="M72" s="35">
        <v>73.400363218932341</v>
      </c>
      <c r="N72" s="35">
        <v>69.628364057361239</v>
      </c>
      <c r="O72" s="35">
        <v>66.993743020464308</v>
      </c>
      <c r="P72" s="35">
        <v>65.466169906553077</v>
      </c>
      <c r="Q72" s="35">
        <v>65.024045839640678</v>
      </c>
      <c r="R72" s="35">
        <v>65.660572830233917</v>
      </c>
      <c r="S72" s="35">
        <v>67.385460419887622</v>
      </c>
      <c r="T72" s="35">
        <v>72.978885273764632</v>
      </c>
      <c r="U72" s="35">
        <v>77.791684289480798</v>
      </c>
      <c r="V72" s="35">
        <v>81.86721196293189</v>
      </c>
      <c r="W72" s="35">
        <v>85.274343132528145</v>
      </c>
      <c r="X72" s="35">
        <v>88.093463191837941</v>
      </c>
      <c r="Y72" s="35">
        <v>90.406856059572334</v>
      </c>
      <c r="Z72" s="35">
        <v>92.292741314370204</v>
      </c>
    </row>
    <row r="73" spans="1:26">
      <c r="A73" s="239" t="s">
        <v>785</v>
      </c>
      <c r="B73" s="35" t="s">
        <v>92</v>
      </c>
      <c r="C73" s="35">
        <v>95.377090029382487</v>
      </c>
      <c r="D73" s="35">
        <v>94.455416480910884</v>
      </c>
      <c r="E73" s="35">
        <v>93.357172011940577</v>
      </c>
      <c r="F73" s="35">
        <v>92.051695766465372</v>
      </c>
      <c r="G73" s="35">
        <v>90.50439765678307</v>
      </c>
      <c r="H73" s="35">
        <v>88.676891469343602</v>
      </c>
      <c r="I73" s="35">
        <v>86.527487375607251</v>
      </c>
      <c r="J73" s="35">
        <v>84.012206040053087</v>
      </c>
      <c r="K73" s="35">
        <v>100</v>
      </c>
      <c r="L73" s="35">
        <v>85.243169844419469</v>
      </c>
      <c r="M73" s="35">
        <v>73.564737667597427</v>
      </c>
      <c r="N73" s="35">
        <v>64.812692764414848</v>
      </c>
      <c r="O73" s="35">
        <v>58.696020178311493</v>
      </c>
      <c r="P73" s="35">
        <v>54.923138051083512</v>
      </c>
      <c r="Q73" s="35">
        <v>53.279137010823263</v>
      </c>
      <c r="R73" s="35">
        <v>59.143257669448502</v>
      </c>
      <c r="S73" s="35">
        <v>64.552965457450128</v>
      </c>
      <c r="T73" s="35">
        <v>69.457753009204893</v>
      </c>
      <c r="U73" s="35">
        <v>73.840184730778674</v>
      </c>
      <c r="V73" s="35">
        <v>77.707991023626562</v>
      </c>
      <c r="W73" s="35">
        <v>81.086512281634398</v>
      </c>
      <c r="X73" s="35">
        <v>84.012206040053087</v>
      </c>
      <c r="Y73" s="35">
        <v>86.527487375607251</v>
      </c>
      <c r="Z73" s="35">
        <v>88.676891469343602</v>
      </c>
    </row>
    <row r="74" spans="1:26">
      <c r="A74" s="239" t="s">
        <v>785</v>
      </c>
      <c r="B74" s="35" t="s">
        <v>93</v>
      </c>
      <c r="C74" s="35">
        <v>92.12106501879903</v>
      </c>
      <c r="D74" s="35">
        <v>90.766845426787995</v>
      </c>
      <c r="E74" s="35">
        <v>89.195250057644017</v>
      </c>
      <c r="F74" s="35">
        <v>87.377196951824672</v>
      </c>
      <c r="G74" s="35">
        <v>85.281919290872636</v>
      </c>
      <c r="H74" s="35">
        <v>82.87778431407861</v>
      </c>
      <c r="I74" s="35">
        <v>80.133539937907187</v>
      </c>
      <c r="J74" s="35">
        <v>77.020091536490014</v>
      </c>
      <c r="K74" s="35">
        <v>73.512901805851811</v>
      </c>
      <c r="L74" s="35">
        <v>100</v>
      </c>
      <c r="M74" s="35">
        <v>79.855751472129683</v>
      </c>
      <c r="N74" s="35">
        <v>65.3441244546554</v>
      </c>
      <c r="O74" s="35">
        <v>55.668014198320293</v>
      </c>
      <c r="P74" s="35">
        <v>49.969127776651703</v>
      </c>
      <c r="Q74" s="35">
        <v>55.405579882573129</v>
      </c>
      <c r="R74" s="35">
        <v>60.521145574995906</v>
      </c>
      <c r="S74" s="35">
        <v>65.261096659727457</v>
      </c>
      <c r="T74" s="35">
        <v>69.595072610524824</v>
      </c>
      <c r="U74" s="35">
        <v>73.512901805851811</v>
      </c>
      <c r="V74" s="35">
        <v>77.020091536490014</v>
      </c>
      <c r="W74" s="35">
        <v>80.133539937907187</v>
      </c>
      <c r="X74" s="35">
        <v>82.87778431407861</v>
      </c>
      <c r="Y74" s="35">
        <v>85.281919290872636</v>
      </c>
      <c r="Z74" s="35">
        <v>87.377196951824672</v>
      </c>
    </row>
    <row r="75" spans="1:26">
      <c r="A75" s="239" t="s">
        <v>764</v>
      </c>
      <c r="B75" s="35" t="s">
        <v>82</v>
      </c>
      <c r="C75" s="35">
        <v>98.609676751909888</v>
      </c>
      <c r="D75" s="35">
        <v>98.24747673531607</v>
      </c>
      <c r="E75" s="35">
        <v>97.792106780484062</v>
      </c>
      <c r="F75" s="35">
        <v>97.220300550677351</v>
      </c>
      <c r="G75" s="35">
        <v>96.503393199294308</v>
      </c>
      <c r="H75" s="35">
        <v>95.606311892456105</v>
      </c>
      <c r="I75" s="35">
        <v>100</v>
      </c>
      <c r="J75" s="35">
        <v>88.424020334753848</v>
      </c>
      <c r="K75" s="35">
        <v>78.69157885294274</v>
      </c>
      <c r="L75" s="35">
        <v>70.774238327032108</v>
      </c>
      <c r="M75" s="35">
        <v>64.562627787294275</v>
      </c>
      <c r="N75" s="35">
        <v>59.917645710956911</v>
      </c>
      <c r="O75" s="35">
        <v>56.705406734407923</v>
      </c>
      <c r="P75" s="35">
        <v>54.818809241180269</v>
      </c>
      <c r="Q75" s="35">
        <v>54.18957291575596</v>
      </c>
      <c r="R75" s="35">
        <v>54.794057069039539</v>
      </c>
      <c r="S75" s="35">
        <v>56.654980574515982</v>
      </c>
      <c r="T75" s="35">
        <v>63.568296034259689</v>
      </c>
      <c r="U75" s="35">
        <v>69.716907616953407</v>
      </c>
      <c r="V75" s="35">
        <v>75.060065925040533</v>
      </c>
      <c r="W75" s="35">
        <v>79.617092178414765</v>
      </c>
      <c r="X75" s="35">
        <v>83.445485336278722</v>
      </c>
      <c r="Y75" s="35">
        <v>86.623086615959238</v>
      </c>
      <c r="Z75" s="35">
        <v>89.23513434511311</v>
      </c>
    </row>
    <row r="76" spans="1:26">
      <c r="A76" s="239" t="s">
        <v>764</v>
      </c>
      <c r="B76" s="35" t="s">
        <v>83</v>
      </c>
      <c r="C76" s="35">
        <v>99.281242981305667</v>
      </c>
      <c r="D76" s="35">
        <v>99.079930867507073</v>
      </c>
      <c r="E76" s="35">
        <v>98.822610278300132</v>
      </c>
      <c r="F76" s="35">
        <v>98.493938634254746</v>
      </c>
      <c r="G76" s="35">
        <v>98.074523519600319</v>
      </c>
      <c r="H76" s="35">
        <v>100</v>
      </c>
      <c r="I76" s="35">
        <v>89.117693230451735</v>
      </c>
      <c r="J76" s="35">
        <v>79.859508586003201</v>
      </c>
      <c r="K76" s="35">
        <v>72.215636956088886</v>
      </c>
      <c r="L76" s="35">
        <v>66.105470994336116</v>
      </c>
      <c r="M76" s="35">
        <v>61.418074607024629</v>
      </c>
      <c r="N76" s="35">
        <v>58.04095180014194</v>
      </c>
      <c r="O76" s="35">
        <v>55.878703566220075</v>
      </c>
      <c r="P76" s="35">
        <v>54.864105916867224</v>
      </c>
      <c r="Q76" s="35">
        <v>54.963997067443614</v>
      </c>
      <c r="R76" s="35">
        <v>56.181687271971626</v>
      </c>
      <c r="S76" s="35">
        <v>58.556731930363362</v>
      </c>
      <c r="T76" s="35">
        <v>62.161984359414923</v>
      </c>
      <c r="U76" s="35">
        <v>68.842829705904705</v>
      </c>
      <c r="V76" s="35">
        <v>74.618621765303502</v>
      </c>
      <c r="W76" s="35">
        <v>79.50472359999992</v>
      </c>
      <c r="X76" s="35">
        <v>83.567494084174598</v>
      </c>
      <c r="Y76" s="35">
        <v>86.899867355221744</v>
      </c>
      <c r="Z76" s="35">
        <v>89.603873385611195</v>
      </c>
    </row>
    <row r="77" spans="1:26">
      <c r="A77" s="239" t="s">
        <v>764</v>
      </c>
      <c r="B77" s="35" t="s">
        <v>84</v>
      </c>
      <c r="C77" s="35">
        <v>99.472690942278348</v>
      </c>
      <c r="D77" s="35">
        <v>99.313674947790588</v>
      </c>
      <c r="E77" s="35">
        <v>99.106948262622168</v>
      </c>
      <c r="F77" s="35">
        <v>98.838364085992055</v>
      </c>
      <c r="G77" s="35">
        <v>98.489697464119203</v>
      </c>
      <c r="H77" s="35">
        <v>100</v>
      </c>
      <c r="I77" s="35">
        <v>90.557527429817057</v>
      </c>
      <c r="J77" s="35">
        <v>82.360003616000768</v>
      </c>
      <c r="K77" s="35">
        <v>75.440222256418835</v>
      </c>
      <c r="L77" s="35">
        <v>69.771834958692182</v>
      </c>
      <c r="M77" s="35">
        <v>65.296748420490218</v>
      </c>
      <c r="N77" s="35">
        <v>61.946224692673489</v>
      </c>
      <c r="O77" s="35">
        <v>59.655834200643717</v>
      </c>
      <c r="P77" s="35">
        <v>58.375268626085919</v>
      </c>
      <c r="Q77" s="35">
        <v>58.074219956526804</v>
      </c>
      <c r="R77" s="35">
        <v>58.745338476493544</v>
      </c>
      <c r="S77" s="35">
        <v>60.404891847641061</v>
      </c>
      <c r="T77" s="35">
        <v>63.091276648264063</v>
      </c>
      <c r="U77" s="35">
        <v>70.053170748636148</v>
      </c>
      <c r="V77" s="35">
        <v>75.986497489730041</v>
      </c>
      <c r="W77" s="35">
        <v>80.925932793013118</v>
      </c>
      <c r="X77" s="35">
        <v>84.963192484622411</v>
      </c>
      <c r="Y77" s="35">
        <v>88.216240157479149</v>
      </c>
      <c r="Z77" s="35">
        <v>90.808496285472003</v>
      </c>
    </row>
    <row r="78" spans="1:26">
      <c r="A78" s="239" t="s">
        <v>764</v>
      </c>
      <c r="B78" s="35" t="s">
        <v>85</v>
      </c>
      <c r="C78" s="35">
        <v>99.57307011269144</v>
      </c>
      <c r="D78" s="35">
        <v>99.430872980724601</v>
      </c>
      <c r="E78" s="35">
        <v>99.241517929028674</v>
      </c>
      <c r="F78" s="35">
        <v>98.989523707764775</v>
      </c>
      <c r="G78" s="35">
        <v>98.654449426852153</v>
      </c>
      <c r="H78" s="35">
        <v>100</v>
      </c>
      <c r="I78" s="35">
        <v>89.875300699633357</v>
      </c>
      <c r="J78" s="35">
        <v>81.132249486627956</v>
      </c>
      <c r="K78" s="35">
        <v>73.762487112920496</v>
      </c>
      <c r="L78" s="35">
        <v>67.704629460172811</v>
      </c>
      <c r="M78" s="35">
        <v>62.871524862305236</v>
      </c>
      <c r="N78" s="35">
        <v>59.170407733979523</v>
      </c>
      <c r="O78" s="35">
        <v>56.516669264584785</v>
      </c>
      <c r="P78" s="35">
        <v>54.842605080084375</v>
      </c>
      <c r="Q78" s="35">
        <v>54.10256033716162</v>
      </c>
      <c r="R78" s="35">
        <v>54.275640819416878</v>
      </c>
      <c r="S78" s="35">
        <v>55.366771953400175</v>
      </c>
      <c r="T78" s="35">
        <v>57.406458969898857</v>
      </c>
      <c r="U78" s="35">
        <v>65.724326243590951</v>
      </c>
      <c r="V78" s="35">
        <v>72.85547869170118</v>
      </c>
      <c r="W78" s="35">
        <v>78.775092400064537</v>
      </c>
      <c r="X78" s="35">
        <v>83.568749846123794</v>
      </c>
      <c r="Y78" s="35">
        <v>87.377897334743238</v>
      </c>
      <c r="Z78" s="35">
        <v>90.361547934764175</v>
      </c>
    </row>
    <row r="79" spans="1:26">
      <c r="A79" s="239" t="s">
        <v>764</v>
      </c>
      <c r="B79" s="35" t="s">
        <v>86</v>
      </c>
      <c r="C79" s="35">
        <v>99.812837586550444</v>
      </c>
      <c r="D79" s="35">
        <v>99.744742863494864</v>
      </c>
      <c r="E79" s="35">
        <v>99.65192223269564</v>
      </c>
      <c r="F79" s="35">
        <v>99.525439400480778</v>
      </c>
      <c r="G79" s="35">
        <v>100</v>
      </c>
      <c r="H79" s="35">
        <v>90.065372108085768</v>
      </c>
      <c r="I79" s="35">
        <v>81.449003520387464</v>
      </c>
      <c r="J79" s="35">
        <v>74.138827793305779</v>
      </c>
      <c r="K79" s="35">
        <v>68.075713980769876</v>
      </c>
      <c r="L79" s="35">
        <v>63.177064384751894</v>
      </c>
      <c r="M79" s="35">
        <v>59.354411690428186</v>
      </c>
      <c r="N79" s="35">
        <v>56.525596911972642</v>
      </c>
      <c r="O79" s="35">
        <v>54.622635633992402</v>
      </c>
      <c r="P79" s="35">
        <v>53.596453962392033</v>
      </c>
      <c r="Q79" s="35">
        <v>53.41949941811859</v>
      </c>
      <c r="R79" s="35">
        <v>54.086944810119917</v>
      </c>
      <c r="S79" s="35">
        <v>55.616880926814794</v>
      </c>
      <c r="T79" s="35">
        <v>58.049566697579195</v>
      </c>
      <c r="U79" s="35">
        <v>61.445478426113795</v>
      </c>
      <c r="V79" s="35">
        <v>69.769819299749685</v>
      </c>
      <c r="W79" s="35">
        <v>76.683911613303891</v>
      </c>
      <c r="X79" s="35">
        <v>82.244609287407783</v>
      </c>
      <c r="Y79" s="35">
        <v>86.610135960845966</v>
      </c>
      <c r="Z79" s="35">
        <v>89.976258692805558</v>
      </c>
    </row>
    <row r="80" spans="1:26">
      <c r="A80" s="239" t="s">
        <v>764</v>
      </c>
      <c r="B80" s="35" t="s">
        <v>87</v>
      </c>
      <c r="C80" s="35">
        <v>99.863495368980722</v>
      </c>
      <c r="D80" s="35">
        <v>99.811462579187406</v>
      </c>
      <c r="E80" s="35">
        <v>99.739625177893757</v>
      </c>
      <c r="F80" s="35">
        <v>99.640471698488781</v>
      </c>
      <c r="G80" s="35">
        <v>100</v>
      </c>
      <c r="H80" s="35">
        <v>91.351544087179775</v>
      </c>
      <c r="I80" s="35">
        <v>83.725622644935413</v>
      </c>
      <c r="J80" s="35">
        <v>77.147207501282793</v>
      </c>
      <c r="K80" s="35">
        <v>71.599672039394079</v>
      </c>
      <c r="L80" s="35">
        <v>67.041778852987818</v>
      </c>
      <c r="M80" s="35">
        <v>63.421286380187361</v>
      </c>
      <c r="N80" s="35">
        <v>60.685112976186687</v>
      </c>
      <c r="O80" s="35">
        <v>58.78647616388232</v>
      </c>
      <c r="P80" s="35">
        <v>57.68960712080046</v>
      </c>
      <c r="Q80" s="35">
        <v>57.372627368020154</v>
      </c>
      <c r="R80" s="35">
        <v>57.829050463778678</v>
      </c>
      <c r="S80" s="35">
        <v>59.068193120774772</v>
      </c>
      <c r="T80" s="35">
        <v>61.114579947388712</v>
      </c>
      <c r="U80" s="35">
        <v>64.006220843261744</v>
      </c>
      <c r="V80" s="35">
        <v>72.212311557381796</v>
      </c>
      <c r="W80" s="35">
        <v>78.897104090233611</v>
      </c>
      <c r="X80" s="35">
        <v>84.173265307780014</v>
      </c>
      <c r="Y80" s="35">
        <v>88.241482302505219</v>
      </c>
      <c r="Z80" s="35">
        <v>91.324910425530206</v>
      </c>
    </row>
    <row r="81" spans="1:26">
      <c r="A81" s="239" t="s">
        <v>764</v>
      </c>
      <c r="B81" s="35" t="s">
        <v>88</v>
      </c>
      <c r="C81" s="35">
        <v>99.919953202230289</v>
      </c>
      <c r="D81" s="35">
        <v>99.889784129241775</v>
      </c>
      <c r="E81" s="35">
        <v>99.848254301589151</v>
      </c>
      <c r="F81" s="35">
        <v>99.791094343155621</v>
      </c>
      <c r="G81" s="35">
        <v>100</v>
      </c>
      <c r="H81" s="35">
        <v>95.042342849838889</v>
      </c>
      <c r="I81" s="35">
        <v>90.475941578622781</v>
      </c>
      <c r="J81" s="35">
        <v>86.371896951302432</v>
      </c>
      <c r="K81" s="35">
        <v>82.77904251445996</v>
      </c>
      <c r="L81" s="35">
        <v>79.728424223186735</v>
      </c>
      <c r="M81" s="35">
        <v>77.237840846711265</v>
      </c>
      <c r="N81" s="35">
        <v>75.316011021551134</v>
      </c>
      <c r="O81" s="35">
        <v>73.966103574201895</v>
      </c>
      <c r="P81" s="35">
        <v>73.188497366613007</v>
      </c>
      <c r="Q81" s="35">
        <v>72.982720844809307</v>
      </c>
      <c r="R81" s="35">
        <v>73.348565008068178</v>
      </c>
      <c r="S81" s="35">
        <v>74.286377074905133</v>
      </c>
      <c r="T81" s="35">
        <v>75.796538109286786</v>
      </c>
      <c r="U81" s="35">
        <v>77.87811919254321</v>
      </c>
      <c r="V81" s="35">
        <v>83.329752166430097</v>
      </c>
      <c r="W81" s="35">
        <v>87.55931790550521</v>
      </c>
      <c r="X81" s="35">
        <v>90.782873921883706</v>
      </c>
      <c r="Y81" s="35">
        <v>93.207783388328963</v>
      </c>
      <c r="Z81" s="35">
        <v>95.014527126469162</v>
      </c>
    </row>
    <row r="82" spans="1:26">
      <c r="A82" s="239" t="s">
        <v>764</v>
      </c>
      <c r="B82" s="35" t="s">
        <v>89</v>
      </c>
      <c r="C82" s="35">
        <v>99.890693813712645</v>
      </c>
      <c r="D82" s="35">
        <v>99.852621633892539</v>
      </c>
      <c r="E82" s="35">
        <v>99.801303523409828</v>
      </c>
      <c r="F82" s="35">
        <v>99.732143193162955</v>
      </c>
      <c r="G82" s="35">
        <v>100</v>
      </c>
      <c r="H82" s="35">
        <v>94.84597982150666</v>
      </c>
      <c r="I82" s="35">
        <v>90.118466343069187</v>
      </c>
      <c r="J82" s="35">
        <v>85.895288904433528</v>
      </c>
      <c r="K82" s="35">
        <v>82.22877859516349</v>
      </c>
      <c r="L82" s="35">
        <v>79.151215783965768</v>
      </c>
      <c r="M82" s="35">
        <v>76.680278139072229</v>
      </c>
      <c r="N82" s="35">
        <v>74.823957826387158</v>
      </c>
      <c r="O82" s="35">
        <v>73.584639231640125</v>
      </c>
      <c r="P82" s="35">
        <v>72.962191499705028</v>
      </c>
      <c r="Q82" s="35">
        <v>72.956029984998821</v>
      </c>
      <c r="R82" s="35">
        <v>73.566147168476931</v>
      </c>
      <c r="S82" s="35">
        <v>74.793122841785376</v>
      </c>
      <c r="T82" s="35">
        <v>76.637113687487883</v>
      </c>
      <c r="U82" s="35">
        <v>79.09581252510182</v>
      </c>
      <c r="V82" s="35">
        <v>83.981291854536011</v>
      </c>
      <c r="W82" s="35">
        <v>87.824568790063168</v>
      </c>
      <c r="X82" s="35">
        <v>90.802907226726148</v>
      </c>
      <c r="Y82" s="35">
        <v>93.085134843402997</v>
      </c>
      <c r="Z82" s="35">
        <v>94.819303201078171</v>
      </c>
    </row>
    <row r="83" spans="1:26">
      <c r="A83" s="239" t="s">
        <v>764</v>
      </c>
      <c r="B83" s="35" t="s">
        <v>90</v>
      </c>
      <c r="C83" s="35">
        <v>99.659639522235281</v>
      </c>
      <c r="D83" s="35">
        <v>99.551792293863258</v>
      </c>
      <c r="E83" s="35">
        <v>99.409886713370085</v>
      </c>
      <c r="F83" s="35">
        <v>99.223250985998362</v>
      </c>
      <c r="G83" s="35">
        <v>98.977930946359749</v>
      </c>
      <c r="H83" s="35">
        <v>100</v>
      </c>
      <c r="I83" s="35">
        <v>92.960676803883786</v>
      </c>
      <c r="J83" s="35">
        <v>86.662637118069469</v>
      </c>
      <c r="K83" s="35">
        <v>81.183925756509339</v>
      </c>
      <c r="L83" s="35">
        <v>76.560375289227949</v>
      </c>
      <c r="M83" s="35">
        <v>72.799093813209012</v>
      </c>
      <c r="N83" s="35">
        <v>69.89034339910782</v>
      </c>
      <c r="O83" s="35">
        <v>67.817123511502786</v>
      </c>
      <c r="P83" s="35">
        <v>66.562319416431208</v>
      </c>
      <c r="Q83" s="35">
        <v>66.113567576051196</v>
      </c>
      <c r="R83" s="35">
        <v>66.466081404030703</v>
      </c>
      <c r="S83" s="35">
        <v>67.62363713569853</v>
      </c>
      <c r="T83" s="35">
        <v>69.597800527007081</v>
      </c>
      <c r="U83" s="35">
        <v>75.834799178833066</v>
      </c>
      <c r="V83" s="35">
        <v>80.991195281958866</v>
      </c>
      <c r="W83" s="35">
        <v>85.169514267663843</v>
      </c>
      <c r="X83" s="35">
        <v>88.50331620329213</v>
      </c>
      <c r="Y83" s="35">
        <v>91.13188850748223</v>
      </c>
      <c r="Z83" s="35">
        <v>93.185651369405846</v>
      </c>
    </row>
    <row r="84" spans="1:26">
      <c r="A84" s="239" t="s">
        <v>764</v>
      </c>
      <c r="B84" s="35" t="s">
        <v>91</v>
      </c>
      <c r="C84" s="35">
        <v>99.322217780504545</v>
      </c>
      <c r="D84" s="35">
        <v>99.125448683795199</v>
      </c>
      <c r="E84" s="35">
        <v>98.871920989299539</v>
      </c>
      <c r="F84" s="35">
        <v>98.545505851670583</v>
      </c>
      <c r="G84" s="35">
        <v>98.125652681488233</v>
      </c>
      <c r="H84" s="35">
        <v>100</v>
      </c>
      <c r="I84" s="35">
        <v>88.98042178141651</v>
      </c>
      <c r="J84" s="35">
        <v>79.611354308985</v>
      </c>
      <c r="K84" s="35">
        <v>71.866761951308462</v>
      </c>
      <c r="L84" s="35">
        <v>65.654409814731721</v>
      </c>
      <c r="M84" s="35">
        <v>60.854827664017428</v>
      </c>
      <c r="N84" s="35">
        <v>57.348687427771026</v>
      </c>
      <c r="O84" s="35">
        <v>55.034378558359457</v>
      </c>
      <c r="P84" s="35">
        <v>53.838356315763761</v>
      </c>
      <c r="Q84" s="35">
        <v>53.720646999849009</v>
      </c>
      <c r="R84" s="35">
        <v>54.677245199612109</v>
      </c>
      <c r="S84" s="35">
        <v>56.740332584875752</v>
      </c>
      <c r="T84" s="35">
        <v>59.976410566018536</v>
      </c>
      <c r="U84" s="35">
        <v>67.122474259365404</v>
      </c>
      <c r="V84" s="35">
        <v>73.317529727352266</v>
      </c>
      <c r="W84" s="35">
        <v>78.557847687416057</v>
      </c>
      <c r="X84" s="35">
        <v>82.905378811920642</v>
      </c>
      <c r="Y84" s="35">
        <v>86.457593608721794</v>
      </c>
      <c r="Z84" s="35">
        <v>89.32547052459725</v>
      </c>
    </row>
    <row r="85" spans="1:26">
      <c r="A85" s="239" t="s">
        <v>764</v>
      </c>
      <c r="B85" s="35" t="s">
        <v>92</v>
      </c>
      <c r="C85" s="35">
        <v>98.534834164163925</v>
      </c>
      <c r="D85" s="35">
        <v>98.143769785117073</v>
      </c>
      <c r="E85" s="35">
        <v>97.649731332490646</v>
      </c>
      <c r="F85" s="35">
        <v>97.026453503407964</v>
      </c>
      <c r="G85" s="35">
        <v>96.241484452256188</v>
      </c>
      <c r="H85" s="35">
        <v>95.255039827356356</v>
      </c>
      <c r="I85" s="35">
        <v>100</v>
      </c>
      <c r="J85" s="35">
        <v>87.249592722474489</v>
      </c>
      <c r="K85" s="35">
        <v>76.673221833250466</v>
      </c>
      <c r="L85" s="35">
        <v>68.161887624036623</v>
      </c>
      <c r="M85" s="35">
        <v>61.532715344878561</v>
      </c>
      <c r="N85" s="35">
        <v>56.585937647774273</v>
      </c>
      <c r="O85" s="35">
        <v>53.140969536378122</v>
      </c>
      <c r="P85" s="35">
        <v>51.056825803794005</v>
      </c>
      <c r="Q85" s="35">
        <v>50.242400230122911</v>
      </c>
      <c r="R85" s="35">
        <v>50.660938749629835</v>
      </c>
      <c r="S85" s="35">
        <v>52.331409221267108</v>
      </c>
      <c r="T85" s="35">
        <v>59.789274674108469</v>
      </c>
      <c r="U85" s="35">
        <v>66.510442087664543</v>
      </c>
      <c r="V85" s="35">
        <v>72.405121626887663</v>
      </c>
      <c r="W85" s="35">
        <v>77.462700184382527</v>
      </c>
      <c r="X85" s="35">
        <v>81.726253541330195</v>
      </c>
      <c r="Y85" s="35">
        <v>85.270150021607478</v>
      </c>
      <c r="Z85" s="35">
        <v>88.182962124892242</v>
      </c>
    </row>
    <row r="86" spans="1:26">
      <c r="A86" s="239" t="s">
        <v>764</v>
      </c>
      <c r="B86" s="35" t="s">
        <v>93</v>
      </c>
      <c r="C86" s="35">
        <v>98.502910944589374</v>
      </c>
      <c r="D86" s="35">
        <v>98.116353996857839</v>
      </c>
      <c r="E86" s="35">
        <v>97.63133688405496</v>
      </c>
      <c r="F86" s="35">
        <v>97.023568715029157</v>
      </c>
      <c r="G86" s="35">
        <v>96.26322446672269</v>
      </c>
      <c r="H86" s="35">
        <v>95.31395259351244</v>
      </c>
      <c r="I86" s="35">
        <v>100</v>
      </c>
      <c r="J86" s="35">
        <v>87.772398113211167</v>
      </c>
      <c r="K86" s="35">
        <v>77.579428031592073</v>
      </c>
      <c r="L86" s="35">
        <v>69.356390596267175</v>
      </c>
      <c r="M86" s="35">
        <v>62.957018784061205</v>
      </c>
      <c r="N86" s="35">
        <v>58.210497268764094</v>
      </c>
      <c r="O86" s="35">
        <v>54.958864918768626</v>
      </c>
      <c r="P86" s="35">
        <v>53.079073179610916</v>
      </c>
      <c r="Q86" s="35">
        <v>52.494665156090512</v>
      </c>
      <c r="R86" s="35">
        <v>53.181095474597008</v>
      </c>
      <c r="S86" s="35">
        <v>55.167157074360709</v>
      </c>
      <c r="T86" s="35">
        <v>62.174656394382474</v>
      </c>
      <c r="U86" s="35">
        <v>68.446729134972287</v>
      </c>
      <c r="V86" s="35">
        <v>73.927963391636681</v>
      </c>
      <c r="W86" s="35">
        <v>78.626199974693222</v>
      </c>
      <c r="X86" s="35">
        <v>82.590863998270464</v>
      </c>
      <c r="Y86" s="35">
        <v>85.894737563577522</v>
      </c>
      <c r="Z86" s="35">
        <v>88.62037299932561</v>
      </c>
    </row>
    <row r="87" spans="1:26">
      <c r="A87" s="239" t="s">
        <v>793</v>
      </c>
      <c r="B87" s="35" t="s">
        <v>82</v>
      </c>
      <c r="C87" s="35">
        <v>99.583622067750895</v>
      </c>
      <c r="D87" s="35">
        <v>99.453049200076649</v>
      </c>
      <c r="E87" s="35">
        <v>99.281696360566698</v>
      </c>
      <c r="F87" s="35">
        <v>99.056948194450683</v>
      </c>
      <c r="G87" s="35">
        <v>98.762374337986785</v>
      </c>
      <c r="H87" s="35">
        <v>100</v>
      </c>
      <c r="I87" s="35">
        <v>91.686860714224423</v>
      </c>
      <c r="J87" s="35">
        <v>84.362849860252965</v>
      </c>
      <c r="K87" s="35">
        <v>78.085339144778914</v>
      </c>
      <c r="L87" s="35">
        <v>72.860980304546842</v>
      </c>
      <c r="M87" s="35">
        <v>68.665574633350062</v>
      </c>
      <c r="N87" s="35">
        <v>65.460343328742582</v>
      </c>
      <c r="O87" s="35">
        <v>63.204204327594461</v>
      </c>
      <c r="P87" s="35">
        <v>61.862373791009581</v>
      </c>
      <c r="Q87" s="35">
        <v>61.411894154139858</v>
      </c>
      <c r="R87" s="35">
        <v>61.844681722057118</v>
      </c>
      <c r="S87" s="35">
        <v>63.168506270157188</v>
      </c>
      <c r="T87" s="35">
        <v>65.406050340045681</v>
      </c>
      <c r="U87" s="35">
        <v>72.248530745645283</v>
      </c>
      <c r="V87" s="35">
        <v>77.996909147358139</v>
      </c>
      <c r="W87" s="35">
        <v>82.716359169431385</v>
      </c>
      <c r="X87" s="35">
        <v>86.522674131489723</v>
      </c>
      <c r="Y87" s="35">
        <v>89.550668936937498</v>
      </c>
      <c r="Z87" s="35">
        <v>91.934207143596524</v>
      </c>
    </row>
    <row r="88" spans="1:26">
      <c r="A88" s="239" t="s">
        <v>793</v>
      </c>
      <c r="B88" s="35" t="s">
        <v>83</v>
      </c>
      <c r="C88" s="35">
        <v>99.598465929963837</v>
      </c>
      <c r="D88" s="35">
        <v>99.473751611352228</v>
      </c>
      <c r="E88" s="35">
        <v>99.310453014152628</v>
      </c>
      <c r="F88" s="35">
        <v>99.096741445146208</v>
      </c>
      <c r="G88" s="35">
        <v>98.817239722279609</v>
      </c>
      <c r="H88" s="35">
        <v>100</v>
      </c>
      <c r="I88" s="35">
        <v>92.175111246377043</v>
      </c>
      <c r="J88" s="35">
        <v>85.243167093128918</v>
      </c>
      <c r="K88" s="35">
        <v>79.273191028505011</v>
      </c>
      <c r="L88" s="35">
        <v>74.28569727017927</v>
      </c>
      <c r="M88" s="35">
        <v>70.270336711070371</v>
      </c>
      <c r="N88" s="35">
        <v>67.200752122211313</v>
      </c>
      <c r="O88" s="35">
        <v>65.046069381998265</v>
      </c>
      <c r="P88" s="35">
        <v>63.779129238248757</v>
      </c>
      <c r="Q88" s="35">
        <v>63.381870361609401</v>
      </c>
      <c r="R88" s="35">
        <v>63.848312640925982</v>
      </c>
      <c r="S88" s="35">
        <v>65.185462205373426</v>
      </c>
      <c r="T88" s="35">
        <v>67.412247265566123</v>
      </c>
      <c r="U88" s="35">
        <v>73.898758021329868</v>
      </c>
      <c r="V88" s="35">
        <v>79.319610925350432</v>
      </c>
      <c r="W88" s="35">
        <v>83.755143747785084</v>
      </c>
      <c r="X88" s="35">
        <v>87.325485137197973</v>
      </c>
      <c r="Y88" s="35">
        <v>90.163277158997886</v>
      </c>
      <c r="Z88" s="35">
        <v>92.396965049260487</v>
      </c>
    </row>
    <row r="89" spans="1:26">
      <c r="A89" s="239" t="s">
        <v>793</v>
      </c>
      <c r="B89" s="35" t="s">
        <v>84</v>
      </c>
      <c r="C89" s="35">
        <v>99.572654602423256</v>
      </c>
      <c r="D89" s="35">
        <v>99.442466497500817</v>
      </c>
      <c r="E89" s="35">
        <v>99.272780850616712</v>
      </c>
      <c r="F89" s="35">
        <v>99.051729297887803</v>
      </c>
      <c r="G89" s="35">
        <v>98.763957669841844</v>
      </c>
      <c r="H89" s="35">
        <v>100</v>
      </c>
      <c r="I89" s="35">
        <v>92.091704548753768</v>
      </c>
      <c r="J89" s="35">
        <v>85.097639061552727</v>
      </c>
      <c r="K89" s="35">
        <v>79.088235394301947</v>
      </c>
      <c r="L89" s="35">
        <v>74.083622234749711</v>
      </c>
      <c r="M89" s="35">
        <v>70.072216102565022</v>
      </c>
      <c r="N89" s="35">
        <v>67.026296339978799</v>
      </c>
      <c r="O89" s="35">
        <v>64.913978504519378</v>
      </c>
      <c r="P89" s="35">
        <v>63.707722224328599</v>
      </c>
      <c r="Q89" s="35">
        <v>63.389825762350981</v>
      </c>
      <c r="R89" s="35">
        <v>63.955386571551095</v>
      </c>
      <c r="S89" s="35">
        <v>65.413058124479434</v>
      </c>
      <c r="T89" s="35">
        <v>67.783696547002734</v>
      </c>
      <c r="U89" s="35">
        <v>74.114438918105222</v>
      </c>
      <c r="V89" s="35">
        <v>79.41629973615855</v>
      </c>
      <c r="W89" s="35">
        <v>83.767334662418563</v>
      </c>
      <c r="X89" s="35">
        <v>87.282132314843935</v>
      </c>
      <c r="Y89" s="35">
        <v>90.086864078292663</v>
      </c>
      <c r="Z89" s="35">
        <v>92.303892765187882</v>
      </c>
    </row>
    <row r="90" spans="1:26">
      <c r="A90" s="239" t="s">
        <v>793</v>
      </c>
      <c r="B90" s="35" t="s">
        <v>85</v>
      </c>
      <c r="C90" s="35">
        <v>99.559738443098638</v>
      </c>
      <c r="D90" s="35">
        <v>99.426888662751892</v>
      </c>
      <c r="E90" s="35">
        <v>99.254120679543263</v>
      </c>
      <c r="F90" s="35">
        <v>99.029557702437316</v>
      </c>
      <c r="G90" s="35">
        <v>98.737870889766484</v>
      </c>
      <c r="H90" s="35">
        <v>100</v>
      </c>
      <c r="I90" s="35">
        <v>92.049335103451341</v>
      </c>
      <c r="J90" s="35">
        <v>85.023825098087841</v>
      </c>
      <c r="K90" s="35">
        <v>78.994616199430482</v>
      </c>
      <c r="L90" s="35">
        <v>73.981624780805078</v>
      </c>
      <c r="M90" s="35">
        <v>69.972623071749055</v>
      </c>
      <c r="N90" s="35">
        <v>66.939188931117855</v>
      </c>
      <c r="O90" s="35">
        <v>64.848928391594399</v>
      </c>
      <c r="P90" s="35">
        <v>63.674124313493806</v>
      </c>
      <c r="Q90" s="35">
        <v>63.397285452903361</v>
      </c>
      <c r="R90" s="35">
        <v>64.014090893977496</v>
      </c>
      <c r="S90" s="35">
        <v>65.534064015750701</v>
      </c>
      <c r="T90" s="35">
        <v>67.979060302214023</v>
      </c>
      <c r="U90" s="35">
        <v>74.23210332038272</v>
      </c>
      <c r="V90" s="35">
        <v>79.474094607105499</v>
      </c>
      <c r="W90" s="35">
        <v>83.782065904052388</v>
      </c>
      <c r="X90" s="35">
        <v>87.268008994931108</v>
      </c>
      <c r="Y90" s="35">
        <v>90.055022337092836</v>
      </c>
      <c r="Z90" s="35">
        <v>92.262550416754223</v>
      </c>
    </row>
    <row r="91" spans="1:26">
      <c r="A91" s="239" t="s">
        <v>793</v>
      </c>
      <c r="B91" s="35" t="s">
        <v>86</v>
      </c>
      <c r="C91" s="35">
        <v>99.579135830104519</v>
      </c>
      <c r="D91" s="35">
        <v>99.453303787845044</v>
      </c>
      <c r="E91" s="35">
        <v>99.290001221736503</v>
      </c>
      <c r="F91" s="35">
        <v>99.078174097431514</v>
      </c>
      <c r="G91" s="35">
        <v>98.803578783010266</v>
      </c>
      <c r="H91" s="35">
        <v>100</v>
      </c>
      <c r="I91" s="35">
        <v>92.552950266018016</v>
      </c>
      <c r="J91" s="35">
        <v>85.935211858347245</v>
      </c>
      <c r="K91" s="35">
        <v>80.228201116059736</v>
      </c>
      <c r="L91" s="35">
        <v>75.464823244310637</v>
      </c>
      <c r="M91" s="35">
        <v>71.646186578228111</v>
      </c>
      <c r="N91" s="35">
        <v>68.755981795164701</v>
      </c>
      <c r="O91" s="35">
        <v>66.771780412852607</v>
      </c>
      <c r="P91" s="35">
        <v>65.67320124702951</v>
      </c>
      <c r="Q91" s="35">
        <v>65.447228788010975</v>
      </c>
      <c r="R91" s="35">
        <v>66.091033570536027</v>
      </c>
      <c r="S91" s="35">
        <v>67.612540184708877</v>
      </c>
      <c r="T91" s="35">
        <v>70.028797879489829</v>
      </c>
      <c r="U91" s="35">
        <v>75.91889838997507</v>
      </c>
      <c r="V91" s="35">
        <v>80.831831190254235</v>
      </c>
      <c r="W91" s="35">
        <v>84.855989235607225</v>
      </c>
      <c r="X91" s="35">
        <v>88.105780649802412</v>
      </c>
      <c r="Y91" s="35">
        <v>90.701445125535855</v>
      </c>
      <c r="Z91" s="35">
        <v>92.756988954768289</v>
      </c>
    </row>
    <row r="92" spans="1:26">
      <c r="A92" s="239" t="s">
        <v>793</v>
      </c>
      <c r="B92" s="35" t="s">
        <v>87</v>
      </c>
      <c r="C92" s="35">
        <v>99.565356811135558</v>
      </c>
      <c r="D92" s="35">
        <v>99.436616979137725</v>
      </c>
      <c r="E92" s="35">
        <v>99.269902593925536</v>
      </c>
      <c r="F92" s="35">
        <v>99.054119517263601</v>
      </c>
      <c r="G92" s="35">
        <v>98.775005362241302</v>
      </c>
      <c r="H92" s="35">
        <v>100</v>
      </c>
      <c r="I92" s="35">
        <v>92.481829454434276</v>
      </c>
      <c r="J92" s="35">
        <v>85.808838245384791</v>
      </c>
      <c r="K92" s="35">
        <v>80.062954481693467</v>
      </c>
      <c r="L92" s="35">
        <v>75.276453480076171</v>
      </c>
      <c r="M92" s="35">
        <v>71.449285097004136</v>
      </c>
      <c r="N92" s="35">
        <v>68.563919559778924</v>
      </c>
      <c r="O92" s="35">
        <v>66.59695859431757</v>
      </c>
      <c r="P92" s="35">
        <v>65.527480980713975</v>
      </c>
      <c r="Q92" s="35">
        <v>65.342433625441799</v>
      </c>
      <c r="R92" s="35">
        <v>66.039438654033617</v>
      </c>
      <c r="S92" s="35">
        <v>67.627269349210437</v>
      </c>
      <c r="T92" s="35">
        <v>70.124042226667456</v>
      </c>
      <c r="U92" s="35">
        <v>75.955645827551479</v>
      </c>
      <c r="V92" s="35">
        <v>80.826153506547641</v>
      </c>
      <c r="W92" s="35">
        <v>84.82202817049442</v>
      </c>
      <c r="X92" s="35">
        <v>88.054906773179027</v>
      </c>
      <c r="Y92" s="35">
        <v>90.642183108787691</v>
      </c>
      <c r="Z92" s="35">
        <v>92.695343348957152</v>
      </c>
    </row>
    <row r="93" spans="1:26">
      <c r="A93" s="239" t="s">
        <v>793</v>
      </c>
      <c r="B93" s="35" t="s">
        <v>88</v>
      </c>
      <c r="C93" s="35">
        <v>99.530013640424613</v>
      </c>
      <c r="D93" s="35">
        <v>99.390841288214546</v>
      </c>
      <c r="E93" s="35">
        <v>99.210641588931935</v>
      </c>
      <c r="F93" s="35">
        <v>98.977445203305749</v>
      </c>
      <c r="G93" s="35">
        <v>98.675875955227013</v>
      </c>
      <c r="H93" s="35">
        <v>100</v>
      </c>
      <c r="I93" s="35">
        <v>91.897426273286456</v>
      </c>
      <c r="J93" s="35">
        <v>84.755515786080323</v>
      </c>
      <c r="K93" s="35">
        <v>78.64564097516616</v>
      </c>
      <c r="L93" s="35">
        <v>73.585595138588673</v>
      </c>
      <c r="M93" s="35">
        <v>69.560069791586884</v>
      </c>
      <c r="N93" s="35">
        <v>66.537622866781234</v>
      </c>
      <c r="O93" s="35">
        <v>64.483556765472045</v>
      </c>
      <c r="P93" s="35">
        <v>63.368926527480319</v>
      </c>
      <c r="Q93" s="35">
        <v>63.176226477708674</v>
      </c>
      <c r="R93" s="35">
        <v>63.902302680829784</v>
      </c>
      <c r="S93" s="35">
        <v>65.558843081469078</v>
      </c>
      <c r="T93" s="35">
        <v>68.170509876774673</v>
      </c>
      <c r="U93" s="35">
        <v>74.301906627725458</v>
      </c>
      <c r="V93" s="35">
        <v>79.454989647772834</v>
      </c>
      <c r="W93" s="35">
        <v>83.703513393439053</v>
      </c>
      <c r="X93" s="35">
        <v>87.154009396697305</v>
      </c>
      <c r="Y93" s="35">
        <v>89.923705571129034</v>
      </c>
      <c r="Z93" s="35">
        <v>92.126733114500837</v>
      </c>
    </row>
    <row r="94" spans="1:26">
      <c r="A94" s="239" t="s">
        <v>793</v>
      </c>
      <c r="B94" s="35" t="s">
        <v>89</v>
      </c>
      <c r="C94" s="35">
        <v>99.512497651803926</v>
      </c>
      <c r="D94" s="35">
        <v>99.366813144801256</v>
      </c>
      <c r="E94" s="35">
        <v>99.177795456265486</v>
      </c>
      <c r="F94" s="35">
        <v>98.932694731288478</v>
      </c>
      <c r="G94" s="35">
        <v>98.615105377150655</v>
      </c>
      <c r="H94" s="35">
        <v>100</v>
      </c>
      <c r="I94" s="35">
        <v>91.428970792077436</v>
      </c>
      <c r="J94" s="35">
        <v>83.913884390568043</v>
      </c>
      <c r="K94" s="35">
        <v>77.513701387829144</v>
      </c>
      <c r="L94" s="35">
        <v>72.2317460046809</v>
      </c>
      <c r="M94" s="35">
        <v>68.038495217884332</v>
      </c>
      <c r="N94" s="35">
        <v>64.889969553983434</v>
      </c>
      <c r="O94" s="35">
        <v>62.741363557153093</v>
      </c>
      <c r="P94" s="35">
        <v>61.55638326397451</v>
      </c>
      <c r="Q94" s="35">
        <v>61.313051864732039</v>
      </c>
      <c r="R94" s="35">
        <v>62.006685364765403</v>
      </c>
      <c r="S94" s="35">
        <v>63.650482284537333</v>
      </c>
      <c r="T94" s="35">
        <v>66.273823233444361</v>
      </c>
      <c r="U94" s="35">
        <v>72.732832518803832</v>
      </c>
      <c r="V94" s="35">
        <v>78.187000451546254</v>
      </c>
      <c r="W94" s="35">
        <v>82.69773155452134</v>
      </c>
      <c r="X94" s="35">
        <v>86.367935587019829</v>
      </c>
      <c r="Y94" s="35">
        <v>89.316561769954987</v>
      </c>
      <c r="Z94" s="35">
        <v>91.66222127187342</v>
      </c>
    </row>
    <row r="95" spans="1:26">
      <c r="A95" s="239" t="s">
        <v>793</v>
      </c>
      <c r="B95" s="35" t="s">
        <v>90</v>
      </c>
      <c r="C95" s="35">
        <v>99.509694392619394</v>
      </c>
      <c r="D95" s="35">
        <v>99.360395230849562</v>
      </c>
      <c r="E95" s="35">
        <v>99.165849176854991</v>
      </c>
      <c r="F95" s="35">
        <v>98.912494471169339</v>
      </c>
      <c r="G95" s="35">
        <v>98.582810212970855</v>
      </c>
      <c r="H95" s="35">
        <v>100</v>
      </c>
      <c r="I95" s="35">
        <v>90.984148360205737</v>
      </c>
      <c r="J95" s="35">
        <v>83.11573178598394</v>
      </c>
      <c r="K95" s="35">
        <v>76.438406614442329</v>
      </c>
      <c r="L95" s="35">
        <v>70.93943406980533</v>
      </c>
      <c r="M95" s="35">
        <v>66.574292740904028</v>
      </c>
      <c r="N95" s="35">
        <v>63.2860558175677</v>
      </c>
      <c r="O95" s="35">
        <v>61.01943756855939</v>
      </c>
      <c r="P95" s="35">
        <v>59.730231782333718</v>
      </c>
      <c r="Q95" s="35">
        <v>59.391108329147471</v>
      </c>
      <c r="R95" s="35">
        <v>59.994617276589871</v>
      </c>
      <c r="S95" s="35">
        <v>61.55394148640314</v>
      </c>
      <c r="T95" s="35">
        <v>64.101546230727379</v>
      </c>
      <c r="U95" s="35">
        <v>70.973116985250485</v>
      </c>
      <c r="V95" s="35">
        <v>76.800874642716536</v>
      </c>
      <c r="W95" s="35">
        <v>81.630777411813938</v>
      </c>
      <c r="X95" s="35">
        <v>85.56236237713216</v>
      </c>
      <c r="Y95" s="35">
        <v>88.718325597385387</v>
      </c>
      <c r="Z95" s="35">
        <v>91.224436070158461</v>
      </c>
    </row>
    <row r="96" spans="1:26">
      <c r="A96" s="239" t="s">
        <v>793</v>
      </c>
      <c r="B96" s="35" t="s">
        <v>91</v>
      </c>
      <c r="C96" s="35">
        <v>99.524508417313257</v>
      </c>
      <c r="D96" s="35">
        <v>99.378317606902442</v>
      </c>
      <c r="E96" s="35">
        <v>99.18738722037719</v>
      </c>
      <c r="F96" s="35">
        <v>98.938172214990885</v>
      </c>
      <c r="G96" s="35">
        <v>98.613130771392974</v>
      </c>
      <c r="H96" s="35">
        <v>100</v>
      </c>
      <c r="I96" s="35">
        <v>91.031615961511847</v>
      </c>
      <c r="J96" s="35">
        <v>83.197451856560761</v>
      </c>
      <c r="K96" s="35">
        <v>76.540975321267709</v>
      </c>
      <c r="L96" s="35">
        <v>71.050226215510719</v>
      </c>
      <c r="M96" s="35">
        <v>66.681814250900118</v>
      </c>
      <c r="N96" s="35">
        <v>63.379863295264386</v>
      </c>
      <c r="O96" s="35">
        <v>61.089790618831486</v>
      </c>
      <c r="P96" s="35">
        <v>59.767605552993416</v>
      </c>
      <c r="Q96" s="35">
        <v>59.38565647379113</v>
      </c>
      <c r="R96" s="35">
        <v>59.9356514631178</v>
      </c>
      <c r="S96" s="35">
        <v>61.429487598344288</v>
      </c>
      <c r="T96" s="35">
        <v>63.898050537040582</v>
      </c>
      <c r="U96" s="35">
        <v>70.851731340656585</v>
      </c>
      <c r="V96" s="35">
        <v>76.744008974310262</v>
      </c>
      <c r="W96" s="35">
        <v>81.620813960153995</v>
      </c>
      <c r="X96" s="35">
        <v>85.583903916356093</v>
      </c>
      <c r="Y96" s="35">
        <v>88.759073761799314</v>
      </c>
      <c r="Z96" s="35">
        <v>91.275223327726835</v>
      </c>
    </row>
    <row r="97" spans="1:26">
      <c r="A97" s="239" t="s">
        <v>793</v>
      </c>
      <c r="B97" s="35" t="s">
        <v>92</v>
      </c>
      <c r="C97" s="35">
        <v>99.569854522348791</v>
      </c>
      <c r="D97" s="35">
        <v>99.436282025059214</v>
      </c>
      <c r="E97" s="35">
        <v>99.261405062487995</v>
      </c>
      <c r="F97" s="35">
        <v>99.032575635614322</v>
      </c>
      <c r="G97" s="35">
        <v>98.733361975791468</v>
      </c>
      <c r="H97" s="35">
        <v>100</v>
      </c>
      <c r="I97" s="35">
        <v>91.643162775597418</v>
      </c>
      <c r="J97" s="35">
        <v>84.286962360695767</v>
      </c>
      <c r="K97" s="35">
        <v>77.989244928481511</v>
      </c>
      <c r="L97" s="35">
        <v>72.756233320842369</v>
      </c>
      <c r="M97" s="35">
        <v>68.562909764418379</v>
      </c>
      <c r="N97" s="35">
        <v>65.36966497846565</v>
      </c>
      <c r="O97" s="35">
        <v>63.134821374142234</v>
      </c>
      <c r="P97" s="35">
        <v>61.823371983912423</v>
      </c>
      <c r="Q97" s="35">
        <v>61.412563495544127</v>
      </c>
      <c r="R97" s="35">
        <v>61.894935023408834</v>
      </c>
      <c r="S97" s="35">
        <v>63.279230919298293</v>
      </c>
      <c r="T97" s="35">
        <v>65.589326997873286</v>
      </c>
      <c r="U97" s="35">
        <v>72.351364889857024</v>
      </c>
      <c r="V97" s="35">
        <v>78.038073270847306</v>
      </c>
      <c r="W97" s="35">
        <v>82.713903863034005</v>
      </c>
      <c r="X97" s="35">
        <v>86.491912299015567</v>
      </c>
      <c r="Y97" s="35">
        <v>89.503521186925624</v>
      </c>
      <c r="Z97" s="35">
        <v>91.87933970851077</v>
      </c>
    </row>
    <row r="98" spans="1:26">
      <c r="A98" s="239" t="s">
        <v>793</v>
      </c>
      <c r="B98" s="35" t="s">
        <v>93</v>
      </c>
      <c r="C98" s="35">
        <v>98.874275107468662</v>
      </c>
      <c r="D98" s="35">
        <v>98.582845412852222</v>
      </c>
      <c r="E98" s="35">
        <v>98.216739324962248</v>
      </c>
      <c r="F98" s="35">
        <v>97.757271662266916</v>
      </c>
      <c r="G98" s="35">
        <v>97.181344684063831</v>
      </c>
      <c r="H98" s="35">
        <v>96.460560056444237</v>
      </c>
      <c r="I98" s="35">
        <v>100</v>
      </c>
      <c r="J98" s="35">
        <v>90.662245141808299</v>
      </c>
      <c r="K98" s="35">
        <v>82.604096005743699</v>
      </c>
      <c r="L98" s="35">
        <v>75.892842236487468</v>
      </c>
      <c r="M98" s="35">
        <v>70.521382235819374</v>
      </c>
      <c r="N98" s="35">
        <v>66.443015841236701</v>
      </c>
      <c r="O98" s="35">
        <v>63.598242821810217</v>
      </c>
      <c r="P98" s="35">
        <v>61.933460584925513</v>
      </c>
      <c r="Q98" s="35">
        <v>61.412754011607007</v>
      </c>
      <c r="R98" s="35">
        <v>62.024207424405319</v>
      </c>
      <c r="S98" s="35">
        <v>63.781779971481164</v>
      </c>
      <c r="T98" s="35">
        <v>69.854929077274136</v>
      </c>
      <c r="U98" s="35">
        <v>75.137645914401787</v>
      </c>
      <c r="V98" s="35">
        <v>79.648839322740088</v>
      </c>
      <c r="W98" s="35">
        <v>83.444306282110944</v>
      </c>
      <c r="X98" s="35">
        <v>86.599645159581968</v>
      </c>
      <c r="Y98" s="35">
        <v>89.197794339155095</v>
      </c>
      <c r="Z98" s="35">
        <v>91.320807282020169</v>
      </c>
    </row>
    <row r="99" spans="1:26">
      <c r="A99" s="239" t="s">
        <v>753</v>
      </c>
      <c r="B99" s="35" t="s">
        <v>82</v>
      </c>
      <c r="C99" s="35">
        <v>99.518077971598544</v>
      </c>
      <c r="D99" s="35">
        <v>99.367024044449195</v>
      </c>
      <c r="E99" s="35">
        <v>99.168846600031586</v>
      </c>
      <c r="F99" s="35">
        <v>98.909006337652471</v>
      </c>
      <c r="G99" s="35">
        <v>98.568595033970368</v>
      </c>
      <c r="H99" s="35">
        <v>100</v>
      </c>
      <c r="I99" s="35">
        <v>90.446670682489184</v>
      </c>
      <c r="J99" s="35">
        <v>82.154044697442231</v>
      </c>
      <c r="K99" s="35">
        <v>75.144301791293728</v>
      </c>
      <c r="L99" s="35">
        <v>69.383338314137987</v>
      </c>
      <c r="M99" s="35">
        <v>64.807260444638942</v>
      </c>
      <c r="N99" s="35">
        <v>61.342641098763394</v>
      </c>
      <c r="O99" s="35">
        <v>58.920809807981747</v>
      </c>
      <c r="P99" s="35">
        <v>57.487217086039209</v>
      </c>
      <c r="Q99" s="35">
        <v>57.007082606247714</v>
      </c>
      <c r="R99" s="35">
        <v>57.46834938006198</v>
      </c>
      <c r="S99" s="35">
        <v>58.882604446336984</v>
      </c>
      <c r="T99" s="35">
        <v>61.284195025588787</v>
      </c>
      <c r="U99" s="35">
        <v>68.712475285707413</v>
      </c>
      <c r="V99" s="35">
        <v>75.046228345374772</v>
      </c>
      <c r="W99" s="35">
        <v>80.306531733102119</v>
      </c>
      <c r="X99" s="35">
        <v>84.587007017819403</v>
      </c>
      <c r="Y99" s="35">
        <v>88.015640143747618</v>
      </c>
      <c r="Z99" s="35">
        <v>90.728798701604575</v>
      </c>
    </row>
    <row r="100" spans="1:26">
      <c r="A100" s="239" t="s">
        <v>753</v>
      </c>
      <c r="B100" s="35" t="s">
        <v>83</v>
      </c>
      <c r="C100" s="35">
        <v>99.502149265628731</v>
      </c>
      <c r="D100" s="35">
        <v>99.347629378038221</v>
      </c>
      <c r="E100" s="35">
        <v>99.145382767771338</v>
      </c>
      <c r="F100" s="35">
        <v>98.880834491953706</v>
      </c>
      <c r="G100" s="35">
        <v>98.535077835329318</v>
      </c>
      <c r="H100" s="35">
        <v>100</v>
      </c>
      <c r="I100" s="35">
        <v>90.3968417755747</v>
      </c>
      <c r="J100" s="35">
        <v>82.068754246325241</v>
      </c>
      <c r="K100" s="35">
        <v>75.037729224701593</v>
      </c>
      <c r="L100" s="35">
        <v>69.268532931938239</v>
      </c>
      <c r="M100" s="35">
        <v>64.695858889561194</v>
      </c>
      <c r="N100" s="35">
        <v>61.24503094380789</v>
      </c>
      <c r="O100" s="35">
        <v>58.846556939064655</v>
      </c>
      <c r="P100" s="35">
        <v>57.445624800623698</v>
      </c>
      <c r="Q100" s="35">
        <v>57.007795577705437</v>
      </c>
      <c r="R100" s="35">
        <v>57.521944352126994</v>
      </c>
      <c r="S100" s="35">
        <v>59.001117707830076</v>
      </c>
      <c r="T100" s="35">
        <v>61.481523735188283</v>
      </c>
      <c r="U100" s="35">
        <v>68.82505035387284</v>
      </c>
      <c r="V100" s="35">
        <v>75.091879125927349</v>
      </c>
      <c r="W100" s="35">
        <v>80.303781354686137</v>
      </c>
      <c r="X100" s="35">
        <v>84.552280505830382</v>
      </c>
      <c r="Y100" s="35">
        <v>87.962097943027103</v>
      </c>
      <c r="Z100" s="35">
        <v>90.666204423376854</v>
      </c>
    </row>
    <row r="101" spans="1:26">
      <c r="A101" s="239" t="s">
        <v>753</v>
      </c>
      <c r="B101" s="35" t="s">
        <v>84</v>
      </c>
      <c r="C101" s="35">
        <v>99.439096766600102</v>
      </c>
      <c r="D101" s="35">
        <v>99.268388951693737</v>
      </c>
      <c r="E101" s="35">
        <v>99.046008204568096</v>
      </c>
      <c r="F101" s="35">
        <v>98.756510263453734</v>
      </c>
      <c r="G101" s="35">
        <v>98.379972759257527</v>
      </c>
      <c r="H101" s="35">
        <v>100</v>
      </c>
      <c r="I101" s="35">
        <v>89.758693071790049</v>
      </c>
      <c r="J101" s="35">
        <v>80.951879081567824</v>
      </c>
      <c r="K101" s="35">
        <v>73.580427354245771</v>
      </c>
      <c r="L101" s="35">
        <v>67.584630297804352</v>
      </c>
      <c r="M101" s="35">
        <v>62.875850410655573</v>
      </c>
      <c r="N101" s="35">
        <v>59.359792116588714</v>
      </c>
      <c r="O101" s="35">
        <v>56.952237925606433</v>
      </c>
      <c r="P101" s="35">
        <v>55.588889526580708</v>
      </c>
      <c r="Q101" s="35">
        <v>55.230999211391548</v>
      </c>
      <c r="R101" s="35">
        <v>55.868119539992044</v>
      </c>
      <c r="S101" s="35">
        <v>57.518769834439318</v>
      </c>
      <c r="T101" s="35">
        <v>60.229233502864311</v>
      </c>
      <c r="U101" s="35">
        <v>67.621142681037142</v>
      </c>
      <c r="V101" s="35">
        <v>73.978064382845517</v>
      </c>
      <c r="W101" s="35">
        <v>79.304224879387348</v>
      </c>
      <c r="X101" s="35">
        <v>83.67669891518328</v>
      </c>
      <c r="Y101" s="35">
        <v>87.209743701992892</v>
      </c>
      <c r="Z101" s="35">
        <v>90.029604705085546</v>
      </c>
    </row>
    <row r="102" spans="1:26">
      <c r="A102" s="239" t="s">
        <v>753</v>
      </c>
      <c r="B102" s="35" t="s">
        <v>85</v>
      </c>
      <c r="C102" s="35">
        <v>99.422157080063442</v>
      </c>
      <c r="D102" s="35">
        <v>99.2479679320288</v>
      </c>
      <c r="E102" s="35">
        <v>99.021561344621276</v>
      </c>
      <c r="F102" s="35">
        <v>98.727485962155399</v>
      </c>
      <c r="G102" s="35">
        <v>98.345858278290478</v>
      </c>
      <c r="H102" s="35">
        <v>100</v>
      </c>
      <c r="I102" s="35">
        <v>89.704623768695456</v>
      </c>
      <c r="J102" s="35">
        <v>80.860223433623702</v>
      </c>
      <c r="K102" s="35">
        <v>73.467056957183971</v>
      </c>
      <c r="L102" s="35">
        <v>67.463817594299016</v>
      </c>
      <c r="M102" s="35">
        <v>62.760066305600922</v>
      </c>
      <c r="N102" s="35">
        <v>59.260007096231163</v>
      </c>
      <c r="O102" s="35">
        <v>56.878501667612255</v>
      </c>
      <c r="P102" s="35">
        <v>55.551036922266697</v>
      </c>
      <c r="Q102" s="35">
        <v>55.23939064070705</v>
      </c>
      <c r="R102" s="35">
        <v>55.93435817130603</v>
      </c>
      <c r="S102" s="35">
        <v>57.656345599426295</v>
      </c>
      <c r="T102" s="35">
        <v>60.454022223863312</v>
      </c>
      <c r="U102" s="35">
        <v>67.760601413664702</v>
      </c>
      <c r="V102" s="35">
        <v>74.048173749325102</v>
      </c>
      <c r="W102" s="35">
        <v>79.322421502641916</v>
      </c>
      <c r="X102" s="35">
        <v>83.659006095936462</v>
      </c>
      <c r="Y102" s="35">
        <v>87.169417455231056</v>
      </c>
      <c r="Z102" s="35">
        <v>89.976803809275623</v>
      </c>
    </row>
    <row r="103" spans="1:26">
      <c r="A103" s="239" t="s">
        <v>753</v>
      </c>
      <c r="B103" s="35" t="s">
        <v>86</v>
      </c>
      <c r="C103" s="35">
        <v>99.372322314213505</v>
      </c>
      <c r="D103" s="35">
        <v>99.184940773928318</v>
      </c>
      <c r="E103" s="35">
        <v>98.941955861252069</v>
      </c>
      <c r="F103" s="35">
        <v>98.62709832052937</v>
      </c>
      <c r="G103" s="35">
        <v>98.219496431115672</v>
      </c>
      <c r="H103" s="35">
        <v>100</v>
      </c>
      <c r="I103" s="35">
        <v>89.111385128130735</v>
      </c>
      <c r="J103" s="35">
        <v>79.828356167624975</v>
      </c>
      <c r="K103" s="35">
        <v>72.126220832938458</v>
      </c>
      <c r="L103" s="35">
        <v>65.917075186048663</v>
      </c>
      <c r="M103" s="35">
        <v>61.08627288096676</v>
      </c>
      <c r="N103" s="35">
        <v>57.518254397571745</v>
      </c>
      <c r="O103" s="35">
        <v>55.113298919001686</v>
      </c>
      <c r="P103" s="35">
        <v>53.79751633014385</v>
      </c>
      <c r="Q103" s="35">
        <v>53.528265551470724</v>
      </c>
      <c r="R103" s="35">
        <v>54.296631059004362</v>
      </c>
      <c r="S103" s="35">
        <v>56.127885303867131</v>
      </c>
      <c r="T103" s="35">
        <v>59.08012890975192</v>
      </c>
      <c r="U103" s="35">
        <v>66.500251035415786</v>
      </c>
      <c r="V103" s="35">
        <v>72.927408468069743</v>
      </c>
      <c r="W103" s="35">
        <v>78.350116759058579</v>
      </c>
      <c r="X103" s="35">
        <v>82.831853265646089</v>
      </c>
      <c r="Y103" s="35">
        <v>86.476566098441154</v>
      </c>
      <c r="Z103" s="35">
        <v>89.403521323795474</v>
      </c>
    </row>
    <row r="104" spans="1:26">
      <c r="A104" s="239" t="s">
        <v>753</v>
      </c>
      <c r="B104" s="35" t="s">
        <v>87</v>
      </c>
      <c r="C104" s="35">
        <v>99.171330746601242</v>
      </c>
      <c r="D104" s="35">
        <v>98.926589361213786</v>
      </c>
      <c r="E104" s="35">
        <v>98.610136581945298</v>
      </c>
      <c r="F104" s="35">
        <v>98.201347393871202</v>
      </c>
      <c r="G104" s="35">
        <v>97.673926608041953</v>
      </c>
      <c r="H104" s="35">
        <v>100</v>
      </c>
      <c r="I104" s="35">
        <v>86.182965583372024</v>
      </c>
      <c r="J104" s="35">
        <v>74.828147243228102</v>
      </c>
      <c r="K104" s="35">
        <v>65.725059504877294</v>
      </c>
      <c r="L104" s="35">
        <v>58.611721364027801</v>
      </c>
      <c r="M104" s="35">
        <v>53.227816297205131</v>
      </c>
      <c r="N104" s="35">
        <v>49.345646726378597</v>
      </c>
      <c r="O104" s="35">
        <v>46.785718728973436</v>
      </c>
      <c r="P104" s="35">
        <v>45.423147710181134</v>
      </c>
      <c r="Q104" s="35">
        <v>45.189478024156998</v>
      </c>
      <c r="R104" s="35">
        <v>46.072837266183889</v>
      </c>
      <c r="S104" s="35">
        <v>48.117904774635527</v>
      </c>
      <c r="T104" s="35">
        <v>51.425941249684058</v>
      </c>
      <c r="U104" s="35">
        <v>59.595290861842628</v>
      </c>
      <c r="V104" s="35">
        <v>66.898584754640481</v>
      </c>
      <c r="W104" s="35">
        <v>73.220664893416028</v>
      </c>
      <c r="X104" s="35">
        <v>78.555540332683464</v>
      </c>
      <c r="Y104" s="35">
        <v>82.967895413701513</v>
      </c>
      <c r="Z104" s="35">
        <v>86.560313926091155</v>
      </c>
    </row>
    <row r="105" spans="1:26">
      <c r="A105" s="239" t="s">
        <v>753</v>
      </c>
      <c r="B105" s="35" t="s">
        <v>88</v>
      </c>
      <c r="C105" s="35">
        <v>99.236796249954892</v>
      </c>
      <c r="D105" s="35">
        <v>99.011280746791698</v>
      </c>
      <c r="E105" s="35">
        <v>98.719613264863455</v>
      </c>
      <c r="F105" s="35">
        <v>98.342717538179798</v>
      </c>
      <c r="G105" s="35">
        <v>97.856238663061177</v>
      </c>
      <c r="H105" s="35">
        <v>100</v>
      </c>
      <c r="I105" s="35">
        <v>87.196792247849743</v>
      </c>
      <c r="J105" s="35">
        <v>76.539677846496971</v>
      </c>
      <c r="K105" s="35">
        <v>67.894646333974478</v>
      </c>
      <c r="L105" s="35">
        <v>61.068058895510759</v>
      </c>
      <c r="M105" s="35">
        <v>55.854775930831849</v>
      </c>
      <c r="N105" s="35">
        <v>52.068389019315376</v>
      </c>
      <c r="O105" s="35">
        <v>49.558176872986294</v>
      </c>
      <c r="P105" s="35">
        <v>48.217480126366333</v>
      </c>
      <c r="Q105" s="35">
        <v>47.987232213889662</v>
      </c>
      <c r="R105" s="35">
        <v>48.85714636362264</v>
      </c>
      <c r="S105" s="35">
        <v>50.865869150418966</v>
      </c>
      <c r="T105" s="35">
        <v>54.100322627530687</v>
      </c>
      <c r="U105" s="35">
        <v>62.015992860775611</v>
      </c>
      <c r="V105" s="35">
        <v>69.01463068397284</v>
      </c>
      <c r="W105" s="35">
        <v>75.020009045125263</v>
      </c>
      <c r="X105" s="35">
        <v>80.052658875172611</v>
      </c>
      <c r="Y105" s="35">
        <v>84.192492814089803</v>
      </c>
      <c r="Z105" s="35">
        <v>87.548749344608964</v>
      </c>
    </row>
    <row r="106" spans="1:26">
      <c r="A106" s="239" t="s">
        <v>753</v>
      </c>
      <c r="B106" s="35" t="s">
        <v>89</v>
      </c>
      <c r="C106" s="35">
        <v>99.3337098734346</v>
      </c>
      <c r="D106" s="35">
        <v>99.134857408917313</v>
      </c>
      <c r="E106" s="35">
        <v>98.877036230499414</v>
      </c>
      <c r="F106" s="35">
        <v>98.543018840672161</v>
      </c>
      <c r="G106" s="35">
        <v>98.110722387868591</v>
      </c>
      <c r="H106" s="35">
        <v>100</v>
      </c>
      <c r="I106" s="35">
        <v>88.483793422408141</v>
      </c>
      <c r="J106" s="35">
        <v>78.740772466845115</v>
      </c>
      <c r="K106" s="35">
        <v>70.714328176250575</v>
      </c>
      <c r="L106" s="35">
        <v>64.284862962080922</v>
      </c>
      <c r="M106" s="35">
        <v>59.309973558527481</v>
      </c>
      <c r="N106" s="35">
        <v>55.651869577937553</v>
      </c>
      <c r="O106" s="35">
        <v>53.19441889386497</v>
      </c>
      <c r="P106" s="35">
        <v>51.852818200655513</v>
      </c>
      <c r="Q106" s="35">
        <v>51.578542299630378</v>
      </c>
      <c r="R106" s="35">
        <v>52.361480949425378</v>
      </c>
      <c r="S106" s="35">
        <v>54.230324737045976</v>
      </c>
      <c r="T106" s="35">
        <v>57.251417436819729</v>
      </c>
      <c r="U106" s="35">
        <v>64.88708810466872</v>
      </c>
      <c r="V106" s="35">
        <v>71.546687838145999</v>
      </c>
      <c r="W106" s="35">
        <v>77.196107282088988</v>
      </c>
      <c r="X106" s="35">
        <v>81.885128108716358</v>
      </c>
      <c r="Y106" s="35">
        <v>85.711098019623762</v>
      </c>
      <c r="Z106" s="35">
        <v>88.791563085093046</v>
      </c>
    </row>
    <row r="107" spans="1:26">
      <c r="A107" s="239" t="s">
        <v>753</v>
      </c>
      <c r="B107" s="35" t="s">
        <v>90</v>
      </c>
      <c r="C107" s="35">
        <v>99.436683419747794</v>
      </c>
      <c r="D107" s="35">
        <v>99.265244003857148</v>
      </c>
      <c r="E107" s="35">
        <v>99.041912228870501</v>
      </c>
      <c r="F107" s="35">
        <v>98.751179672404021</v>
      </c>
      <c r="G107" s="35">
        <v>98.373042202386884</v>
      </c>
      <c r="H107" s="35">
        <v>100</v>
      </c>
      <c r="I107" s="35">
        <v>89.716992919831725</v>
      </c>
      <c r="J107" s="35">
        <v>80.878580064046773</v>
      </c>
      <c r="K107" s="35">
        <v>73.484013095976536</v>
      </c>
      <c r="L107" s="35">
        <v>67.471862765380791</v>
      </c>
      <c r="M107" s="35">
        <v>62.751906290096848</v>
      </c>
      <c r="N107" s="35">
        <v>59.228524958478125</v>
      </c>
      <c r="O107" s="35">
        <v>56.81648849594788</v>
      </c>
      <c r="P107" s="35">
        <v>55.45080121701158</v>
      </c>
      <c r="Q107" s="35">
        <v>55.092321357208462</v>
      </c>
      <c r="R107" s="35">
        <v>55.73049829787108</v>
      </c>
      <c r="S107" s="35">
        <v>57.384035129807266</v>
      </c>
      <c r="T107" s="35">
        <v>60.099692782749294</v>
      </c>
      <c r="U107" s="35">
        <v>67.508467698071371</v>
      </c>
      <c r="V107" s="35">
        <v>73.882814602957168</v>
      </c>
      <c r="W107" s="35">
        <v>79.225484864402446</v>
      </c>
      <c r="X107" s="35">
        <v>83.612731015864554</v>
      </c>
      <c r="Y107" s="35">
        <v>87.158474578190749</v>
      </c>
      <c r="Z107" s="35">
        <v>89.988941199912077</v>
      </c>
    </row>
    <row r="108" spans="1:26">
      <c r="A108" s="239" t="s">
        <v>753</v>
      </c>
      <c r="B108" s="35" t="s">
        <v>91</v>
      </c>
      <c r="C108" s="35">
        <v>99.486169920446756</v>
      </c>
      <c r="D108" s="35">
        <v>99.328236165668343</v>
      </c>
      <c r="E108" s="35">
        <v>99.122000520604985</v>
      </c>
      <c r="F108" s="35">
        <v>98.852861745781013</v>
      </c>
      <c r="G108" s="35">
        <v>98.501926019862239</v>
      </c>
      <c r="H108" s="35">
        <v>100</v>
      </c>
      <c r="I108" s="35">
        <v>90.346493784828937</v>
      </c>
      <c r="J108" s="35">
        <v>81.982669616453919</v>
      </c>
      <c r="K108" s="35">
        <v>74.930316881696356</v>
      </c>
      <c r="L108" s="35">
        <v>69.153038929214873</v>
      </c>
      <c r="M108" s="35">
        <v>64.584084944700805</v>
      </c>
      <c r="N108" s="35">
        <v>61.147510245517701</v>
      </c>
      <c r="O108" s="35">
        <v>58.772998764919258</v>
      </c>
      <c r="P108" s="35">
        <v>57.405492052958898</v>
      </c>
      <c r="Q108" s="35">
        <v>57.010926196767016</v>
      </c>
      <c r="R108" s="35">
        <v>57.579156840487833</v>
      </c>
      <c r="S108" s="35">
        <v>59.124748628747803</v>
      </c>
      <c r="T108" s="35">
        <v>61.68583043632885</v>
      </c>
      <c r="U108" s="35">
        <v>68.944893503970363</v>
      </c>
      <c r="V108" s="35">
        <v>75.144654805262661</v>
      </c>
      <c r="W108" s="35">
        <v>80.307631518061541</v>
      </c>
      <c r="X108" s="35">
        <v>84.523375962583287</v>
      </c>
      <c r="Y108" s="35">
        <v>87.913479891583393</v>
      </c>
      <c r="Z108" s="35">
        <v>90.607626180127156</v>
      </c>
    </row>
    <row r="109" spans="1:26">
      <c r="A109" s="239" t="s">
        <v>753</v>
      </c>
      <c r="B109" s="35" t="s">
        <v>92</v>
      </c>
      <c r="C109" s="35">
        <v>99.502149265628731</v>
      </c>
      <c r="D109" s="35">
        <v>99.347629378038221</v>
      </c>
      <c r="E109" s="35">
        <v>99.145382767771338</v>
      </c>
      <c r="F109" s="35">
        <v>98.880834491953706</v>
      </c>
      <c r="G109" s="35">
        <v>98.535077835329318</v>
      </c>
      <c r="H109" s="35">
        <v>100</v>
      </c>
      <c r="I109" s="35">
        <v>90.3968417755747</v>
      </c>
      <c r="J109" s="35">
        <v>82.068754246325241</v>
      </c>
      <c r="K109" s="35">
        <v>75.037729224701593</v>
      </c>
      <c r="L109" s="35">
        <v>69.268532931938239</v>
      </c>
      <c r="M109" s="35">
        <v>64.695858889561194</v>
      </c>
      <c r="N109" s="35">
        <v>61.24503094380789</v>
      </c>
      <c r="O109" s="35">
        <v>58.846556939064655</v>
      </c>
      <c r="P109" s="35">
        <v>57.445624800623698</v>
      </c>
      <c r="Q109" s="35">
        <v>57.007795577705437</v>
      </c>
      <c r="R109" s="35">
        <v>57.521944352126994</v>
      </c>
      <c r="S109" s="35">
        <v>59.001117707830076</v>
      </c>
      <c r="T109" s="35">
        <v>61.481523735188283</v>
      </c>
      <c r="U109" s="35">
        <v>68.82505035387284</v>
      </c>
      <c r="V109" s="35">
        <v>75.091879125927349</v>
      </c>
      <c r="W109" s="35">
        <v>80.303781354686137</v>
      </c>
      <c r="X109" s="35">
        <v>84.552280505830382</v>
      </c>
      <c r="Y109" s="35">
        <v>87.962097943027103</v>
      </c>
      <c r="Z109" s="35">
        <v>90.666204423376854</v>
      </c>
    </row>
    <row r="110" spans="1:26">
      <c r="A110" s="239" t="s">
        <v>753</v>
      </c>
      <c r="B110" s="35" t="s">
        <v>93</v>
      </c>
      <c r="C110" s="35">
        <v>99.54635385335871</v>
      </c>
      <c r="D110" s="35">
        <v>99.404132838600049</v>
      </c>
      <c r="E110" s="35">
        <v>99.217522166071561</v>
      </c>
      <c r="F110" s="35">
        <v>98.97281028501159</v>
      </c>
      <c r="G110" s="35">
        <v>98.652154002927077</v>
      </c>
      <c r="H110" s="35">
        <v>100</v>
      </c>
      <c r="I110" s="35">
        <v>90.979282250442992</v>
      </c>
      <c r="J110" s="35">
        <v>83.098353500784341</v>
      </c>
      <c r="K110" s="35">
        <v>76.396404769066208</v>
      </c>
      <c r="L110" s="35">
        <v>70.85837964020125</v>
      </c>
      <c r="M110" s="35">
        <v>66.438564022271819</v>
      </c>
      <c r="N110" s="35">
        <v>63.079168890560226</v>
      </c>
      <c r="O110" s="35">
        <v>60.723836961684171</v>
      </c>
      <c r="P110" s="35">
        <v>59.326766731583959</v>
      </c>
      <c r="Q110" s="35">
        <v>58.858380700639024</v>
      </c>
      <c r="R110" s="35">
        <v>59.308365317650534</v>
      </c>
      <c r="S110" s="35">
        <v>60.68663269704799</v>
      </c>
      <c r="T110" s="35">
        <v>63.022397241004867</v>
      </c>
      <c r="U110" s="35">
        <v>70.21161239188261</v>
      </c>
      <c r="V110" s="35">
        <v>76.302360038432312</v>
      </c>
      <c r="W110" s="35">
        <v>81.335681553872448</v>
      </c>
      <c r="X110" s="35">
        <v>85.415679993496127</v>
      </c>
      <c r="Y110" s="35">
        <v>88.674027184457316</v>
      </c>
      <c r="Z110" s="35">
        <v>91.246549002413218</v>
      </c>
    </row>
    <row r="111" spans="1:26">
      <c r="A111" s="239" t="s">
        <v>762</v>
      </c>
      <c r="B111" s="35" t="s">
        <v>82</v>
      </c>
      <c r="C111" s="35">
        <v>99.514300917219586</v>
      </c>
      <c r="D111" s="35">
        <v>99.362067857136751</v>
      </c>
      <c r="E111" s="35">
        <v>99.162346877027218</v>
      </c>
      <c r="F111" s="35">
        <v>98.900488742539082</v>
      </c>
      <c r="G111" s="35">
        <v>98.55744407647164</v>
      </c>
      <c r="H111" s="35">
        <v>100</v>
      </c>
      <c r="I111" s="35">
        <v>90.376206796295961</v>
      </c>
      <c r="J111" s="35">
        <v>82.030327001563435</v>
      </c>
      <c r="K111" s="35">
        <v>74.981747757806431</v>
      </c>
      <c r="L111" s="35">
        <v>69.193407580463784</v>
      </c>
      <c r="M111" s="35">
        <v>64.59868862483745</v>
      </c>
      <c r="N111" s="35">
        <v>61.121882869999212</v>
      </c>
      <c r="O111" s="35">
        <v>58.692561631807152</v>
      </c>
      <c r="P111" s="35">
        <v>57.254946528062398</v>
      </c>
      <c r="Q111" s="35">
        <v>56.773534552304653</v>
      </c>
      <c r="R111" s="35">
        <v>57.236027956584998</v>
      </c>
      <c r="S111" s="35">
        <v>58.654245064418163</v>
      </c>
      <c r="T111" s="35">
        <v>61.063245929609089</v>
      </c>
      <c r="U111" s="35">
        <v>68.519635647244158</v>
      </c>
      <c r="V111" s="35">
        <v>74.883173139290747</v>
      </c>
      <c r="W111" s="35">
        <v>80.172011013536832</v>
      </c>
      <c r="X111" s="35">
        <v>84.47811635968263</v>
      </c>
      <c r="Y111" s="35">
        <v>87.928776160365985</v>
      </c>
      <c r="Z111" s="35">
        <v>90.660279375718872</v>
      </c>
    </row>
    <row r="112" spans="1:26">
      <c r="A112" s="239" t="s">
        <v>762</v>
      </c>
      <c r="B112" s="35" t="s">
        <v>83</v>
      </c>
      <c r="C112" s="35">
        <v>99.469497725408772</v>
      </c>
      <c r="D112" s="35">
        <v>99.304884104516333</v>
      </c>
      <c r="E112" s="35">
        <v>99.089455120764953</v>
      </c>
      <c r="F112" s="35">
        <v>98.807713419660431</v>
      </c>
      <c r="G112" s="35">
        <v>98.439570672206841</v>
      </c>
      <c r="H112" s="35">
        <v>100</v>
      </c>
      <c r="I112" s="35">
        <v>89.802977895669372</v>
      </c>
      <c r="J112" s="35">
        <v>81.024432169194483</v>
      </c>
      <c r="K112" s="35">
        <v>73.663471204656588</v>
      </c>
      <c r="L112" s="35">
        <v>67.660504652698393</v>
      </c>
      <c r="M112" s="35">
        <v>62.927744630556113</v>
      </c>
      <c r="N112" s="35">
        <v>59.371674715955848</v>
      </c>
      <c r="O112" s="35">
        <v>56.90828949876822</v>
      </c>
      <c r="P112" s="35">
        <v>55.472667858790849</v>
      </c>
      <c r="Q112" s="35">
        <v>55.024494300210335</v>
      </c>
      <c r="R112" s="35">
        <v>55.550814941962955</v>
      </c>
      <c r="S112" s="35">
        <v>57.066824567637063</v>
      </c>
      <c r="T112" s="35">
        <v>59.614938712378404</v>
      </c>
      <c r="U112" s="35">
        <v>67.200497161269567</v>
      </c>
      <c r="V112" s="35">
        <v>73.719976934323057</v>
      </c>
      <c r="W112" s="35">
        <v>79.172160116706408</v>
      </c>
      <c r="X112" s="35">
        <v>83.635724167088796</v>
      </c>
      <c r="Y112" s="35">
        <v>87.23011794693069</v>
      </c>
      <c r="Z112" s="35">
        <v>90.087938423574258</v>
      </c>
    </row>
    <row r="113" spans="1:26">
      <c r="A113" s="239" t="s">
        <v>762</v>
      </c>
      <c r="B113" s="35" t="s">
        <v>84</v>
      </c>
      <c r="C113" s="35">
        <v>99.464008907693724</v>
      </c>
      <c r="D113" s="35">
        <v>99.3008537615449</v>
      </c>
      <c r="E113" s="35">
        <v>99.088291357434272</v>
      </c>
      <c r="F113" s="35">
        <v>98.811540217418241</v>
      </c>
      <c r="G113" s="35">
        <v>98.451522801785558</v>
      </c>
      <c r="H113" s="35">
        <v>100</v>
      </c>
      <c r="I113" s="35">
        <v>90.189621315034174</v>
      </c>
      <c r="J113" s="35">
        <v>81.710160677077269</v>
      </c>
      <c r="K113" s="35">
        <v>74.578794211777051</v>
      </c>
      <c r="L113" s="35">
        <v>68.753302943297072</v>
      </c>
      <c r="M113" s="35">
        <v>64.161232988466267</v>
      </c>
      <c r="N113" s="35">
        <v>60.721846325888187</v>
      </c>
      <c r="O113" s="35">
        <v>58.361332599478402</v>
      </c>
      <c r="P113" s="35">
        <v>57.022574746435886</v>
      </c>
      <c r="Q113" s="35">
        <v>56.670888557230903</v>
      </c>
      <c r="R113" s="35">
        <v>57.296891265483737</v>
      </c>
      <c r="S113" s="35">
        <v>58.9172061341838</v>
      </c>
      <c r="T113" s="35">
        <v>61.573193947906887</v>
      </c>
      <c r="U113" s="35">
        <v>68.788850123527993</v>
      </c>
      <c r="V113" s="35">
        <v>74.964320485320428</v>
      </c>
      <c r="W113" s="35">
        <v>80.118964165588764</v>
      </c>
      <c r="X113" s="35">
        <v>84.338225052618881</v>
      </c>
      <c r="Y113" s="35">
        <v>87.739717572450658</v>
      </c>
      <c r="Z113" s="35">
        <v>90.449806919465914</v>
      </c>
    </row>
    <row r="114" spans="1:26">
      <c r="A114" s="239" t="s">
        <v>762</v>
      </c>
      <c r="B114" s="35" t="s">
        <v>85</v>
      </c>
      <c r="C114" s="35">
        <v>99.479100965300347</v>
      </c>
      <c r="D114" s="35">
        <v>99.322012216213324</v>
      </c>
      <c r="E114" s="35">
        <v>99.117787010728335</v>
      </c>
      <c r="F114" s="35">
        <v>98.852446026818725</v>
      </c>
      <c r="G114" s="35">
        <v>98.507978123683998</v>
      </c>
      <c r="H114" s="35">
        <v>100</v>
      </c>
      <c r="I114" s="35">
        <v>90.667702937703382</v>
      </c>
      <c r="J114" s="35">
        <v>82.557327434946686</v>
      </c>
      <c r="K114" s="35">
        <v>75.704257954457205</v>
      </c>
      <c r="L114" s="35">
        <v>70.085351864318682</v>
      </c>
      <c r="M114" s="35">
        <v>65.64573711554263</v>
      </c>
      <c r="N114" s="35">
        <v>62.319533217492932</v>
      </c>
      <c r="O114" s="35">
        <v>60.044596490586841</v>
      </c>
      <c r="P114" s="35">
        <v>58.772238501641624</v>
      </c>
      <c r="Q114" s="35">
        <v>58.473073177383604</v>
      </c>
      <c r="R114" s="35">
        <v>59.139968983832823</v>
      </c>
      <c r="S114" s="35">
        <v>60.788707918127308</v>
      </c>
      <c r="T114" s="35">
        <v>63.456497914139</v>
      </c>
      <c r="U114" s="35">
        <v>70.36434862290902</v>
      </c>
      <c r="V114" s="35">
        <v>76.245510869564583</v>
      </c>
      <c r="W114" s="35">
        <v>81.137620746140229</v>
      </c>
      <c r="X114" s="35">
        <v>85.133754161603946</v>
      </c>
      <c r="Y114" s="35">
        <v>88.352152834726922</v>
      </c>
      <c r="Z114" s="35">
        <v>90.915874238666262</v>
      </c>
    </row>
    <row r="115" spans="1:26">
      <c r="A115" s="239" t="s">
        <v>762</v>
      </c>
      <c r="B115" s="35" t="s">
        <v>86</v>
      </c>
      <c r="C115" s="35">
        <v>99.463852486203479</v>
      </c>
      <c r="D115" s="35">
        <v>99.303688515375626</v>
      </c>
      <c r="E115" s="35">
        <v>99.095924091815718</v>
      </c>
      <c r="F115" s="35">
        <v>98.826580991699402</v>
      </c>
      <c r="G115" s="35">
        <v>98.477691748732084</v>
      </c>
      <c r="H115" s="35">
        <v>100</v>
      </c>
      <c r="I115" s="35">
        <v>90.617873486478928</v>
      </c>
      <c r="J115" s="35">
        <v>82.472001503481508</v>
      </c>
      <c r="K115" s="35">
        <v>75.597783564401141</v>
      </c>
      <c r="L115" s="35">
        <v>69.971079140673609</v>
      </c>
      <c r="M115" s="35">
        <v>65.535692370917417</v>
      </c>
      <c r="N115" s="35">
        <v>62.224563598360241</v>
      </c>
      <c r="O115" s="35">
        <v>59.974795662313696</v>
      </c>
      <c r="P115" s="35">
        <v>58.737512868246021</v>
      </c>
      <c r="Q115" s="35">
        <v>58.483752810764123</v>
      </c>
      <c r="R115" s="35">
        <v>59.207394701571495</v>
      </c>
      <c r="S115" s="35">
        <v>60.925730986018536</v>
      </c>
      <c r="T115" s="35">
        <v>63.677810948884819</v>
      </c>
      <c r="U115" s="35">
        <v>70.502999732743007</v>
      </c>
      <c r="V115" s="35">
        <v>76.318103702695481</v>
      </c>
      <c r="W115" s="35">
        <v>81.161183195772608</v>
      </c>
      <c r="X115" s="35">
        <v>85.123458009678359</v>
      </c>
      <c r="Y115" s="35">
        <v>88.3203422408899</v>
      </c>
      <c r="Z115" s="35">
        <v>90.8719314902024</v>
      </c>
    </row>
    <row r="116" spans="1:26">
      <c r="A116" s="239" t="s">
        <v>762</v>
      </c>
      <c r="B116" s="35" t="s">
        <v>87</v>
      </c>
      <c r="C116" s="35">
        <v>99.44865786853029</v>
      </c>
      <c r="D116" s="35">
        <v>99.285492361891571</v>
      </c>
      <c r="E116" s="35">
        <v>99.074293026492782</v>
      </c>
      <c r="F116" s="35">
        <v>98.801091694996629</v>
      </c>
      <c r="G116" s="35">
        <v>98.44797522396253</v>
      </c>
      <c r="H116" s="35">
        <v>100</v>
      </c>
      <c r="I116" s="35">
        <v>90.567512698454721</v>
      </c>
      <c r="J116" s="35">
        <v>82.385863254325372</v>
      </c>
      <c r="K116" s="35">
        <v>75.490455392399298</v>
      </c>
      <c r="L116" s="35">
        <v>69.856119447780586</v>
      </c>
      <c r="M116" s="35">
        <v>65.425304813113144</v>
      </c>
      <c r="N116" s="35">
        <v>62.129754170865617</v>
      </c>
      <c r="O116" s="35">
        <v>59.905816336412855</v>
      </c>
      <c r="P116" s="35">
        <v>58.704447016044568</v>
      </c>
      <c r="Q116" s="35">
        <v>58.497143953027553</v>
      </c>
      <c r="R116" s="35">
        <v>59.278847824809169</v>
      </c>
      <c r="S116" s="35">
        <v>61.068419910161545</v>
      </c>
      <c r="T116" s="35">
        <v>63.906805353254057</v>
      </c>
      <c r="U116" s="35">
        <v>70.649402811179272</v>
      </c>
      <c r="V116" s="35">
        <v>76.398167142544892</v>
      </c>
      <c r="W116" s="35">
        <v>81.191627587794386</v>
      </c>
      <c r="X116" s="35">
        <v>85.119250815523856</v>
      </c>
      <c r="Y116" s="35">
        <v>88.293733243041387</v>
      </c>
      <c r="Z116" s="35">
        <v>90.832298793029437</v>
      </c>
    </row>
    <row r="117" spans="1:26">
      <c r="A117" s="239" t="s">
        <v>762</v>
      </c>
      <c r="B117" s="35" t="s">
        <v>88</v>
      </c>
      <c r="C117" s="35">
        <v>99.481774107229526</v>
      </c>
      <c r="D117" s="35">
        <v>99.328371756965993</v>
      </c>
      <c r="E117" s="35">
        <v>99.129784324754439</v>
      </c>
      <c r="F117" s="35">
        <v>98.872854780257128</v>
      </c>
      <c r="G117" s="35">
        <v>98.54069842268899</v>
      </c>
      <c r="H117" s="35">
        <v>100</v>
      </c>
      <c r="I117" s="35">
        <v>91.10645179798405</v>
      </c>
      <c r="J117" s="35">
        <v>83.341854839209319</v>
      </c>
      <c r="K117" s="35">
        <v>76.758133096144803</v>
      </c>
      <c r="L117" s="35">
        <v>71.349109619158639</v>
      </c>
      <c r="M117" s="35">
        <v>67.07550593613712</v>
      </c>
      <c r="N117" s="35">
        <v>63.88474903789497</v>
      </c>
      <c r="O117" s="35">
        <v>61.725384077612929</v>
      </c>
      <c r="P117" s="35">
        <v>60.556764347238726</v>
      </c>
      <c r="Q117" s="35">
        <v>60.354958133266301</v>
      </c>
      <c r="R117" s="35">
        <v>61.115696327207999</v>
      </c>
      <c r="S117" s="35">
        <v>62.854862577283463</v>
      </c>
      <c r="T117" s="35">
        <v>65.606616281686982</v>
      </c>
      <c r="U117" s="35">
        <v>72.112349563840922</v>
      </c>
      <c r="V117" s="35">
        <v>77.627013641667787</v>
      </c>
      <c r="W117" s="35">
        <v>82.204302913907668</v>
      </c>
      <c r="X117" s="35">
        <v>85.941402470647105</v>
      </c>
      <c r="Y117" s="35">
        <v>88.9534725858733</v>
      </c>
      <c r="Z117" s="35">
        <v>91.356932912032505</v>
      </c>
    </row>
    <row r="118" spans="1:26">
      <c r="A118" s="239" t="s">
        <v>762</v>
      </c>
      <c r="B118" s="35" t="s">
        <v>89</v>
      </c>
      <c r="C118" s="35">
        <v>99.496058671576378</v>
      </c>
      <c r="D118" s="35">
        <v>99.34547997390068</v>
      </c>
      <c r="E118" s="35">
        <v>99.150124996066751</v>
      </c>
      <c r="F118" s="35">
        <v>98.896827978058866</v>
      </c>
      <c r="G118" s="35">
        <v>98.568654156992665</v>
      </c>
      <c r="H118" s="35">
        <v>100</v>
      </c>
      <c r="I118" s="35">
        <v>91.154095646102064</v>
      </c>
      <c r="J118" s="35">
        <v>83.423862020580202</v>
      </c>
      <c r="K118" s="35">
        <v>76.860905590644833</v>
      </c>
      <c r="L118" s="35">
        <v>71.4597504752102</v>
      </c>
      <c r="M118" s="35">
        <v>67.182200373444175</v>
      </c>
      <c r="N118" s="35">
        <v>63.976693786867919</v>
      </c>
      <c r="O118" s="35">
        <v>61.792437082350872</v>
      </c>
      <c r="P118" s="35">
        <v>60.58894919971587</v>
      </c>
      <c r="Q118" s="35">
        <v>60.341920497276689</v>
      </c>
      <c r="R118" s="35">
        <v>61.046186440348315</v>
      </c>
      <c r="S118" s="35">
        <v>62.716314121814811</v>
      </c>
      <c r="T118" s="35">
        <v>65.384908403375348</v>
      </c>
      <c r="U118" s="35">
        <v>71.971533435185904</v>
      </c>
      <c r="V118" s="35">
        <v>77.550402738315753</v>
      </c>
      <c r="W118" s="35">
        <v>82.175289085452619</v>
      </c>
      <c r="X118" s="35">
        <v>85.94539932610958</v>
      </c>
      <c r="Y118" s="35">
        <v>88.978689236707638</v>
      </c>
      <c r="Z118" s="35">
        <v>91.394420241013563</v>
      </c>
    </row>
    <row r="119" spans="1:26">
      <c r="A119" s="239" t="s">
        <v>762</v>
      </c>
      <c r="B119" s="35" t="s">
        <v>90</v>
      </c>
      <c r="C119" s="35">
        <v>99.524753630715807</v>
      </c>
      <c r="D119" s="35">
        <v>99.380024098942215</v>
      </c>
      <c r="E119" s="35">
        <v>99.191421359107252</v>
      </c>
      <c r="F119" s="35">
        <v>98.945787521750958</v>
      </c>
      <c r="G119" s="35">
        <v>98.626117926855528</v>
      </c>
      <c r="H119" s="35">
        <v>100</v>
      </c>
      <c r="I119" s="35">
        <v>91.247877987433753</v>
      </c>
      <c r="J119" s="35">
        <v>83.585550061823724</v>
      </c>
      <c r="K119" s="35">
        <v>77.063977876089609</v>
      </c>
      <c r="L119" s="35">
        <v>71.679015540530912</v>
      </c>
      <c r="M119" s="35">
        <v>67.394552820004279</v>
      </c>
      <c r="N119" s="35">
        <v>64.161001512804134</v>
      </c>
      <c r="O119" s="35">
        <v>61.928886128404059</v>
      </c>
      <c r="P119" s="35">
        <v>60.658102610010481</v>
      </c>
      <c r="Q119" s="35">
        <v>60.323677394640526</v>
      </c>
      <c r="R119" s="35">
        <v>60.918782385120053</v>
      </c>
      <c r="S119" s="35">
        <v>62.455494310463735</v>
      </c>
      <c r="T119" s="35">
        <v>64.963433436322831</v>
      </c>
      <c r="U119" s="35">
        <v>71.712041302631889</v>
      </c>
      <c r="V119" s="35">
        <v>77.418466923305189</v>
      </c>
      <c r="W119" s="35">
        <v>82.136806066752683</v>
      </c>
      <c r="X119" s="35">
        <v>85.970624872911117</v>
      </c>
      <c r="Y119" s="35">
        <v>89.043791719534411</v>
      </c>
      <c r="Z119" s="35">
        <v>91.48150842979193</v>
      </c>
    </row>
    <row r="120" spans="1:26">
      <c r="A120" s="239" t="s">
        <v>762</v>
      </c>
      <c r="B120" s="35" t="s">
        <v>91</v>
      </c>
      <c r="C120" s="35">
        <v>99.539113833049356</v>
      </c>
      <c r="D120" s="35">
        <v>99.397398315013291</v>
      </c>
      <c r="E120" s="35">
        <v>99.21230204723912</v>
      </c>
      <c r="F120" s="35">
        <v>98.970683729804733</v>
      </c>
      <c r="G120" s="35">
        <v>98.655518980503004</v>
      </c>
      <c r="H120" s="35">
        <v>100</v>
      </c>
      <c r="I120" s="35">
        <v>91.294032141233586</v>
      </c>
      <c r="J120" s="35">
        <v>83.665251955745617</v>
      </c>
      <c r="K120" s="35">
        <v>77.164294432972099</v>
      </c>
      <c r="L120" s="35">
        <v>71.787644176417643</v>
      </c>
      <c r="M120" s="35">
        <v>67.50019608721567</v>
      </c>
      <c r="N120" s="35">
        <v>64.253324017183743</v>
      </c>
      <c r="O120" s="35">
        <v>61.998208496655124</v>
      </c>
      <c r="P120" s="35">
        <v>60.694954813883939</v>
      </c>
      <c r="Q120" s="35">
        <v>60.318300562884545</v>
      </c>
      <c r="R120" s="35">
        <v>60.860646304996436</v>
      </c>
      <c r="S120" s="35">
        <v>62.332892249778162</v>
      </c>
      <c r="T120" s="35">
        <v>64.763227836855719</v>
      </c>
      <c r="U120" s="35">
        <v>71.593021450996488</v>
      </c>
      <c r="V120" s="35">
        <v>77.362856738993528</v>
      </c>
      <c r="W120" s="35">
        <v>82.127082594371032</v>
      </c>
      <c r="X120" s="35">
        <v>85.991614117352412</v>
      </c>
      <c r="Y120" s="35">
        <v>89.083446357990653</v>
      </c>
      <c r="Z120" s="35">
        <v>91.530885924701309</v>
      </c>
    </row>
    <row r="121" spans="1:26">
      <c r="A121" s="239" t="s">
        <v>762</v>
      </c>
      <c r="B121" s="35" t="s">
        <v>92</v>
      </c>
      <c r="C121" s="35">
        <v>99.582008255783677</v>
      </c>
      <c r="D121" s="35">
        <v>99.452198168345944</v>
      </c>
      <c r="E121" s="35">
        <v>99.282238680069639</v>
      </c>
      <c r="F121" s="35">
        <v>99.059829472846644</v>
      </c>
      <c r="G121" s="35">
        <v>98.768986144526892</v>
      </c>
      <c r="H121" s="35">
        <v>100</v>
      </c>
      <c r="I121" s="35">
        <v>91.868758101124428</v>
      </c>
      <c r="J121" s="35">
        <v>84.691819622089852</v>
      </c>
      <c r="K121" s="35">
        <v>78.532051834470892</v>
      </c>
      <c r="L121" s="35">
        <v>73.401975494099005</v>
      </c>
      <c r="M121" s="35">
        <v>69.28297386770943</v>
      </c>
      <c r="N121" s="35">
        <v>66.141183121730464</v>
      </c>
      <c r="O121" s="35">
        <v>63.939587593247794</v>
      </c>
      <c r="P121" s="35">
        <v>62.646555330023233</v>
      </c>
      <c r="Q121" s="35">
        <v>62.241346388125109</v>
      </c>
      <c r="R121" s="35">
        <v>62.717134601525018</v>
      </c>
      <c r="S121" s="35">
        <v>64.081919215847464</v>
      </c>
      <c r="T121" s="35">
        <v>66.357452699150912</v>
      </c>
      <c r="U121" s="35">
        <v>73.004607163802632</v>
      </c>
      <c r="V121" s="35">
        <v>78.579868503057583</v>
      </c>
      <c r="W121" s="35">
        <v>83.154603830842703</v>
      </c>
      <c r="X121" s="35">
        <v>86.845024601837551</v>
      </c>
      <c r="Y121" s="35">
        <v>89.783189249961026</v>
      </c>
      <c r="Z121" s="35">
        <v>92.098871787531849</v>
      </c>
    </row>
    <row r="122" spans="1:26">
      <c r="A122" s="239" t="s">
        <v>762</v>
      </c>
      <c r="B122" s="35" t="s">
        <v>93</v>
      </c>
      <c r="C122" s="35">
        <v>99.542142570421902</v>
      </c>
      <c r="D122" s="35">
        <v>99.398606205550948</v>
      </c>
      <c r="E122" s="35">
        <v>99.210273205209546</v>
      </c>
      <c r="F122" s="35">
        <v>98.963308893017853</v>
      </c>
      <c r="G122" s="35">
        <v>98.63971172832143</v>
      </c>
      <c r="H122" s="35">
        <v>100</v>
      </c>
      <c r="I122" s="35">
        <v>90.900127795405169</v>
      </c>
      <c r="J122" s="35">
        <v>82.958332688226065</v>
      </c>
      <c r="K122" s="35">
        <v>76.211153574825417</v>
      </c>
      <c r="L122" s="35">
        <v>70.640592071781697</v>
      </c>
      <c r="M122" s="35">
        <v>66.19814243499566</v>
      </c>
      <c r="N122" s="35">
        <v>62.823624939290056</v>
      </c>
      <c r="O122" s="35">
        <v>60.458806691480696</v>
      </c>
      <c r="P122" s="35">
        <v>59.05655746543723</v>
      </c>
      <c r="Q122" s="35">
        <v>58.586511114466575</v>
      </c>
      <c r="R122" s="35">
        <v>59.038090098006826</v>
      </c>
      <c r="S122" s="35">
        <v>60.421460142978653</v>
      </c>
      <c r="T122" s="35">
        <v>62.766613662385581</v>
      </c>
      <c r="U122" s="35">
        <v>69.990323680214473</v>
      </c>
      <c r="V122" s="35">
        <v>76.116518921074018</v>
      </c>
      <c r="W122" s="35">
        <v>81.183165028971018</v>
      </c>
      <c r="X122" s="35">
        <v>85.292719365929344</v>
      </c>
      <c r="Y122" s="35">
        <v>88.576242362803356</v>
      </c>
      <c r="Z122" s="35">
        <v>91.169597646752507</v>
      </c>
    </row>
    <row r="123" spans="1:26">
      <c r="A123" s="239" t="s">
        <v>794</v>
      </c>
      <c r="B123" s="35" t="s">
        <v>82</v>
      </c>
      <c r="C123" s="35">
        <v>99.650704817063442</v>
      </c>
      <c r="D123" s="35">
        <v>99.54111394023198</v>
      </c>
      <c r="E123" s="35">
        <v>99.39725641646973</v>
      </c>
      <c r="F123" s="35">
        <v>99.208502977982533</v>
      </c>
      <c r="G123" s="35">
        <v>98.96098897788363</v>
      </c>
      <c r="H123" s="35">
        <v>100</v>
      </c>
      <c r="I123" s="35">
        <v>92.974489493457156</v>
      </c>
      <c r="J123" s="35">
        <v>86.689192600978018</v>
      </c>
      <c r="K123" s="35">
        <v>81.223933759392139</v>
      </c>
      <c r="L123" s="35">
        <v>76.615871504621168</v>
      </c>
      <c r="M123" s="35">
        <v>72.873094389296426</v>
      </c>
      <c r="N123" s="35">
        <v>69.986615403334412</v>
      </c>
      <c r="O123" s="35">
        <v>67.940053992093183</v>
      </c>
      <c r="P123" s="35">
        <v>66.716852021040893</v>
      </c>
      <c r="Q123" s="35">
        <v>66.305168733466502</v>
      </c>
      <c r="R123" s="35">
        <v>66.700693475446229</v>
      </c>
      <c r="S123" s="35">
        <v>67.907570793192335</v>
      </c>
      <c r="T123" s="35">
        <v>69.937511858626195</v>
      </c>
      <c r="U123" s="35">
        <v>76.071913013984897</v>
      </c>
      <c r="V123" s="35">
        <v>81.146399870854708</v>
      </c>
      <c r="W123" s="35">
        <v>85.262982306328254</v>
      </c>
      <c r="X123" s="35">
        <v>88.552535583411171</v>
      </c>
      <c r="Y123" s="35">
        <v>91.150906854933908</v>
      </c>
      <c r="Z123" s="35">
        <v>93.185141707387032</v>
      </c>
    </row>
    <row r="124" spans="1:26">
      <c r="A124" s="239" t="s">
        <v>794</v>
      </c>
      <c r="B124" s="35" t="s">
        <v>83</v>
      </c>
      <c r="C124" s="35">
        <v>99.639150835668303</v>
      </c>
      <c r="D124" s="35">
        <v>99.527039219118436</v>
      </c>
      <c r="E124" s="35">
        <v>99.380218078463415</v>
      </c>
      <c r="F124" s="35">
        <v>99.188029153069863</v>
      </c>
      <c r="G124" s="35">
        <v>98.936604258759814</v>
      </c>
      <c r="H124" s="35">
        <v>100</v>
      </c>
      <c r="I124" s="35">
        <v>92.937263563024374</v>
      </c>
      <c r="J124" s="35">
        <v>86.623568039903176</v>
      </c>
      <c r="K124" s="35">
        <v>81.139679281622946</v>
      </c>
      <c r="L124" s="35">
        <v>76.522895871154887</v>
      </c>
      <c r="M124" s="35">
        <v>72.781010672853924</v>
      </c>
      <c r="N124" s="35">
        <v>69.904600307620683</v>
      </c>
      <c r="O124" s="35">
        <v>67.87691652730787</v>
      </c>
      <c r="P124" s="35">
        <v>66.6812297693902</v>
      </c>
      <c r="Q124" s="35">
        <v>66.305780817586239</v>
      </c>
      <c r="R124" s="35">
        <v>66.746588794898258</v>
      </c>
      <c r="S124" s="35">
        <v>68.008313513840918</v>
      </c>
      <c r="T124" s="35">
        <v>70.103242025921134</v>
      </c>
      <c r="U124" s="35">
        <v>76.163303706604751</v>
      </c>
      <c r="V124" s="35">
        <v>81.18249380192529</v>
      </c>
      <c r="W124" s="35">
        <v>85.260851724024249</v>
      </c>
      <c r="X124" s="35">
        <v>88.526055437395414</v>
      </c>
      <c r="Y124" s="35">
        <v>91.110570937636297</v>
      </c>
      <c r="Z124" s="35">
        <v>93.138422771660984</v>
      </c>
    </row>
    <row r="125" spans="1:26">
      <c r="A125" s="239" t="s">
        <v>794</v>
      </c>
      <c r="B125" s="35" t="s">
        <v>84</v>
      </c>
      <c r="C125" s="35">
        <v>99.615949126059874</v>
      </c>
      <c r="D125" s="35">
        <v>99.498913027349573</v>
      </c>
      <c r="E125" s="35">
        <v>99.346343267360453</v>
      </c>
      <c r="F125" s="35">
        <v>99.147544094394888</v>
      </c>
      <c r="G125" s="35">
        <v>98.888665347023519</v>
      </c>
      <c r="H125" s="35">
        <v>100</v>
      </c>
      <c r="I125" s="35">
        <v>92.86162287528667</v>
      </c>
      <c r="J125" s="35">
        <v>86.490413688046928</v>
      </c>
      <c r="K125" s="35">
        <v>80.969061109699382</v>
      </c>
      <c r="L125" s="35">
        <v>76.335128547701686</v>
      </c>
      <c r="M125" s="35">
        <v>72.59578206892796</v>
      </c>
      <c r="N125" s="35">
        <v>69.740695270452875</v>
      </c>
      <c r="O125" s="35">
        <v>67.752374206753856</v>
      </c>
      <c r="P125" s="35">
        <v>66.613761934161943</v>
      </c>
      <c r="Q125" s="35">
        <v>66.31330197303194</v>
      </c>
      <c r="R125" s="35">
        <v>66.847728565003067</v>
      </c>
      <c r="S125" s="35">
        <v>68.222788058814245</v>
      </c>
      <c r="T125" s="35">
        <v>70.451951346890013</v>
      </c>
      <c r="U125" s="35">
        <v>76.363766954609957</v>
      </c>
      <c r="V125" s="35">
        <v>81.271663929946371</v>
      </c>
      <c r="W125" s="35">
        <v>85.272027026889646</v>
      </c>
      <c r="X125" s="35">
        <v>88.486499106573575</v>
      </c>
      <c r="Y125" s="35">
        <v>91.041099503018131</v>
      </c>
      <c r="Z125" s="35">
        <v>93.054038976956448</v>
      </c>
    </row>
    <row r="126" spans="1:26">
      <c r="A126" s="239" t="s">
        <v>794</v>
      </c>
      <c r="B126" s="35" t="s">
        <v>85</v>
      </c>
      <c r="C126" s="35">
        <v>99.604338578851937</v>
      </c>
      <c r="D126" s="35">
        <v>99.484907741498986</v>
      </c>
      <c r="E126" s="35">
        <v>99.329563496913124</v>
      </c>
      <c r="F126" s="35">
        <v>99.127601630822923</v>
      </c>
      <c r="G126" s="35">
        <v>98.865193480641452</v>
      </c>
      <c r="H126" s="35">
        <v>100</v>
      </c>
      <c r="I126" s="35">
        <v>92.823195480662392</v>
      </c>
      <c r="J126" s="35">
        <v>86.422866049596522</v>
      </c>
      <c r="K126" s="35">
        <v>80.882682148887909</v>
      </c>
      <c r="L126" s="35">
        <v>76.240331356461155</v>
      </c>
      <c r="M126" s="35">
        <v>72.502647905875975</v>
      </c>
      <c r="N126" s="35">
        <v>69.658838429775145</v>
      </c>
      <c r="O126" s="35">
        <v>67.691031309527631</v>
      </c>
      <c r="P126" s="35">
        <v>66.582014602035116</v>
      </c>
      <c r="Q126" s="35">
        <v>66.320354383065023</v>
      </c>
      <c r="R126" s="35">
        <v>66.903171577486916</v>
      </c>
      <c r="S126" s="35">
        <v>68.336784441741628</v>
      </c>
      <c r="T126" s="35">
        <v>70.635270725712843</v>
      </c>
      <c r="U126" s="35">
        <v>76.473102110744165</v>
      </c>
      <c r="V126" s="35">
        <v>81.324958785332242</v>
      </c>
      <c r="W126" s="35">
        <v>85.285530781217616</v>
      </c>
      <c r="X126" s="35">
        <v>88.473612115034356</v>
      </c>
      <c r="Y126" s="35">
        <v>91.012148415631842</v>
      </c>
      <c r="Z126" s="35">
        <v>93.016552927373823</v>
      </c>
    </row>
    <row r="127" spans="1:26">
      <c r="A127" s="239" t="s">
        <v>794</v>
      </c>
      <c r="B127" s="35" t="s">
        <v>86</v>
      </c>
      <c r="C127" s="35">
        <v>99.592747767608486</v>
      </c>
      <c r="D127" s="35">
        <v>99.470973330144929</v>
      </c>
      <c r="E127" s="35">
        <v>99.312928286510427</v>
      </c>
      <c r="F127" s="35">
        <v>99.107906833223836</v>
      </c>
      <c r="G127" s="35">
        <v>98.842110086152218</v>
      </c>
      <c r="H127" s="35">
        <v>100</v>
      </c>
      <c r="I127" s="35">
        <v>92.784354737256407</v>
      </c>
      <c r="J127" s="35">
        <v>86.354659272268847</v>
      </c>
      <c r="K127" s="35">
        <v>80.795579635273512</v>
      </c>
      <c r="L127" s="35">
        <v>76.144921653144038</v>
      </c>
      <c r="M127" s="35">
        <v>72.409174937111302</v>
      </c>
      <c r="N127" s="35">
        <v>69.577068651379264</v>
      </c>
      <c r="O127" s="35">
        <v>67.630350535885896</v>
      </c>
      <c r="P127" s="35">
        <v>66.551660122393542</v>
      </c>
      <c r="Q127" s="35">
        <v>66.329701119593167</v>
      </c>
      <c r="R127" s="35">
        <v>66.962001469824187</v>
      </c>
      <c r="S127" s="35">
        <v>68.455470817085015</v>
      </c>
      <c r="T127" s="35">
        <v>70.824802830993718</v>
      </c>
      <c r="U127" s="35">
        <v>76.588690115367768</v>
      </c>
      <c r="V127" s="35">
        <v>81.384213466198133</v>
      </c>
      <c r="W127" s="35">
        <v>85.30444992176794</v>
      </c>
      <c r="X127" s="35">
        <v>88.465450089959589</v>
      </c>
      <c r="Y127" s="35">
        <v>90.987180356271551</v>
      </c>
      <c r="Z127" s="35">
        <v>92.982326228196868</v>
      </c>
    </row>
    <row r="128" spans="1:26">
      <c r="A128" s="239" t="s">
        <v>794</v>
      </c>
      <c r="B128" s="35" t="s">
        <v>87</v>
      </c>
      <c r="C128" s="35">
        <v>99.581197418200475</v>
      </c>
      <c r="D128" s="35">
        <v>99.457135222657016</v>
      </c>
      <c r="E128" s="35">
        <v>99.296468510330115</v>
      </c>
      <c r="F128" s="35">
        <v>99.088496771577724</v>
      </c>
      <c r="G128" s="35">
        <v>98.819459143426499</v>
      </c>
      <c r="H128" s="35">
        <v>100</v>
      </c>
      <c r="I128" s="35">
        <v>92.745093985997144</v>
      </c>
      <c r="J128" s="35">
        <v>86.285784029195355</v>
      </c>
      <c r="K128" s="35">
        <v>80.707745748796881</v>
      </c>
      <c r="L128" s="35">
        <v>76.048896961233964</v>
      </c>
      <c r="M128" s="35">
        <v>72.315369479211029</v>
      </c>
      <c r="N128" s="35">
        <v>69.49540434652765</v>
      </c>
      <c r="O128" s="35">
        <v>67.570365901542331</v>
      </c>
      <c r="P128" s="35">
        <v>66.522752170568083</v>
      </c>
      <c r="Q128" s="35">
        <v>66.341420323611715</v>
      </c>
      <c r="R128" s="35">
        <v>67.024326360382418</v>
      </c>
      <c r="S128" s="35">
        <v>68.578991047548044</v>
      </c>
      <c r="T128" s="35">
        <v>71.020732230153726</v>
      </c>
      <c r="U128" s="35">
        <v>76.710675626965312</v>
      </c>
      <c r="V128" s="35">
        <v>81.449548767802014</v>
      </c>
      <c r="W128" s="35">
        <v>85.328892652359414</v>
      </c>
      <c r="X128" s="35">
        <v>88.462114862577479</v>
      </c>
      <c r="Y128" s="35">
        <v>90.966293160974203</v>
      </c>
      <c r="Z128" s="35">
        <v>92.951452773633619</v>
      </c>
    </row>
    <row r="129" spans="1:26">
      <c r="A129" s="239" t="s">
        <v>794</v>
      </c>
      <c r="B129" s="35" t="s">
        <v>88</v>
      </c>
      <c r="C129" s="35">
        <v>99.581197418200475</v>
      </c>
      <c r="D129" s="35">
        <v>99.457135222657016</v>
      </c>
      <c r="E129" s="35">
        <v>99.296468510330115</v>
      </c>
      <c r="F129" s="35">
        <v>99.088496771577724</v>
      </c>
      <c r="G129" s="35">
        <v>98.819459143426499</v>
      </c>
      <c r="H129" s="35">
        <v>100</v>
      </c>
      <c r="I129" s="35">
        <v>92.745093985997144</v>
      </c>
      <c r="J129" s="35">
        <v>86.285784029195355</v>
      </c>
      <c r="K129" s="35">
        <v>80.707745748796881</v>
      </c>
      <c r="L129" s="35">
        <v>76.048896961233964</v>
      </c>
      <c r="M129" s="35">
        <v>72.315369479211029</v>
      </c>
      <c r="N129" s="35">
        <v>69.49540434652765</v>
      </c>
      <c r="O129" s="35">
        <v>67.570365901542331</v>
      </c>
      <c r="P129" s="35">
        <v>66.522752170568083</v>
      </c>
      <c r="Q129" s="35">
        <v>66.341420323611715</v>
      </c>
      <c r="R129" s="35">
        <v>67.024326360382418</v>
      </c>
      <c r="S129" s="35">
        <v>68.578991047548044</v>
      </c>
      <c r="T129" s="35">
        <v>71.020732230153726</v>
      </c>
      <c r="U129" s="35">
        <v>76.710675626965312</v>
      </c>
      <c r="V129" s="35">
        <v>81.449548767802014</v>
      </c>
      <c r="W129" s="35">
        <v>85.328892652359414</v>
      </c>
      <c r="X129" s="35">
        <v>88.462114862577479</v>
      </c>
      <c r="Y129" s="35">
        <v>90.966293160974203</v>
      </c>
      <c r="Z129" s="35">
        <v>92.951452773633619</v>
      </c>
    </row>
    <row r="130" spans="1:26">
      <c r="A130" s="239" t="s">
        <v>794</v>
      </c>
      <c r="B130" s="35" t="s">
        <v>89</v>
      </c>
      <c r="C130" s="35">
        <v>99.534721609045619</v>
      </c>
      <c r="D130" s="35">
        <v>99.39565589163692</v>
      </c>
      <c r="E130" s="35">
        <v>99.215210190204147</v>
      </c>
      <c r="F130" s="35">
        <v>98.981198659299864</v>
      </c>
      <c r="G130" s="35">
        <v>98.677934075412438</v>
      </c>
      <c r="H130" s="35">
        <v>100</v>
      </c>
      <c r="I130" s="35">
        <v>91.802291581673245</v>
      </c>
      <c r="J130" s="35">
        <v>84.582499192865441</v>
      </c>
      <c r="K130" s="35">
        <v>78.408220067229109</v>
      </c>
      <c r="L130" s="35">
        <v>73.293602928021244</v>
      </c>
      <c r="M130" s="35">
        <v>69.220059852830161</v>
      </c>
      <c r="N130" s="35">
        <v>66.153331376095608</v>
      </c>
      <c r="O130" s="35">
        <v>64.056382693391541</v>
      </c>
      <c r="P130" s="35">
        <v>62.898400898574089</v>
      </c>
      <c r="Q130" s="35">
        <v>62.660479983020991</v>
      </c>
      <c r="R130" s="35">
        <v>63.338570036717535</v>
      </c>
      <c r="S130" s="35">
        <v>64.944065094102314</v>
      </c>
      <c r="T130" s="35">
        <v>67.502111218603346</v>
      </c>
      <c r="U130" s="35">
        <v>73.779590556377556</v>
      </c>
      <c r="V130" s="35">
        <v>79.058918624472668</v>
      </c>
      <c r="W130" s="35">
        <v>83.411143024319315</v>
      </c>
      <c r="X130" s="35">
        <v>86.943572615844971</v>
      </c>
      <c r="Y130" s="35">
        <v>89.776023619472923</v>
      </c>
      <c r="Z130" s="35">
        <v>92.025884139981599</v>
      </c>
    </row>
    <row r="131" spans="1:26">
      <c r="A131" s="239" t="s">
        <v>794</v>
      </c>
      <c r="B131" s="35" t="s">
        <v>90</v>
      </c>
      <c r="C131" s="35">
        <v>99.50652582480933</v>
      </c>
      <c r="D131" s="35">
        <v>99.356265530528233</v>
      </c>
      <c r="E131" s="35">
        <v>99.160469661772282</v>
      </c>
      <c r="F131" s="35">
        <v>98.905491757880853</v>
      </c>
      <c r="G131" s="35">
        <v>98.573702772912355</v>
      </c>
      <c r="H131" s="35">
        <v>100</v>
      </c>
      <c r="I131" s="35">
        <v>90.92893771757187</v>
      </c>
      <c r="J131" s="35">
        <v>83.017880882931038</v>
      </c>
      <c r="K131" s="35">
        <v>76.308737199831171</v>
      </c>
      <c r="L131" s="35">
        <v>70.786786798078822</v>
      </c>
      <c r="M131" s="35">
        <v>66.40561114643755</v>
      </c>
      <c r="N131" s="35">
        <v>63.106653915895365</v>
      </c>
      <c r="O131" s="35">
        <v>60.833354441117947</v>
      </c>
      <c r="P131" s="35">
        <v>59.540614268240255</v>
      </c>
      <c r="Q131" s="35">
        <v>59.200593678576737</v>
      </c>
      <c r="R131" s="35">
        <v>59.80570864036865</v>
      </c>
      <c r="S131" s="35">
        <v>61.369380660765046</v>
      </c>
      <c r="T131" s="35">
        <v>63.924691038382662</v>
      </c>
      <c r="U131" s="35">
        <v>70.820601190544906</v>
      </c>
      <c r="V131" s="35">
        <v>76.672824503014596</v>
      </c>
      <c r="W131" s="35">
        <v>81.525492917844389</v>
      </c>
      <c r="X131" s="35">
        <v>85.477191604758957</v>
      </c>
      <c r="Y131" s="35">
        <v>88.650287938095886</v>
      </c>
      <c r="Z131" s="35">
        <v>91.17061106389292</v>
      </c>
    </row>
    <row r="132" spans="1:26">
      <c r="A132" s="239" t="s">
        <v>794</v>
      </c>
      <c r="B132" s="35" t="s">
        <v>91</v>
      </c>
      <c r="C132" s="35">
        <v>99.577712546493899</v>
      </c>
      <c r="D132" s="35">
        <v>99.447828586422773</v>
      </c>
      <c r="E132" s="35">
        <v>99.278159401741846</v>
      </c>
      <c r="F132" s="35">
        <v>99.056634242269354</v>
      </c>
      <c r="G132" s="35">
        <v>98.767602341785548</v>
      </c>
      <c r="H132" s="35">
        <v>100</v>
      </c>
      <c r="I132" s="35">
        <v>91.991204292711018</v>
      </c>
      <c r="J132" s="35">
        <v>84.914647745519019</v>
      </c>
      <c r="K132" s="35">
        <v>78.837132760011571</v>
      </c>
      <c r="L132" s="35">
        <v>73.775203370503235</v>
      </c>
      <c r="M132" s="35">
        <v>69.713999075013902</v>
      </c>
      <c r="N132" s="35">
        <v>66.622954824261299</v>
      </c>
      <c r="O132" s="35">
        <v>64.467814700486585</v>
      </c>
      <c r="P132" s="35">
        <v>63.219142311572959</v>
      </c>
      <c r="Q132" s="35">
        <v>62.857817451533691</v>
      </c>
      <c r="R132" s="35">
        <v>63.378026738567193</v>
      </c>
      <c r="S132" s="35">
        <v>64.788100074447726</v>
      </c>
      <c r="T132" s="35">
        <v>67.109302162829991</v>
      </c>
      <c r="U132" s="35">
        <v>73.59133805977433</v>
      </c>
      <c r="V132" s="35">
        <v>79.023440538385287</v>
      </c>
      <c r="W132" s="35">
        <v>83.480728294534586</v>
      </c>
      <c r="X132" s="35">
        <v>87.078724848703388</v>
      </c>
      <c r="Y132" s="35">
        <v>89.946502592074467</v>
      </c>
      <c r="Z132" s="35">
        <v>92.210008683718598</v>
      </c>
    </row>
    <row r="133" spans="1:26">
      <c r="A133" s="239" t="s">
        <v>794</v>
      </c>
      <c r="B133" s="35" t="s">
        <v>92</v>
      </c>
      <c r="C133" s="35">
        <v>99.641891778297648</v>
      </c>
      <c r="D133" s="35">
        <v>99.530629605256649</v>
      </c>
      <c r="E133" s="35">
        <v>99.384919360089043</v>
      </c>
      <c r="F133" s="35">
        <v>99.194181964557941</v>
      </c>
      <c r="G133" s="35">
        <v>98.944651471467111</v>
      </c>
      <c r="H133" s="35">
        <v>100</v>
      </c>
      <c r="I133" s="35">
        <v>92.988963425892166</v>
      </c>
      <c r="J133" s="35">
        <v>86.717854955611557</v>
      </c>
      <c r="K133" s="35">
        <v>81.267985295542317</v>
      </c>
      <c r="L133" s="35">
        <v>76.677564736344834</v>
      </c>
      <c r="M133" s="35">
        <v>72.955432578727425</v>
      </c>
      <c r="N133" s="35">
        <v>70.093176663298649</v>
      </c>
      <c r="O133" s="35">
        <v>68.074912089628967</v>
      </c>
      <c r="P133" s="35">
        <v>66.884556996143971</v>
      </c>
      <c r="Q133" s="35">
        <v>66.510747547003945</v>
      </c>
      <c r="R133" s="35">
        <v>66.949628911591489</v>
      </c>
      <c r="S133" s="35">
        <v>68.20571300365178</v>
      </c>
      <c r="T133" s="35">
        <v>70.290870480650952</v>
      </c>
      <c r="U133" s="35">
        <v>76.319934873449597</v>
      </c>
      <c r="V133" s="35">
        <v>81.310545387373764</v>
      </c>
      <c r="W133" s="35">
        <v>85.363857346377529</v>
      </c>
      <c r="X133" s="35">
        <v>88.60788481332871</v>
      </c>
      <c r="Y133" s="35">
        <v>91.174955201295859</v>
      </c>
      <c r="Z133" s="35">
        <v>93.188708141031924</v>
      </c>
    </row>
    <row r="134" spans="1:26">
      <c r="A134" s="239" t="s">
        <v>794</v>
      </c>
      <c r="B134" s="35" t="s">
        <v>93</v>
      </c>
      <c r="C134" s="35">
        <v>99.650704817063442</v>
      </c>
      <c r="D134" s="35">
        <v>99.54111394023198</v>
      </c>
      <c r="E134" s="35">
        <v>99.39725641646973</v>
      </c>
      <c r="F134" s="35">
        <v>99.208502977982533</v>
      </c>
      <c r="G134" s="35">
        <v>98.96098897788363</v>
      </c>
      <c r="H134" s="35">
        <v>100</v>
      </c>
      <c r="I134" s="35">
        <v>92.974489493457156</v>
      </c>
      <c r="J134" s="35">
        <v>86.689192600978018</v>
      </c>
      <c r="K134" s="35">
        <v>81.223933759392139</v>
      </c>
      <c r="L134" s="35">
        <v>76.615871504621168</v>
      </c>
      <c r="M134" s="35">
        <v>72.873094389296426</v>
      </c>
      <c r="N134" s="35">
        <v>69.986615403334412</v>
      </c>
      <c r="O134" s="35">
        <v>67.940053992093183</v>
      </c>
      <c r="P134" s="35">
        <v>66.716852021040893</v>
      </c>
      <c r="Q134" s="35">
        <v>66.305168733466502</v>
      </c>
      <c r="R134" s="35">
        <v>66.700693475446229</v>
      </c>
      <c r="S134" s="35">
        <v>67.907570793192335</v>
      </c>
      <c r="T134" s="35">
        <v>69.937511858626195</v>
      </c>
      <c r="U134" s="35">
        <v>76.071913013984897</v>
      </c>
      <c r="V134" s="35">
        <v>81.146399870854708</v>
      </c>
      <c r="W134" s="35">
        <v>85.262982306328254</v>
      </c>
      <c r="X134" s="35">
        <v>88.552535583411171</v>
      </c>
      <c r="Y134" s="35">
        <v>91.150906854933908</v>
      </c>
      <c r="Z134" s="35">
        <v>93.185141707387032</v>
      </c>
    </row>
    <row r="135" spans="1:26">
      <c r="A135" s="239" t="s">
        <v>796</v>
      </c>
      <c r="B135" s="35" t="s">
        <v>82</v>
      </c>
      <c r="C135" s="35">
        <v>99.838297809550198</v>
      </c>
      <c r="D135" s="35">
        <v>99.781382763652644</v>
      </c>
      <c r="E135" s="35">
        <v>99.704468451033833</v>
      </c>
      <c r="F135" s="35">
        <v>99.600554992924344</v>
      </c>
      <c r="G135" s="35">
        <v>100</v>
      </c>
      <c r="H135" s="35">
        <v>92.225736725716374</v>
      </c>
      <c r="I135" s="35">
        <v>85.308208440076385</v>
      </c>
      <c r="J135" s="35">
        <v>79.301738811213596</v>
      </c>
      <c r="K135" s="35">
        <v>74.21912995372611</v>
      </c>
      <c r="L135" s="35">
        <v>70.046389965445812</v>
      </c>
      <c r="M135" s="35">
        <v>66.755174433202242</v>
      </c>
      <c r="N135" s="35">
        <v>64.312530319068912</v>
      </c>
      <c r="O135" s="35">
        <v>62.688037050605715</v>
      </c>
      <c r="P135" s="35">
        <v>61.858684050841248</v>
      </c>
      <c r="Q135" s="35">
        <v>61.811875818535434</v>
      </c>
      <c r="R135" s="35">
        <v>62.546884475245555</v>
      </c>
      <c r="S135" s="35">
        <v>64.074930017920835</v>
      </c>
      <c r="T135" s="35">
        <v>66.417898772965174</v>
      </c>
      <c r="U135" s="35">
        <v>69.605539214462937</v>
      </c>
      <c r="V135" s="35">
        <v>76.375925990973954</v>
      </c>
      <c r="W135" s="35">
        <v>81.860389722911435</v>
      </c>
      <c r="X135" s="35">
        <v>86.201455369449093</v>
      </c>
      <c r="Y135" s="35">
        <v>89.57822718407941</v>
      </c>
      <c r="Z135" s="35">
        <v>92.170931216749281</v>
      </c>
    </row>
    <row r="136" spans="1:26">
      <c r="A136" s="239" t="s">
        <v>796</v>
      </c>
      <c r="B136" s="35" t="s">
        <v>83</v>
      </c>
      <c r="C136" s="35">
        <v>99.612134905816347</v>
      </c>
      <c r="D136" s="35">
        <v>99.484235841058847</v>
      </c>
      <c r="E136" s="35">
        <v>99.314325416537272</v>
      </c>
      <c r="F136" s="35">
        <v>99.088729628966021</v>
      </c>
      <c r="G136" s="35">
        <v>98.789420139760566</v>
      </c>
      <c r="H136" s="35">
        <v>100</v>
      </c>
      <c r="I136" s="35">
        <v>91.038054587976404</v>
      </c>
      <c r="J136" s="35">
        <v>83.190212364196142</v>
      </c>
      <c r="K136" s="35">
        <v>76.490269475809228</v>
      </c>
      <c r="L136" s="35">
        <v>70.921451473261286</v>
      </c>
      <c r="M136" s="35">
        <v>66.438107660780958</v>
      </c>
      <c r="N136" s="35">
        <v>62.982861720394588</v>
      </c>
      <c r="O136" s="35">
        <v>60.499162445818413</v>
      </c>
      <c r="P136" s="35">
        <v>58.939852317624478</v>
      </c>
      <c r="Q136" s="35">
        <v>58.272591331322943</v>
      </c>
      <c r="R136" s="35">
        <v>58.482904432872175</v>
      </c>
      <c r="S136" s="35">
        <v>59.575394897316095</v>
      </c>
      <c r="T136" s="35">
        <v>61.573367926599467</v>
      </c>
      <c r="U136" s="35">
        <v>69.267886071556234</v>
      </c>
      <c r="V136" s="35">
        <v>75.766236917691018</v>
      </c>
      <c r="W136" s="35">
        <v>81.102919763577162</v>
      </c>
      <c r="X136" s="35">
        <v>85.392512379691908</v>
      </c>
      <c r="Y136" s="35">
        <v>88.784420642506646</v>
      </c>
      <c r="Z136" s="35">
        <v>91.433291963106782</v>
      </c>
    </row>
    <row r="137" spans="1:26">
      <c r="A137" s="239" t="s">
        <v>796</v>
      </c>
      <c r="B137" s="35" t="s">
        <v>84</v>
      </c>
      <c r="C137" s="35">
        <v>99.518099902454921</v>
      </c>
      <c r="D137" s="35">
        <v>99.368512513821855</v>
      </c>
      <c r="E137" s="35">
        <v>99.172708874110583</v>
      </c>
      <c r="F137" s="35">
        <v>98.916565962616176</v>
      </c>
      <c r="G137" s="35">
        <v>98.581756577845482</v>
      </c>
      <c r="H137" s="35">
        <v>100</v>
      </c>
      <c r="I137" s="35">
        <v>90.688314503506547</v>
      </c>
      <c r="J137" s="35">
        <v>82.583700153501937</v>
      </c>
      <c r="K137" s="35">
        <v>75.718235900831075</v>
      </c>
      <c r="L137" s="35">
        <v>70.067765222017059</v>
      </c>
      <c r="M137" s="35">
        <v>65.577413975188662</v>
      </c>
      <c r="N137" s="35">
        <v>62.181380880495887</v>
      </c>
      <c r="O137" s="35">
        <v>59.817090454176423</v>
      </c>
      <c r="P137" s="35">
        <v>58.434590841563548</v>
      </c>
      <c r="Q137" s="35">
        <v>58.002285239684412</v>
      </c>
      <c r="R137" s="35">
        <v>58.509935918419508</v>
      </c>
      <c r="S137" s="35">
        <v>59.969547548622714</v>
      </c>
      <c r="T137" s="35">
        <v>62.414327138676853</v>
      </c>
      <c r="U137" s="35">
        <v>69.632735156596766</v>
      </c>
      <c r="V137" s="35">
        <v>75.77119628630291</v>
      </c>
      <c r="W137" s="35">
        <v>80.862350452446464</v>
      </c>
      <c r="X137" s="35">
        <v>85.003583462116794</v>
      </c>
      <c r="Y137" s="35">
        <v>88.3218334680178</v>
      </c>
      <c r="Z137" s="35">
        <v>90.949980676257397</v>
      </c>
    </row>
    <row r="138" spans="1:26">
      <c r="A138" s="239" t="s">
        <v>796</v>
      </c>
      <c r="B138" s="35" t="s">
        <v>85</v>
      </c>
      <c r="C138" s="35">
        <v>99.457945912406245</v>
      </c>
      <c r="D138" s="35">
        <v>99.30183744826536</v>
      </c>
      <c r="E138" s="35">
        <v>99.100999463345161</v>
      </c>
      <c r="F138" s="35">
        <v>98.842766425322864</v>
      </c>
      <c r="G138" s="35">
        <v>98.510985657575773</v>
      </c>
      <c r="H138" s="35">
        <v>100</v>
      </c>
      <c r="I138" s="35">
        <v>91.242695887231534</v>
      </c>
      <c r="J138" s="35">
        <v>83.591176534213176</v>
      </c>
      <c r="K138" s="35">
        <v>77.107016858231987</v>
      </c>
      <c r="L138" s="35">
        <v>71.791906659438524</v>
      </c>
      <c r="M138" s="35">
        <v>67.612909057247691</v>
      </c>
      <c r="N138" s="35">
        <v>64.522656510576965</v>
      </c>
      <c r="O138" s="35">
        <v>62.474134442957762</v>
      </c>
      <c r="P138" s="35">
        <v>61.430638586880228</v>
      </c>
      <c r="Q138" s="35">
        <v>61.371794301743343</v>
      </c>
      <c r="R138" s="35">
        <v>62.296419125339852</v>
      </c>
      <c r="S138" s="35">
        <v>64.222679843254582</v>
      </c>
      <c r="T138" s="35">
        <v>67.185570529259536</v>
      </c>
      <c r="U138" s="35">
        <v>73.327960506896773</v>
      </c>
      <c r="V138" s="35">
        <v>78.529772524771602</v>
      </c>
      <c r="W138" s="35">
        <v>82.851747323739048</v>
      </c>
      <c r="X138" s="35">
        <v>86.389100155015328</v>
      </c>
      <c r="Y138" s="35">
        <v>89.250286559123708</v>
      </c>
      <c r="Z138" s="35">
        <v>91.54325474472617</v>
      </c>
    </row>
    <row r="139" spans="1:26">
      <c r="A139" s="239" t="s">
        <v>796</v>
      </c>
      <c r="B139" s="35" t="s">
        <v>86</v>
      </c>
      <c r="C139" s="35">
        <v>99.002257810518728</v>
      </c>
      <c r="D139" s="35">
        <v>98.730500387359783</v>
      </c>
      <c r="E139" s="35">
        <v>98.385403860876991</v>
      </c>
      <c r="F139" s="35">
        <v>97.947597138222093</v>
      </c>
      <c r="G139" s="35">
        <v>97.392852687367679</v>
      </c>
      <c r="H139" s="35">
        <v>96.691030151444096</v>
      </c>
      <c r="I139" s="35">
        <v>100</v>
      </c>
      <c r="J139" s="35">
        <v>90.808500990558301</v>
      </c>
      <c r="K139" s="35">
        <v>82.838180040162655</v>
      </c>
      <c r="L139" s="35">
        <v>76.149714002635619</v>
      </c>
      <c r="M139" s="35">
        <v>70.736109589566894</v>
      </c>
      <c r="N139" s="35">
        <v>66.553286774694939</v>
      </c>
      <c r="O139" s="35">
        <v>63.543935694605793</v>
      </c>
      <c r="P139" s="35">
        <v>61.6544742957594</v>
      </c>
      <c r="Q139" s="35">
        <v>60.846056153103547</v>
      </c>
      <c r="R139" s="35">
        <v>61.10084817442096</v>
      </c>
      <c r="S139" s="35">
        <v>62.424548867123917</v>
      </c>
      <c r="T139" s="35">
        <v>68.928949905771617</v>
      </c>
      <c r="U139" s="35">
        <v>74.569582625118287</v>
      </c>
      <c r="V139" s="35">
        <v>79.360769288072106</v>
      </c>
      <c r="W139" s="35">
        <v>83.363577311031818</v>
      </c>
      <c r="X139" s="35">
        <v>86.66394000664836</v>
      </c>
      <c r="Y139" s="35">
        <v>89.356815727644715</v>
      </c>
      <c r="Z139" s="35">
        <v>91.535906927714109</v>
      </c>
    </row>
    <row r="140" spans="1:26">
      <c r="A140" s="239" t="s">
        <v>796</v>
      </c>
      <c r="B140" s="35" t="s">
        <v>87</v>
      </c>
      <c r="C140" s="35">
        <v>98.909659913453879</v>
      </c>
      <c r="D140" s="35">
        <v>98.620273023132327</v>
      </c>
      <c r="E140" s="35">
        <v>98.254843069352276</v>
      </c>
      <c r="F140" s="35">
        <v>97.793846793658076</v>
      </c>
      <c r="G140" s="35">
        <v>97.213023958872512</v>
      </c>
      <c r="H140" s="35">
        <v>96.482393909683069</v>
      </c>
      <c r="I140" s="35">
        <v>100</v>
      </c>
      <c r="J140" s="35">
        <v>90.508014996386009</v>
      </c>
      <c r="K140" s="35">
        <v>82.316955240670808</v>
      </c>
      <c r="L140" s="35">
        <v>75.484395726092629</v>
      </c>
      <c r="M140" s="35">
        <v>69.995554817324873</v>
      </c>
      <c r="N140" s="35">
        <v>65.797495785997214</v>
      </c>
      <c r="O140" s="35">
        <v>62.825361228199874</v>
      </c>
      <c r="P140" s="35">
        <v>61.020663913990845</v>
      </c>
      <c r="Q140" s="35">
        <v>60.342882631747983</v>
      </c>
      <c r="R140" s="35">
        <v>60.775832719113566</v>
      </c>
      <c r="S140" s="35">
        <v>62.329913131408311</v>
      </c>
      <c r="T140" s="35">
        <v>68.71167326829061</v>
      </c>
      <c r="U140" s="35">
        <v>74.267441948048614</v>
      </c>
      <c r="V140" s="35">
        <v>79.008275445160052</v>
      </c>
      <c r="W140" s="35">
        <v>82.989216839201703</v>
      </c>
      <c r="X140" s="35">
        <v>86.289365978452352</v>
      </c>
      <c r="Y140" s="35">
        <v>88.997235925071664</v>
      </c>
      <c r="Z140" s="35">
        <v>91.20106429250086</v>
      </c>
    </row>
    <row r="141" spans="1:26">
      <c r="A141" s="239" t="s">
        <v>796</v>
      </c>
      <c r="B141" s="35" t="s">
        <v>88</v>
      </c>
      <c r="C141" s="35">
        <v>98.793458776238907</v>
      </c>
      <c r="D141" s="35">
        <v>98.470818235978854</v>
      </c>
      <c r="E141" s="35">
        <v>98.062853074096736</v>
      </c>
      <c r="F141" s="35">
        <v>97.547576118092167</v>
      </c>
      <c r="G141" s="35">
        <v>96.897683876116346</v>
      </c>
      <c r="H141" s="35">
        <v>96.079483460422793</v>
      </c>
      <c r="I141" s="35">
        <v>100</v>
      </c>
      <c r="J141" s="35">
        <v>89.375083311043028</v>
      </c>
      <c r="K141" s="35">
        <v>80.326907806103492</v>
      </c>
      <c r="L141" s="35">
        <v>72.86723207914693</v>
      </c>
      <c r="M141" s="35">
        <v>66.931998834372237</v>
      </c>
      <c r="N141" s="35">
        <v>62.423210338165568</v>
      </c>
      <c r="O141" s="35">
        <v>59.239102868174655</v>
      </c>
      <c r="P141" s="35">
        <v>57.293928547258652</v>
      </c>
      <c r="Q141" s="35">
        <v>56.52977587024202</v>
      </c>
      <c r="R141" s="35">
        <v>56.922766853582829</v>
      </c>
      <c r="S141" s="35">
        <v>58.485260406546558</v>
      </c>
      <c r="T141" s="35">
        <v>65.351100324518583</v>
      </c>
      <c r="U141" s="35">
        <v>71.399474744751174</v>
      </c>
      <c r="V141" s="35">
        <v>76.607483372815324</v>
      </c>
      <c r="W141" s="35">
        <v>81.010411833663824</v>
      </c>
      <c r="X141" s="35">
        <v>84.678507540819169</v>
      </c>
      <c r="Y141" s="35">
        <v>87.698872280126835</v>
      </c>
      <c r="Z141" s="35">
        <v>90.162854424483058</v>
      </c>
    </row>
    <row r="142" spans="1:26">
      <c r="A142" s="239" t="s">
        <v>796</v>
      </c>
      <c r="B142" s="35" t="s">
        <v>89</v>
      </c>
      <c r="C142" s="35">
        <v>99.32515967652806</v>
      </c>
      <c r="D142" s="35">
        <v>99.136088567091036</v>
      </c>
      <c r="E142" s="35">
        <v>98.894376680280644</v>
      </c>
      <c r="F142" s="35">
        <v>98.585579683621447</v>
      </c>
      <c r="G142" s="35">
        <v>98.19142492210095</v>
      </c>
      <c r="H142" s="35">
        <v>100</v>
      </c>
      <c r="I142" s="35">
        <v>89.745955164513219</v>
      </c>
      <c r="J142" s="35">
        <v>80.956025760452619</v>
      </c>
      <c r="K142" s="35">
        <v>73.647729737193288</v>
      </c>
      <c r="L142" s="35">
        <v>67.769222542029809</v>
      </c>
      <c r="M142" s="35">
        <v>63.235544012416909</v>
      </c>
      <c r="N142" s="35">
        <v>59.955305287588821</v>
      </c>
      <c r="O142" s="35">
        <v>57.848648423819647</v>
      </c>
      <c r="P142" s="35">
        <v>56.858338296868261</v>
      </c>
      <c r="Q142" s="35">
        <v>56.955890117483179</v>
      </c>
      <c r="R142" s="35">
        <v>58.144154244648192</v>
      </c>
      <c r="S142" s="35">
        <v>60.457070310437608</v>
      </c>
      <c r="T142" s="35">
        <v>63.956519428579107</v>
      </c>
      <c r="U142" s="35">
        <v>70.407020129415102</v>
      </c>
      <c r="V142" s="35">
        <v>75.950497327299885</v>
      </c>
      <c r="W142" s="35">
        <v>80.617877682618101</v>
      </c>
      <c r="X142" s="35">
        <v>84.484233680380655</v>
      </c>
      <c r="Y142" s="35">
        <v>87.646116357917535</v>
      </c>
      <c r="Z142" s="35">
        <v>90.2057989610162</v>
      </c>
    </row>
    <row r="143" spans="1:26">
      <c r="A143" s="239" t="s">
        <v>796</v>
      </c>
      <c r="B143" s="35" t="s">
        <v>90</v>
      </c>
      <c r="C143" s="35">
        <v>99.450472091545933</v>
      </c>
      <c r="D143" s="35">
        <v>99.284781802788032</v>
      </c>
      <c r="E143" s="35">
        <v>99.069396382903349</v>
      </c>
      <c r="F143" s="35">
        <v>98.789593184048528</v>
      </c>
      <c r="G143" s="35">
        <v>98.426414147051517</v>
      </c>
      <c r="H143" s="35">
        <v>100</v>
      </c>
      <c r="I143" s="35">
        <v>90.180290214918969</v>
      </c>
      <c r="J143" s="35">
        <v>81.69268431711248</v>
      </c>
      <c r="K143" s="35">
        <v>74.557433229080985</v>
      </c>
      <c r="L143" s="35">
        <v>68.734187100422247</v>
      </c>
      <c r="M143" s="35">
        <v>64.151581894042408</v>
      </c>
      <c r="N143" s="35">
        <v>60.729578907933224</v>
      </c>
      <c r="O143" s="35">
        <v>58.394979816896118</v>
      </c>
      <c r="P143" s="35">
        <v>57.091399384397278</v>
      </c>
      <c r="Q143" s="35">
        <v>56.785120787587864</v>
      </c>
      <c r="R143" s="35">
        <v>57.467992875817117</v>
      </c>
      <c r="S143" s="35">
        <v>59.158070034977619</v>
      </c>
      <c r="T143" s="35">
        <v>61.898163990562807</v>
      </c>
      <c r="U143" s="35">
        <v>69.022726547419282</v>
      </c>
      <c r="V143" s="35">
        <v>75.119687651194283</v>
      </c>
      <c r="W143" s="35">
        <v>80.211672237203302</v>
      </c>
      <c r="X143" s="35">
        <v>84.384034526029197</v>
      </c>
      <c r="Y143" s="35">
        <v>87.752468510562011</v>
      </c>
      <c r="Z143" s="35">
        <v>90.440704883654774</v>
      </c>
    </row>
    <row r="144" spans="1:26">
      <c r="A144" s="239" t="s">
        <v>796</v>
      </c>
      <c r="B144" s="35" t="s">
        <v>91</v>
      </c>
      <c r="C144" s="35">
        <v>99.52152400819908</v>
      </c>
      <c r="D144" s="35">
        <v>99.367021775132471</v>
      </c>
      <c r="E144" s="35">
        <v>99.162866081979601</v>
      </c>
      <c r="F144" s="35">
        <v>98.893276438674903</v>
      </c>
      <c r="G144" s="35">
        <v>98.53758963646915</v>
      </c>
      <c r="H144" s="35">
        <v>100</v>
      </c>
      <c r="I144" s="35">
        <v>89.69817024999773</v>
      </c>
      <c r="J144" s="35">
        <v>80.82630886114967</v>
      </c>
      <c r="K144" s="35">
        <v>73.374500657999747</v>
      </c>
      <c r="L144" s="35">
        <v>67.276948132153819</v>
      </c>
      <c r="M144" s="35">
        <v>62.441312398777868</v>
      </c>
      <c r="N144" s="35">
        <v>58.770251895825922</v>
      </c>
      <c r="O144" s="35">
        <v>56.176001782435506</v>
      </c>
      <c r="P144" s="35">
        <v>54.58952666882734</v>
      </c>
      <c r="Q144" s="35">
        <v>53.965819840564876</v>
      </c>
      <c r="R144" s="35">
        <v>54.286618418457081</v>
      </c>
      <c r="S144" s="35">
        <v>55.561355550603544</v>
      </c>
      <c r="T144" s="35">
        <v>57.826678948153656</v>
      </c>
      <c r="U144" s="35">
        <v>65.894907895946801</v>
      </c>
      <c r="V144" s="35">
        <v>72.831981318311534</v>
      </c>
      <c r="W144" s="35">
        <v>78.617519143052277</v>
      </c>
      <c r="X144" s="35">
        <v>83.33042364574473</v>
      </c>
      <c r="Y144" s="35">
        <v>87.100744057021444</v>
      </c>
      <c r="Z144" s="35">
        <v>90.075537413012455</v>
      </c>
    </row>
    <row r="145" spans="1:26">
      <c r="A145" s="239" t="s">
        <v>796</v>
      </c>
      <c r="B145" s="35" t="s">
        <v>92</v>
      </c>
      <c r="C145" s="35">
        <v>99.822384220943533</v>
      </c>
      <c r="D145" s="35">
        <v>99.761212378263792</v>
      </c>
      <c r="E145" s="35">
        <v>99.679010720777455</v>
      </c>
      <c r="F145" s="35">
        <v>99.568580320975826</v>
      </c>
      <c r="G145" s="35">
        <v>100</v>
      </c>
      <c r="H145" s="35">
        <v>92.02984950656662</v>
      </c>
      <c r="I145" s="35">
        <v>84.958027526474936</v>
      </c>
      <c r="J145" s="35">
        <v>78.837687179480255</v>
      </c>
      <c r="K145" s="35">
        <v>73.67837202250179</v>
      </c>
      <c r="L145" s="35">
        <v>69.461990040762416</v>
      </c>
      <c r="M145" s="35">
        <v>66.156169398353398</v>
      </c>
      <c r="N145" s="35">
        <v>63.724602962882429</v>
      </c>
      <c r="O145" s="35">
        <v>62.134537920998731</v>
      </c>
      <c r="P145" s="35">
        <v>61.361819169602818</v>
      </c>
      <c r="Q145" s="35">
        <v>61.393934185566678</v>
      </c>
      <c r="R145" s="35">
        <v>62.231413032775762</v>
      </c>
      <c r="S145" s="35">
        <v>63.887771261507083</v>
      </c>
      <c r="T145" s="35">
        <v>66.387987700414811</v>
      </c>
      <c r="U145" s="35">
        <v>69.765314556742553</v>
      </c>
      <c r="V145" s="35">
        <v>76.395148586281053</v>
      </c>
      <c r="W145" s="35">
        <v>81.785729797832659</v>
      </c>
      <c r="X145" s="35">
        <v>86.071928595131055</v>
      </c>
      <c r="Y145" s="35">
        <v>89.42302101963449</v>
      </c>
      <c r="Z145" s="35">
        <v>92.009995479298198</v>
      </c>
    </row>
    <row r="146" spans="1:26">
      <c r="A146" s="239" t="s">
        <v>796</v>
      </c>
      <c r="B146" s="35" t="s">
        <v>93</v>
      </c>
      <c r="C146" s="35">
        <v>99.846865349977918</v>
      </c>
      <c r="D146" s="35">
        <v>99.792064261672536</v>
      </c>
      <c r="E146" s="35">
        <v>99.717683137807569</v>
      </c>
      <c r="F146" s="35">
        <v>99.616752489774854</v>
      </c>
      <c r="G146" s="35">
        <v>100</v>
      </c>
      <c r="H146" s="35">
        <v>92.225266882464467</v>
      </c>
      <c r="I146" s="35">
        <v>85.304265835325765</v>
      </c>
      <c r="J146" s="35">
        <v>79.289607988797087</v>
      </c>
      <c r="K146" s="35">
        <v>74.193120964145891</v>
      </c>
      <c r="L146" s="35">
        <v>70.000283417783336</v>
      </c>
      <c r="M146" s="35">
        <v>66.682420262303026</v>
      </c>
      <c r="N146" s="35">
        <v>64.206263958296972</v>
      </c>
      <c r="O146" s="35">
        <v>62.54097667235574</v>
      </c>
      <c r="P146" s="35">
        <v>61.662965758159082</v>
      </c>
      <c r="Q146" s="35">
        <v>61.558877399335309</v>
      </c>
      <c r="R146" s="35">
        <v>62.227086863347893</v>
      </c>
      <c r="S146" s="35">
        <v>63.677870924555549</v>
      </c>
      <c r="T146" s="35">
        <v>65.932285217929191</v>
      </c>
      <c r="U146" s="35">
        <v>69.019603198004049</v>
      </c>
      <c r="V146" s="35">
        <v>75.983802851290179</v>
      </c>
      <c r="W146" s="35">
        <v>81.617986057461124</v>
      </c>
      <c r="X146" s="35">
        <v>86.067097240567264</v>
      </c>
      <c r="Y146" s="35">
        <v>89.51729897700119</v>
      </c>
      <c r="Z146" s="35">
        <v>92.156972626440222</v>
      </c>
    </row>
    <row r="147" spans="1:26">
      <c r="A147" s="239" t="s">
        <v>757</v>
      </c>
      <c r="B147" s="35" t="s">
        <v>82</v>
      </c>
      <c r="C147" s="35">
        <v>99.311518705508931</v>
      </c>
      <c r="D147" s="35">
        <v>99.116946979249519</v>
      </c>
      <c r="E147" s="35">
        <v>98.867741109027676</v>
      </c>
      <c r="F147" s="35">
        <v>98.548788452601116</v>
      </c>
      <c r="G147" s="35">
        <v>98.140942950363723</v>
      </c>
      <c r="H147" s="35">
        <v>100</v>
      </c>
      <c r="I147" s="35">
        <v>89.387154269679144</v>
      </c>
      <c r="J147" s="35">
        <v>80.329398248557581</v>
      </c>
      <c r="K147" s="35">
        <v>72.825243061586335</v>
      </c>
      <c r="L147" s="35">
        <v>66.804374198100774</v>
      </c>
      <c r="M147" s="35">
        <v>62.165759741901894</v>
      </c>
      <c r="N147" s="35">
        <v>58.805059826249682</v>
      </c>
      <c r="O147" s="35">
        <v>56.632644190688929</v>
      </c>
      <c r="P147" s="35">
        <v>55.584460930031689</v>
      </c>
      <c r="Q147" s="35">
        <v>55.627924212191374</v>
      </c>
      <c r="R147" s="35">
        <v>56.764406714368</v>
      </c>
      <c r="S147" s="35">
        <v>59.029140956435022</v>
      </c>
      <c r="T147" s="35">
        <v>62.488495768470351</v>
      </c>
      <c r="U147" s="35">
        <v>69.170336990266819</v>
      </c>
      <c r="V147" s="35">
        <v>74.935171341085891</v>
      </c>
      <c r="W147" s="35">
        <v>79.801499923485991</v>
      </c>
      <c r="X147" s="35">
        <v>83.838865332556722</v>
      </c>
      <c r="Y147" s="35">
        <v>87.142973228447701</v>
      </c>
      <c r="Z147" s="35">
        <v>89.818019206487051</v>
      </c>
    </row>
    <row r="148" spans="1:26">
      <c r="A148" s="239" t="s">
        <v>757</v>
      </c>
      <c r="B148" s="35" t="s">
        <v>83</v>
      </c>
      <c r="C148" s="35">
        <v>99.432511119462035</v>
      </c>
      <c r="D148" s="35">
        <v>99.267629279315699</v>
      </c>
      <c r="E148" s="35">
        <v>99.055098642666877</v>
      </c>
      <c r="F148" s="35">
        <v>98.781320314748299</v>
      </c>
      <c r="G148" s="35">
        <v>98.428927944983087</v>
      </c>
      <c r="H148" s="35">
        <v>100</v>
      </c>
      <c r="I148" s="35">
        <v>90.682503133244921</v>
      </c>
      <c r="J148" s="35">
        <v>82.595324780561469</v>
      </c>
      <c r="K148" s="35">
        <v>75.781042677339656</v>
      </c>
      <c r="L148" s="35">
        <v>70.220458918873888</v>
      </c>
      <c r="M148" s="35">
        <v>65.860931033904109</v>
      </c>
      <c r="N148" s="35">
        <v>62.638288593887992</v>
      </c>
      <c r="O148" s="35">
        <v>60.492388708804867</v>
      </c>
      <c r="P148" s="35">
        <v>59.377300164450517</v>
      </c>
      <c r="Q148" s="35">
        <v>59.267326109202031</v>
      </c>
      <c r="R148" s="35">
        <v>60.159865050022013</v>
      </c>
      <c r="S148" s="35">
        <v>62.075682504378591</v>
      </c>
      <c r="T148" s="35">
        <v>65.056651527679236</v>
      </c>
      <c r="U148" s="35">
        <v>71.542584285864621</v>
      </c>
      <c r="V148" s="35">
        <v>77.067109449645073</v>
      </c>
      <c r="W148" s="35">
        <v>81.67557547233902</v>
      </c>
      <c r="X148" s="35">
        <v>85.45722094824923</v>
      </c>
      <c r="Y148" s="35">
        <v>88.520632451420539</v>
      </c>
      <c r="Z148" s="35">
        <v>90.977315983569355</v>
      </c>
    </row>
    <row r="149" spans="1:26">
      <c r="A149" s="239" t="s">
        <v>757</v>
      </c>
      <c r="B149" s="35" t="s">
        <v>84</v>
      </c>
      <c r="C149" s="35">
        <v>99.554784676758118</v>
      </c>
      <c r="D149" s="35">
        <v>99.420445417450892</v>
      </c>
      <c r="E149" s="35">
        <v>99.245744105719922</v>
      </c>
      <c r="F149" s="35">
        <v>99.018674464943516</v>
      </c>
      <c r="G149" s="35">
        <v>98.723742321613173</v>
      </c>
      <c r="H149" s="35">
        <v>100</v>
      </c>
      <c r="I149" s="35">
        <v>91.964140667638503</v>
      </c>
      <c r="J149" s="35">
        <v>84.871183046720006</v>
      </c>
      <c r="K149" s="35">
        <v>78.790331093320219</v>
      </c>
      <c r="L149" s="35">
        <v>73.739051435966445</v>
      </c>
      <c r="M149" s="35">
        <v>69.702629421210929</v>
      </c>
      <c r="N149" s="35">
        <v>66.650421988356484</v>
      </c>
      <c r="O149" s="35">
        <v>64.548250154350214</v>
      </c>
      <c r="P149" s="35">
        <v>63.367127803023834</v>
      </c>
      <c r="Q149" s="35">
        <v>63.088840056102043</v>
      </c>
      <c r="R149" s="35">
        <v>63.708894600468959</v>
      </c>
      <c r="S149" s="35">
        <v>65.237196264034893</v>
      </c>
      <c r="T149" s="35">
        <v>67.696532937536489</v>
      </c>
      <c r="U149" s="35">
        <v>73.99133914920742</v>
      </c>
      <c r="V149" s="35">
        <v>79.273697002651872</v>
      </c>
      <c r="W149" s="35">
        <v>83.618304094934913</v>
      </c>
      <c r="X149" s="35">
        <v>87.136083026835195</v>
      </c>
      <c r="Y149" s="35">
        <v>89.949913028541602</v>
      </c>
      <c r="Z149" s="35">
        <v>92.179520405259154</v>
      </c>
    </row>
    <row r="150" spans="1:26">
      <c r="A150" s="239" t="s">
        <v>757</v>
      </c>
      <c r="B150" s="35" t="s">
        <v>85</v>
      </c>
      <c r="C150" s="35">
        <v>99.609907464371318</v>
      </c>
      <c r="D150" s="35">
        <v>99.487554061737228</v>
      </c>
      <c r="E150" s="35">
        <v>99.326970742897686</v>
      </c>
      <c r="F150" s="35">
        <v>99.116318666053701</v>
      </c>
      <c r="G150" s="35">
        <v>98.840169820773028</v>
      </c>
      <c r="H150" s="35">
        <v>100</v>
      </c>
      <c r="I150" s="35">
        <v>92.189549272721223</v>
      </c>
      <c r="J150" s="35">
        <v>85.267726234343328</v>
      </c>
      <c r="K150" s="35">
        <v>79.302043158733014</v>
      </c>
      <c r="L150" s="35">
        <v>74.312241491041704</v>
      </c>
      <c r="M150" s="35">
        <v>70.287640000134616</v>
      </c>
      <c r="N150" s="35">
        <v>67.201737717681326</v>
      </c>
      <c r="O150" s="35">
        <v>65.023519265919461</v>
      </c>
      <c r="P150" s="35">
        <v>63.725569154205033</v>
      </c>
      <c r="Q150" s="35">
        <v>63.289400558033634</v>
      </c>
      <c r="R150" s="35">
        <v>63.708443151137573</v>
      </c>
      <c r="S150" s="35">
        <v>64.989012665651941</v>
      </c>
      <c r="T150" s="35">
        <v>67.149379738310884</v>
      </c>
      <c r="U150" s="35">
        <v>73.725726432817709</v>
      </c>
      <c r="V150" s="35">
        <v>79.217777024086487</v>
      </c>
      <c r="W150" s="35">
        <v>83.706063220200548</v>
      </c>
      <c r="X150" s="35">
        <v>87.313105201870769</v>
      </c>
      <c r="Y150" s="35">
        <v>90.174749038352616</v>
      </c>
      <c r="Z150" s="35">
        <v>92.422628574120964</v>
      </c>
    </row>
    <row r="151" spans="1:26">
      <c r="A151" s="239" t="s">
        <v>757</v>
      </c>
      <c r="B151" s="35" t="s">
        <v>86</v>
      </c>
      <c r="C151" s="35">
        <v>99.703059310546053</v>
      </c>
      <c r="D151" s="35">
        <v>99.606071507245204</v>
      </c>
      <c r="E151" s="35">
        <v>99.477498979621785</v>
      </c>
      <c r="F151" s="35">
        <v>99.307127188347096</v>
      </c>
      <c r="G151" s="35">
        <v>99.08149226971949</v>
      </c>
      <c r="H151" s="35">
        <v>100</v>
      </c>
      <c r="I151" s="35">
        <v>93.269198129604376</v>
      </c>
      <c r="J151" s="35">
        <v>87.219315841532747</v>
      </c>
      <c r="K151" s="35">
        <v>81.927925105210591</v>
      </c>
      <c r="L151" s="35">
        <v>77.433979867014031</v>
      </c>
      <c r="M151" s="35">
        <v>73.74945024650583</v>
      </c>
      <c r="N151" s="35">
        <v>70.869762000282407</v>
      </c>
      <c r="O151" s="35">
        <v>68.782380034240305</v>
      </c>
      <c r="P151" s="35">
        <v>67.473342266834933</v>
      </c>
      <c r="Q151" s="35">
        <v>66.931816905882641</v>
      </c>
      <c r="R151" s="35">
        <v>67.152857561000957</v>
      </c>
      <c r="S151" s="35">
        <v>68.138516085095645</v>
      </c>
      <c r="T151" s="35">
        <v>69.897390343518822</v>
      </c>
      <c r="U151" s="35">
        <v>76.234495762377762</v>
      </c>
      <c r="V151" s="35">
        <v>81.438939031911048</v>
      </c>
      <c r="W151" s="35">
        <v>85.625582967188805</v>
      </c>
      <c r="X151" s="35">
        <v>88.9405396545352</v>
      </c>
      <c r="Y151" s="35">
        <v>91.533795499253216</v>
      </c>
      <c r="Z151" s="35">
        <v>93.543937501444134</v>
      </c>
    </row>
    <row r="152" spans="1:26">
      <c r="A152" s="239" t="s">
        <v>757</v>
      </c>
      <c r="B152" s="35" t="s">
        <v>87</v>
      </c>
      <c r="C152" s="35">
        <v>99.763957983514501</v>
      </c>
      <c r="D152" s="35">
        <v>99.685226655616276</v>
      </c>
      <c r="E152" s="35">
        <v>99.580297044050113</v>
      </c>
      <c r="F152" s="35">
        <v>99.440500072000788</v>
      </c>
      <c r="G152" s="35">
        <v>99.254335791594528</v>
      </c>
      <c r="H152" s="35">
        <v>100</v>
      </c>
      <c r="I152" s="35">
        <v>94.258349980276407</v>
      </c>
      <c r="J152" s="35">
        <v>89.033838575762985</v>
      </c>
      <c r="K152" s="35">
        <v>84.407997378641269</v>
      </c>
      <c r="L152" s="35">
        <v>80.43144508686386</v>
      </c>
      <c r="M152" s="35">
        <v>77.1315193019053</v>
      </c>
      <c r="N152" s="35">
        <v>74.519585693117634</v>
      </c>
      <c r="O152" s="35">
        <v>72.597392245269759</v>
      </c>
      <c r="P152" s="35">
        <v>71.362154343996608</v>
      </c>
      <c r="Q152" s="35">
        <v>70.810269043985841</v>
      </c>
      <c r="R152" s="35">
        <v>70.939669561711682</v>
      </c>
      <c r="S152" s="35">
        <v>71.750865787789593</v>
      </c>
      <c r="T152" s="35">
        <v>73.246701033108266</v>
      </c>
      <c r="U152" s="35">
        <v>79.093795492729711</v>
      </c>
      <c r="V152" s="35">
        <v>83.823153789701976</v>
      </c>
      <c r="W152" s="35">
        <v>87.577858765361654</v>
      </c>
      <c r="X152" s="35">
        <v>90.516886056209088</v>
      </c>
      <c r="Y152" s="35">
        <v>92.792913252976035</v>
      </c>
      <c r="Z152" s="35">
        <v>94.541293775436515</v>
      </c>
    </row>
    <row r="153" spans="1:26">
      <c r="A153" s="239" t="s">
        <v>757</v>
      </c>
      <c r="B153" s="35" t="s">
        <v>88</v>
      </c>
      <c r="C153" s="35">
        <v>99.711758609689653</v>
      </c>
      <c r="D153" s="35">
        <v>99.616639970816863</v>
      </c>
      <c r="E153" s="35">
        <v>99.490223118533905</v>
      </c>
      <c r="F153" s="35">
        <v>99.322279204812247</v>
      </c>
      <c r="G153" s="35">
        <v>99.099289882316285</v>
      </c>
      <c r="H153" s="35">
        <v>100</v>
      </c>
      <c r="I153" s="35">
        <v>93.254712069304475</v>
      </c>
      <c r="J153" s="35">
        <v>87.19077914350342</v>
      </c>
      <c r="K153" s="35">
        <v>81.88443499901939</v>
      </c>
      <c r="L153" s="35">
        <v>77.373666010407049</v>
      </c>
      <c r="M153" s="35">
        <v>73.669740129251664</v>
      </c>
      <c r="N153" s="35">
        <v>70.767544565479483</v>
      </c>
      <c r="O153" s="35">
        <v>68.654087988762569</v>
      </c>
      <c r="P153" s="35">
        <v>67.31498145160414</v>
      </c>
      <c r="Q153" s="35">
        <v>66.738974155888869</v>
      </c>
      <c r="R153" s="35">
        <v>66.920720254933059</v>
      </c>
      <c r="S153" s="35">
        <v>67.861939321559717</v>
      </c>
      <c r="T153" s="35">
        <v>69.571052229545089</v>
      </c>
      <c r="U153" s="35">
        <v>76.015395207807018</v>
      </c>
      <c r="V153" s="35">
        <v>81.303314529001241</v>
      </c>
      <c r="W153" s="35">
        <v>85.551047885374587</v>
      </c>
      <c r="X153" s="35">
        <v>88.90827447883126</v>
      </c>
      <c r="Y153" s="35">
        <v>91.529133155625686</v>
      </c>
      <c r="Z153" s="35">
        <v>93.556078626059616</v>
      </c>
    </row>
    <row r="154" spans="1:26">
      <c r="A154" s="239" t="s">
        <v>757</v>
      </c>
      <c r="B154" s="35" t="s">
        <v>89</v>
      </c>
      <c r="C154" s="35">
        <v>99.678563118235232</v>
      </c>
      <c r="D154" s="35">
        <v>99.575683354607719</v>
      </c>
      <c r="E154" s="35">
        <v>99.43998013359392</v>
      </c>
      <c r="F154" s="35">
        <v>99.261058778931471</v>
      </c>
      <c r="G154" s="35">
        <v>99.025290293898365</v>
      </c>
      <c r="H154" s="35">
        <v>100</v>
      </c>
      <c r="I154" s="35">
        <v>93.149079054632395</v>
      </c>
      <c r="J154" s="35">
        <v>87.0036750982011</v>
      </c>
      <c r="K154" s="35">
        <v>81.642759935502156</v>
      </c>
      <c r="L154" s="35">
        <v>77.104889119075054</v>
      </c>
      <c r="M154" s="35">
        <v>73.400671529709555</v>
      </c>
      <c r="N154" s="35">
        <v>70.523880582531106</v>
      </c>
      <c r="O154" s="35">
        <v>68.46051848227799</v>
      </c>
      <c r="P154" s="35">
        <v>67.195652091617447</v>
      </c>
      <c r="Q154" s="35">
        <v>66.718120889680506</v>
      </c>
      <c r="R154" s="35">
        <v>67.023316870413396</v>
      </c>
      <c r="S154" s="35">
        <v>68.114209953180065</v>
      </c>
      <c r="T154" s="35">
        <v>70.000694228365518</v>
      </c>
      <c r="U154" s="35">
        <v>76.22078878746612</v>
      </c>
      <c r="V154" s="35">
        <v>81.346621934926972</v>
      </c>
      <c r="W154" s="35">
        <v>85.48691004774777</v>
      </c>
      <c r="X154" s="35">
        <v>88.780032184148467</v>
      </c>
      <c r="Y154" s="35">
        <v>91.368615191151605</v>
      </c>
      <c r="Z154" s="35">
        <v>93.385139697396767</v>
      </c>
    </row>
    <row r="155" spans="1:26">
      <c r="A155" s="239" t="s">
        <v>757</v>
      </c>
      <c r="B155" s="35" t="s">
        <v>90</v>
      </c>
      <c r="C155" s="35">
        <v>99.685494177245133</v>
      </c>
      <c r="D155" s="35">
        <v>99.588683721693585</v>
      </c>
      <c r="E155" s="35">
        <v>99.462164072971376</v>
      </c>
      <c r="F155" s="35">
        <v>99.29688254658322</v>
      </c>
      <c r="G155" s="35">
        <v>99.081073769992571</v>
      </c>
      <c r="H155" s="35">
        <v>100</v>
      </c>
      <c r="I155" s="35">
        <v>93.967899599653606</v>
      </c>
      <c r="J155" s="35">
        <v>88.511785404234971</v>
      </c>
      <c r="K155" s="35">
        <v>83.722005728974295</v>
      </c>
      <c r="L155" s="35">
        <v>79.652535101270956</v>
      </c>
      <c r="M155" s="35">
        <v>76.330637484319041</v>
      </c>
      <c r="N155" s="35">
        <v>73.765946917109659</v>
      </c>
      <c r="O155" s="35">
        <v>71.958176810845657</v>
      </c>
      <c r="P155" s="35">
        <v>70.903101232752846</v>
      </c>
      <c r="Q155" s="35">
        <v>70.596722965283519</v>
      </c>
      <c r="R155" s="35">
        <v>71.037670507236925</v>
      </c>
      <c r="S155" s="35">
        <v>72.227887803188878</v>
      </c>
      <c r="T155" s="35">
        <v>74.171640609120615</v>
      </c>
      <c r="U155" s="35">
        <v>79.503267641202299</v>
      </c>
      <c r="V155" s="35">
        <v>83.87035524300552</v>
      </c>
      <c r="W155" s="35">
        <v>87.390699486645218</v>
      </c>
      <c r="X155" s="35">
        <v>90.193608797890121</v>
      </c>
      <c r="Y155" s="35">
        <v>92.404107465178129</v>
      </c>
      <c r="Z155" s="35">
        <v>94.134650087371384</v>
      </c>
    </row>
    <row r="156" spans="1:26">
      <c r="A156" s="239" t="s">
        <v>757</v>
      </c>
      <c r="B156" s="35" t="s">
        <v>91</v>
      </c>
      <c r="C156" s="35">
        <v>99.646329498840743</v>
      </c>
      <c r="D156" s="35">
        <v>99.541511564199851</v>
      </c>
      <c r="E156" s="35">
        <v>99.405733170902849</v>
      </c>
      <c r="F156" s="35">
        <v>99.22992059906241</v>
      </c>
      <c r="G156" s="35">
        <v>99.002389252520445</v>
      </c>
      <c r="H156" s="35">
        <v>100</v>
      </c>
      <c r="I156" s="35">
        <v>93.835729582486522</v>
      </c>
      <c r="J156" s="35">
        <v>88.276687442365755</v>
      </c>
      <c r="K156" s="35">
        <v>83.418137131277064</v>
      </c>
      <c r="L156" s="35">
        <v>79.315997378971943</v>
      </c>
      <c r="M156" s="35">
        <v>75.99764969492243</v>
      </c>
      <c r="N156" s="35">
        <v>73.472004226797466</v>
      </c>
      <c r="O156" s="35">
        <v>71.737944305333684</v>
      </c>
      <c r="P156" s="35">
        <v>70.790770562117984</v>
      </c>
      <c r="Q156" s="35">
        <v>70.626569873183485</v>
      </c>
      <c r="R156" s="35">
        <v>71.244567387781672</v>
      </c>
      <c r="S156" s="35">
        <v>72.647531198331933</v>
      </c>
      <c r="T156" s="35">
        <v>74.840244409130861</v>
      </c>
      <c r="U156" s="35">
        <v>79.901256422551754</v>
      </c>
      <c r="V156" s="35">
        <v>84.067504615545062</v>
      </c>
      <c r="W156" s="35">
        <v>87.447156745695793</v>
      </c>
      <c r="X156" s="35">
        <v>90.157479959515655</v>
      </c>
      <c r="Y156" s="35">
        <v>92.311736353945946</v>
      </c>
      <c r="Z156" s="35">
        <v>94.012198167338255</v>
      </c>
    </row>
    <row r="157" spans="1:26">
      <c r="A157" s="239" t="s">
        <v>757</v>
      </c>
      <c r="B157" s="35" t="s">
        <v>92</v>
      </c>
      <c r="C157" s="35">
        <v>99.468471475022909</v>
      </c>
      <c r="D157" s="35">
        <v>99.316881434289471</v>
      </c>
      <c r="E157" s="35">
        <v>99.122273809866215</v>
      </c>
      <c r="F157" s="35">
        <v>98.87258158305913</v>
      </c>
      <c r="G157" s="35">
        <v>98.552444116474987</v>
      </c>
      <c r="H157" s="35">
        <v>100</v>
      </c>
      <c r="I157" s="35">
        <v>91.57110287920051</v>
      </c>
      <c r="J157" s="35">
        <v>84.182438032672565</v>
      </c>
      <c r="K157" s="35">
        <v>77.904905491354938</v>
      </c>
      <c r="L157" s="35">
        <v>72.75071263955239</v>
      </c>
      <c r="M157" s="35">
        <v>68.697092997692366</v>
      </c>
      <c r="N157" s="35">
        <v>65.705582589184971</v>
      </c>
      <c r="O157" s="35">
        <v>63.736333390927435</v>
      </c>
      <c r="P157" s="35">
        <v>62.757868612754244</v>
      </c>
      <c r="Q157" s="35">
        <v>62.753015464547069</v>
      </c>
      <c r="R157" s="35">
        <v>63.721686248315123</v>
      </c>
      <c r="S157" s="35">
        <v>65.680891858014235</v>
      </c>
      <c r="T157" s="35">
        <v>68.661989671955325</v>
      </c>
      <c r="U157" s="35">
        <v>74.538631432863937</v>
      </c>
      <c r="V157" s="35">
        <v>79.501000928895124</v>
      </c>
      <c r="W157" s="35">
        <v>83.617160410739388</v>
      </c>
      <c r="X157" s="35">
        <v>86.983625469335863</v>
      </c>
      <c r="Y157" s="35">
        <v>89.706586494818168</v>
      </c>
      <c r="Z157" s="35">
        <v>91.889977639553749</v>
      </c>
    </row>
    <row r="158" spans="1:26">
      <c r="A158" s="239" t="s">
        <v>757</v>
      </c>
      <c r="B158" s="35" t="s">
        <v>93</v>
      </c>
      <c r="C158" s="35">
        <v>99.366019759634625</v>
      </c>
      <c r="D158" s="35">
        <v>99.188346735241183</v>
      </c>
      <c r="E158" s="35">
        <v>98.961174530338454</v>
      </c>
      <c r="F158" s="35">
        <v>98.670900479662734</v>
      </c>
      <c r="G158" s="35">
        <v>98.300303587489353</v>
      </c>
      <c r="H158" s="35">
        <v>100</v>
      </c>
      <c r="I158" s="35">
        <v>90.335896989781617</v>
      </c>
      <c r="J158" s="35">
        <v>81.995303669255961</v>
      </c>
      <c r="K158" s="35">
        <v>75.016682087690157</v>
      </c>
      <c r="L158" s="35">
        <v>69.371538605427787</v>
      </c>
      <c r="M158" s="35">
        <v>64.996780992617502</v>
      </c>
      <c r="N158" s="35">
        <v>61.819271473846136</v>
      </c>
      <c r="O158" s="35">
        <v>59.772866852105757</v>
      </c>
      <c r="P158" s="35">
        <v>58.809277256346384</v>
      </c>
      <c r="Q158" s="35">
        <v>58.904243255828447</v>
      </c>
      <c r="R158" s="35">
        <v>60.0601986441322</v>
      </c>
      <c r="S158" s="35">
        <v>62.306015326306927</v>
      </c>
      <c r="T158" s="35">
        <v>65.693770315604354</v>
      </c>
      <c r="U158" s="35">
        <v>71.908301918096413</v>
      </c>
      <c r="V158" s="35">
        <v>77.220129758496071</v>
      </c>
      <c r="W158" s="35">
        <v>81.673322575902063</v>
      </c>
      <c r="X158" s="35">
        <v>85.349777479768008</v>
      </c>
      <c r="Y158" s="35">
        <v>88.348352879415472</v>
      </c>
      <c r="Z158" s="35">
        <v>90.770749082512069</v>
      </c>
    </row>
    <row r="159" spans="1:26">
      <c r="A159" s="239" t="s">
        <v>773</v>
      </c>
      <c r="B159" s="35" t="s">
        <v>82</v>
      </c>
      <c r="C159" s="35">
        <v>37.954742170938701</v>
      </c>
      <c r="D159" s="35">
        <v>37.994747709628371</v>
      </c>
      <c r="E159" s="35">
        <v>38.04892707264748</v>
      </c>
      <c r="F159" s="35">
        <v>38.1223381133386</v>
      </c>
      <c r="G159" s="35">
        <v>37.841479697657576</v>
      </c>
      <c r="H159" s="35">
        <v>44.036287227396542</v>
      </c>
      <c r="I159" s="35">
        <v>51.179800802733808</v>
      </c>
      <c r="J159" s="35">
        <v>59.150330059816916</v>
      </c>
      <c r="K159" s="35">
        <v>67.683873578682693</v>
      </c>
      <c r="L159" s="35">
        <v>76.352988246919878</v>
      </c>
      <c r="M159" s="35">
        <v>84.576099178024251</v>
      </c>
      <c r="N159" s="35">
        <v>91.669804218832979</v>
      </c>
      <c r="O159" s="35">
        <v>96.945362581737086</v>
      </c>
      <c r="P159" s="35">
        <v>99.832860336081424</v>
      </c>
      <c r="Q159" s="35">
        <v>100</v>
      </c>
      <c r="R159" s="35">
        <v>97.427111285309635</v>
      </c>
      <c r="S159" s="35">
        <v>92.411714251325023</v>
      </c>
      <c r="T159" s="35">
        <v>85.500961198027099</v>
      </c>
      <c r="U159" s="35">
        <v>77.376140075453577</v>
      </c>
      <c r="V159" s="35">
        <v>63.825634120699995</v>
      </c>
      <c r="W159" s="35">
        <v>55.514738950358698</v>
      </c>
      <c r="X159" s="35">
        <v>50.149667314335503</v>
      </c>
      <c r="Y159" s="35">
        <v>46.556803837738272</v>
      </c>
      <c r="Z159" s="35">
        <v>44.0860774544973</v>
      </c>
    </row>
    <row r="160" spans="1:26">
      <c r="A160" s="239" t="s">
        <v>773</v>
      </c>
      <c r="B160" s="35" t="s">
        <v>83</v>
      </c>
      <c r="C160" s="35">
        <v>99.35946992300731</v>
      </c>
      <c r="D160" s="35">
        <v>99.148655962155757</v>
      </c>
      <c r="E160" s="35">
        <v>98.868903575021548</v>
      </c>
      <c r="F160" s="35">
        <v>98.498010470612869</v>
      </c>
      <c r="G160" s="35">
        <v>98.006884857466517</v>
      </c>
      <c r="H160" s="35">
        <v>100</v>
      </c>
      <c r="I160" s="35">
        <v>85.669028681011767</v>
      </c>
      <c r="J160" s="35">
        <v>73.928710599119299</v>
      </c>
      <c r="K160" s="35">
        <v>64.508309766457671</v>
      </c>
      <c r="L160" s="35">
        <v>57.104350513824187</v>
      </c>
      <c r="M160" s="35">
        <v>51.426946758207393</v>
      </c>
      <c r="N160" s="35">
        <v>47.225273886222055</v>
      </c>
      <c r="O160" s="35">
        <v>44.299130183253439</v>
      </c>
      <c r="P160" s="35">
        <v>42.502477630836097</v>
      </c>
      <c r="Q160" s="35">
        <v>41.743215064854994</v>
      </c>
      <c r="R160" s="35">
        <v>41.981906529105821</v>
      </c>
      <c r="S160" s="35">
        <v>43.230981275506899</v>
      </c>
      <c r="T160" s="35">
        <v>45.555002146963368</v>
      </c>
      <c r="U160" s="35">
        <v>54.980848191038703</v>
      </c>
      <c r="V160" s="35">
        <v>63.523731651281388</v>
      </c>
      <c r="W160" s="35">
        <v>70.934127295598643</v>
      </c>
      <c r="X160" s="35">
        <v>77.146719570243476</v>
      </c>
      <c r="Y160" s="35">
        <v>82.220009817535498</v>
      </c>
      <c r="Z160" s="35">
        <v>86.280336166872402</v>
      </c>
    </row>
    <row r="161" spans="1:26">
      <c r="A161" s="239" t="s">
        <v>773</v>
      </c>
      <c r="B161" s="35" t="s">
        <v>84</v>
      </c>
      <c r="C161" s="35">
        <v>99.192018361253815</v>
      </c>
      <c r="D161" s="35">
        <v>98.941817397638872</v>
      </c>
      <c r="E161" s="35">
        <v>98.61474865149178</v>
      </c>
      <c r="F161" s="35">
        <v>98.187632419756497</v>
      </c>
      <c r="G161" s="35">
        <v>97.63061007289096</v>
      </c>
      <c r="H161" s="35">
        <v>100</v>
      </c>
      <c r="I161" s="35">
        <v>84.915682419566068</v>
      </c>
      <c r="J161" s="35">
        <v>72.696655185625659</v>
      </c>
      <c r="K161" s="35">
        <v>63.012431186576499</v>
      </c>
      <c r="L161" s="35">
        <v>55.503779219183301</v>
      </c>
      <c r="M161" s="35">
        <v>49.836072472777929</v>
      </c>
      <c r="N161" s="35">
        <v>45.726778335708701</v>
      </c>
      <c r="O161" s="35">
        <v>42.956508948802174</v>
      </c>
      <c r="P161" s="35">
        <v>41.371216706033032</v>
      </c>
      <c r="Q161" s="35">
        <v>40.880752521069894</v>
      </c>
      <c r="R161" s="35">
        <v>41.456954428344346</v>
      </c>
      <c r="S161" s="35">
        <v>43.13289457503295</v>
      </c>
      <c r="T161" s="35">
        <v>46.003756003147416</v>
      </c>
      <c r="U161" s="35">
        <v>54.943058274742803</v>
      </c>
      <c r="V161" s="35">
        <v>63.084784829600423</v>
      </c>
      <c r="W161" s="35">
        <v>70.210973522298374</v>
      </c>
      <c r="X161" s="35">
        <v>76.256038158307732</v>
      </c>
      <c r="Y161" s="35">
        <v>81.260061309600346</v>
      </c>
      <c r="Z161" s="35">
        <v>85.324326938309298</v>
      </c>
    </row>
    <row r="162" spans="1:26">
      <c r="A162" s="239" t="s">
        <v>773</v>
      </c>
      <c r="B162" s="35" t="s">
        <v>85</v>
      </c>
      <c r="C162" s="35">
        <v>98.945684932877299</v>
      </c>
      <c r="D162" s="35">
        <v>98.643177847755808</v>
      </c>
      <c r="E162" s="35">
        <v>98.254736251860862</v>
      </c>
      <c r="F162" s="35">
        <v>97.756513582801261</v>
      </c>
      <c r="G162" s="35">
        <v>97.118415929900209</v>
      </c>
      <c r="H162" s="35">
        <v>100</v>
      </c>
      <c r="I162" s="35">
        <v>83.706813276360279</v>
      </c>
      <c r="J162" s="35">
        <v>70.743513974276311</v>
      </c>
      <c r="K162" s="35">
        <v>60.667050000840547</v>
      </c>
      <c r="L162" s="35">
        <v>53.017841404301414</v>
      </c>
      <c r="M162" s="35">
        <v>47.384017926036044</v>
      </c>
      <c r="N162" s="35">
        <v>43.43071466234349</v>
      </c>
      <c r="O162" s="35">
        <v>40.90888592582867</v>
      </c>
      <c r="P162" s="35">
        <v>39.654397840389912</v>
      </c>
      <c r="Q162" s="35">
        <v>39.584258805271162</v>
      </c>
      <c r="R162" s="35">
        <v>40.693804454482198</v>
      </c>
      <c r="S162" s="35">
        <v>43.056521776864315</v>
      </c>
      <c r="T162" s="35">
        <v>46.826601872616138</v>
      </c>
      <c r="U162" s="35">
        <v>55.172488683729966</v>
      </c>
      <c r="V162" s="35">
        <v>62.80747120712801</v>
      </c>
      <c r="W162" s="35">
        <v>69.552637998183272</v>
      </c>
      <c r="X162" s="35">
        <v>75.347909918954713</v>
      </c>
      <c r="Y162" s="35">
        <v>80.218122219819278</v>
      </c>
      <c r="Z162" s="35">
        <v>84.240055848057523</v>
      </c>
    </row>
    <row r="163" spans="1:26">
      <c r="A163" s="239" t="s">
        <v>773</v>
      </c>
      <c r="B163" s="35" t="s">
        <v>86</v>
      </c>
      <c r="C163" s="35">
        <v>98.162034897378078</v>
      </c>
      <c r="D163" s="35">
        <v>97.664451583357504</v>
      </c>
      <c r="E163" s="35">
        <v>97.03445227535471</v>
      </c>
      <c r="F163" s="35">
        <v>96.238207732969386</v>
      </c>
      <c r="G163" s="35">
        <v>95.234109765758916</v>
      </c>
      <c r="H163" s="35">
        <v>93.971515563198679</v>
      </c>
      <c r="I163" s="35">
        <v>100</v>
      </c>
      <c r="J163" s="35">
        <v>83.726521364847045</v>
      </c>
      <c r="K163" s="35">
        <v>70.801733028202989</v>
      </c>
      <c r="L163" s="35">
        <v>60.796717106933492</v>
      </c>
      <c r="M163" s="35">
        <v>53.255725446867295</v>
      </c>
      <c r="N163" s="35">
        <v>47.768089315661548</v>
      </c>
      <c r="O163" s="35">
        <v>44.001806889177317</v>
      </c>
      <c r="P163" s="35">
        <v>41.714587168447778</v>
      </c>
      <c r="Q163" s="35">
        <v>40.754207317450486</v>
      </c>
      <c r="R163" s="35">
        <v>41.055716144471624</v>
      </c>
      <c r="S163" s="35">
        <v>42.639567470171215</v>
      </c>
      <c r="T163" s="35">
        <v>50.848688495086783</v>
      </c>
      <c r="U163" s="35">
        <v>58.544325952560627</v>
      </c>
      <c r="V163" s="35">
        <v>65.50471682334603</v>
      </c>
      <c r="W163" s="35">
        <v>71.620058036589214</v>
      </c>
      <c r="X163" s="35">
        <v>76.868957326523613</v>
      </c>
      <c r="Y163" s="35">
        <v>81.290770868580282</v>
      </c>
      <c r="Z163" s="35">
        <v>84.960756842506342</v>
      </c>
    </row>
    <row r="164" spans="1:26">
      <c r="A164" s="239" t="s">
        <v>773</v>
      </c>
      <c r="B164" s="35" t="s">
        <v>87</v>
      </c>
      <c r="C164" s="35">
        <v>97.832196903280916</v>
      </c>
      <c r="D164" s="35">
        <v>97.261280436355491</v>
      </c>
      <c r="E164" s="35">
        <v>96.542998183046066</v>
      </c>
      <c r="F164" s="35">
        <v>95.641095547294981</v>
      </c>
      <c r="G164" s="35">
        <v>94.511458845654388</v>
      </c>
      <c r="H164" s="35">
        <v>93.101047736530788</v>
      </c>
      <c r="I164" s="35">
        <v>100</v>
      </c>
      <c r="J164" s="35">
        <v>82.007038851795343</v>
      </c>
      <c r="K164" s="35">
        <v>68.047374938254961</v>
      </c>
      <c r="L164" s="35">
        <v>57.483327216740797</v>
      </c>
      <c r="M164" s="35">
        <v>49.692008364220307</v>
      </c>
      <c r="N164" s="35">
        <v>44.142922553974643</v>
      </c>
      <c r="O164" s="35">
        <v>40.42594571219729</v>
      </c>
      <c r="P164" s="35">
        <v>38.25368475163215</v>
      </c>
      <c r="Q164" s="35">
        <v>37.454285214517753</v>
      </c>
      <c r="R164" s="35">
        <v>37.963889802197059</v>
      </c>
      <c r="S164" s="35">
        <v>39.823241918806765</v>
      </c>
      <c r="T164" s="35">
        <v>47.957525968564298</v>
      </c>
      <c r="U164" s="35">
        <v>55.702945230304792</v>
      </c>
      <c r="V164" s="35">
        <v>62.810612019090286</v>
      </c>
      <c r="W164" s="35">
        <v>69.139425237478619</v>
      </c>
      <c r="X164" s="35">
        <v>74.638822072077659</v>
      </c>
      <c r="Y164" s="35">
        <v>79.324420255070862</v>
      </c>
      <c r="Z164" s="35">
        <v>83.254141120262531</v>
      </c>
    </row>
    <row r="165" spans="1:26">
      <c r="A165" s="239" t="s">
        <v>773</v>
      </c>
      <c r="B165" s="35" t="s">
        <v>88</v>
      </c>
      <c r="C165" s="35">
        <v>97.706175854562773</v>
      </c>
      <c r="D165" s="35">
        <v>97.097568378359526</v>
      </c>
      <c r="E165" s="35">
        <v>96.33089568202108</v>
      </c>
      <c r="F165" s="35">
        <v>95.367157419718041</v>
      </c>
      <c r="G165" s="35">
        <v>94.158959807372028</v>
      </c>
      <c r="H165" s="35">
        <v>92.649453316777894</v>
      </c>
      <c r="I165" s="35">
        <v>100</v>
      </c>
      <c r="J165" s="35">
        <v>80.764159861873793</v>
      </c>
      <c r="K165" s="35">
        <v>66.074809765430714</v>
      </c>
      <c r="L165" s="35">
        <v>55.11216669839547</v>
      </c>
      <c r="M165" s="35">
        <v>47.119096251650262</v>
      </c>
      <c r="N165" s="35">
        <v>41.473587980249249</v>
      </c>
      <c r="O165" s="35">
        <v>37.706532201935246</v>
      </c>
      <c r="P165" s="35">
        <v>35.494184672474773</v>
      </c>
      <c r="Q165" s="35">
        <v>34.643459989994483</v>
      </c>
      <c r="R165" s="35">
        <v>35.079680127619817</v>
      </c>
      <c r="S165" s="35">
        <v>36.841162472946401</v>
      </c>
      <c r="T165" s="35">
        <v>45.097925466493244</v>
      </c>
      <c r="U165" s="35">
        <v>53.075746086565786</v>
      </c>
      <c r="V165" s="35">
        <v>60.480302176093417</v>
      </c>
      <c r="W165" s="35">
        <v>67.130848081157183</v>
      </c>
      <c r="X165" s="35">
        <v>72.947336990852691</v>
      </c>
      <c r="Y165" s="35">
        <v>77.926486261920346</v>
      </c>
      <c r="Z165" s="35">
        <v>82.116200904316386</v>
      </c>
    </row>
    <row r="166" spans="1:26">
      <c r="A166" s="239" t="s">
        <v>773</v>
      </c>
      <c r="B166" s="35" t="s">
        <v>89</v>
      </c>
      <c r="C166" s="35">
        <v>98.734753219958861</v>
      </c>
      <c r="D166" s="35">
        <v>98.381774733680885</v>
      </c>
      <c r="E166" s="35">
        <v>97.931481240072358</v>
      </c>
      <c r="F166" s="35">
        <v>97.357779997294642</v>
      </c>
      <c r="G166" s="35">
        <v>96.628049347900841</v>
      </c>
      <c r="H166" s="35">
        <v>100</v>
      </c>
      <c r="I166" s="35">
        <v>81.676443223053994</v>
      </c>
      <c r="J166" s="35">
        <v>67.488813250270013</v>
      </c>
      <c r="K166" s="35">
        <v>56.744067604639511</v>
      </c>
      <c r="L166" s="35">
        <v>48.785385634003944</v>
      </c>
      <c r="M166" s="35">
        <v>43.059793311234941</v>
      </c>
      <c r="N166" s="35">
        <v>39.139434443071096</v>
      </c>
      <c r="O166" s="35">
        <v>36.719576846853293</v>
      </c>
      <c r="P166" s="35">
        <v>35.608409703248434</v>
      </c>
      <c r="Q166" s="35">
        <v>35.717118867766665</v>
      </c>
      <c r="R166" s="35">
        <v>37.054410688633659</v>
      </c>
      <c r="S166" s="35">
        <v>39.727073029183188</v>
      </c>
      <c r="T166" s="35">
        <v>43.946427806828446</v>
      </c>
      <c r="U166" s="35">
        <v>52.281624237923928</v>
      </c>
      <c r="V166" s="35">
        <v>60.027445148631521</v>
      </c>
      <c r="W166" s="35">
        <v>66.970713504341475</v>
      </c>
      <c r="X166" s="35">
        <v>73.01664783946056</v>
      </c>
      <c r="Y166" s="35">
        <v>78.160554063547238</v>
      </c>
      <c r="Z166" s="35">
        <v>82.457052922843133</v>
      </c>
    </row>
    <row r="167" spans="1:26">
      <c r="A167" s="239" t="s">
        <v>773</v>
      </c>
      <c r="B167" s="35" t="s">
        <v>90</v>
      </c>
      <c r="C167" s="35">
        <v>99.001837033334454</v>
      </c>
      <c r="D167" s="35">
        <v>98.701867724196731</v>
      </c>
      <c r="E167" s="35">
        <v>98.312615173750871</v>
      </c>
      <c r="F167" s="35">
        <v>97.808101989763955</v>
      </c>
      <c r="G167" s="35">
        <v>97.155204117681123</v>
      </c>
      <c r="H167" s="35">
        <v>100</v>
      </c>
      <c r="I167" s="35">
        <v>82.921802852916784</v>
      </c>
      <c r="J167" s="35">
        <v>69.446226588811797</v>
      </c>
      <c r="K167" s="35">
        <v>59.031899025793955</v>
      </c>
      <c r="L167" s="35">
        <v>51.147041277779259</v>
      </c>
      <c r="M167" s="35">
        <v>45.328415670429358</v>
      </c>
      <c r="N167" s="35">
        <v>41.20459287005761</v>
      </c>
      <c r="O167" s="35">
        <v>38.499457283658664</v>
      </c>
      <c r="P167" s="35">
        <v>37.027135330978098</v>
      </c>
      <c r="Q167" s="35">
        <v>36.685174939419838</v>
      </c>
      <c r="R167" s="35">
        <v>37.449669737857306</v>
      </c>
      <c r="S167" s="35">
        <v>39.37401006869004</v>
      </c>
      <c r="T167" s="35">
        <v>42.591614733553719</v>
      </c>
      <c r="U167" s="35">
        <v>51.524776560859443</v>
      </c>
      <c r="V167" s="35">
        <v>59.82238792800193</v>
      </c>
      <c r="W167" s="35">
        <v>67.21616036764533</v>
      </c>
      <c r="X167" s="35">
        <v>73.590862594303857</v>
      </c>
      <c r="Y167" s="35">
        <v>78.946006644163703</v>
      </c>
      <c r="Z167" s="35">
        <v>83.354042754952914</v>
      </c>
    </row>
    <row r="168" spans="1:26">
      <c r="A168" s="239" t="s">
        <v>773</v>
      </c>
      <c r="B168" s="35" t="s">
        <v>91</v>
      </c>
      <c r="C168" s="35">
        <v>99.283250637112218</v>
      </c>
      <c r="D168" s="35">
        <v>99.052221066959973</v>
      </c>
      <c r="E168" s="35">
        <v>98.747252841998417</v>
      </c>
      <c r="F168" s="35">
        <v>98.345078393252862</v>
      </c>
      <c r="G168" s="35">
        <v>97.815403587697062</v>
      </c>
      <c r="H168" s="35">
        <v>100</v>
      </c>
      <c r="I168" s="35">
        <v>84.998557935550906</v>
      </c>
      <c r="J168" s="35">
        <v>72.816810481214034</v>
      </c>
      <c r="K168" s="35">
        <v>63.127880084125401</v>
      </c>
      <c r="L168" s="35">
        <v>55.57903185545581</v>
      </c>
      <c r="M168" s="35">
        <v>49.841486802983546</v>
      </c>
      <c r="N168" s="35">
        <v>45.636193176551103</v>
      </c>
      <c r="O168" s="35">
        <v>42.744208021826068</v>
      </c>
      <c r="P168" s="35">
        <v>41.008682443036989</v>
      </c>
      <c r="Q168" s="35">
        <v>40.333304149283229</v>
      </c>
      <c r="R168" s="35">
        <v>40.680189505358378</v>
      </c>
      <c r="S168" s="35">
        <v>42.068823260561778</v>
      </c>
      <c r="T168" s="35">
        <v>44.576619945021193</v>
      </c>
      <c r="U168" s="35">
        <v>53.916487702629112</v>
      </c>
      <c r="V168" s="35">
        <v>62.44225135109852</v>
      </c>
      <c r="W168" s="35">
        <v>69.892537485041203</v>
      </c>
      <c r="X168" s="35">
        <v>76.184803333387379</v>
      </c>
      <c r="Y168" s="35">
        <v>81.36049094558895</v>
      </c>
      <c r="Z168" s="35">
        <v>85.531997457066495</v>
      </c>
    </row>
    <row r="169" spans="1:26">
      <c r="A169" s="239" t="s">
        <v>773</v>
      </c>
      <c r="B169" s="35" t="s">
        <v>92</v>
      </c>
      <c r="C169" s="35">
        <v>99.645122983666894</v>
      </c>
      <c r="D169" s="35">
        <v>99.523065518606273</v>
      </c>
      <c r="E169" s="35">
        <v>99.359179185121704</v>
      </c>
      <c r="F169" s="35">
        <v>99.139251742827099</v>
      </c>
      <c r="G169" s="35">
        <v>100</v>
      </c>
      <c r="H169" s="35">
        <v>84.767083365559728</v>
      </c>
      <c r="I169" s="35">
        <v>72.41464219080234</v>
      </c>
      <c r="J169" s="35">
        <v>62.584967647363833</v>
      </c>
      <c r="K169" s="35">
        <v>54.905304577679026</v>
      </c>
      <c r="L169" s="35">
        <v>49.033295833159379</v>
      </c>
      <c r="M169" s="35">
        <v>44.679534532073141</v>
      </c>
      <c r="N169" s="35">
        <v>41.615724636814413</v>
      </c>
      <c r="O169" s="35">
        <v>39.675135942867939</v>
      </c>
      <c r="P169" s="35">
        <v>38.749927442683521</v>
      </c>
      <c r="Q169" s="35">
        <v>38.788148219189885</v>
      </c>
      <c r="R169" s="35">
        <v>39.791950735465761</v>
      </c>
      <c r="S169" s="35">
        <v>41.817669198932442</v>
      </c>
      <c r="T169" s="35">
        <v>44.977737124774919</v>
      </c>
      <c r="U169" s="35">
        <v>49.443731083036241</v>
      </c>
      <c r="V169" s="35">
        <v>58.880812851008848</v>
      </c>
      <c r="W169" s="35">
        <v>67.221264303153845</v>
      </c>
      <c r="X169" s="35">
        <v>74.288926403742991</v>
      </c>
      <c r="Y169" s="35">
        <v>80.088001519587621</v>
      </c>
      <c r="Z169" s="35">
        <v>84.730887292135094</v>
      </c>
    </row>
    <row r="170" spans="1:26">
      <c r="A170" s="239" t="s">
        <v>773</v>
      </c>
      <c r="B170" s="35" t="s">
        <v>93</v>
      </c>
      <c r="C170" s="35">
        <v>99.717508054807084</v>
      </c>
      <c r="D170" s="35">
        <v>99.616515137103107</v>
      </c>
      <c r="E170" s="35">
        <v>99.479522690925222</v>
      </c>
      <c r="F170" s="35">
        <v>99.293787913268758</v>
      </c>
      <c r="G170" s="35">
        <v>100</v>
      </c>
      <c r="H170" s="35">
        <v>86.176828313168301</v>
      </c>
      <c r="I170" s="35">
        <v>74.75548075591793</v>
      </c>
      <c r="J170" s="35">
        <v>65.498441021475529</v>
      </c>
      <c r="K170" s="35">
        <v>58.136571614799472</v>
      </c>
      <c r="L170" s="35">
        <v>52.40898335909533</v>
      </c>
      <c r="M170" s="35">
        <v>48.085815435880228</v>
      </c>
      <c r="N170" s="35">
        <v>44.979247850440366</v>
      </c>
      <c r="O170" s="35">
        <v>42.947412598735482</v>
      </c>
      <c r="P170" s="35">
        <v>41.894693217351858</v>
      </c>
      <c r="Q170" s="35">
        <v>41.770741421061665</v>
      </c>
      <c r="R170" s="35">
        <v>42.569594536448172</v>
      </c>
      <c r="S170" s="35">
        <v>44.329554725729579</v>
      </c>
      <c r="T170" s="35">
        <v>47.133905017077716</v>
      </c>
      <c r="U170" s="35">
        <v>51.111968144571094</v>
      </c>
      <c r="V170" s="35">
        <v>60.673061784435525</v>
      </c>
      <c r="W170" s="35">
        <v>69.00865719305412</v>
      </c>
      <c r="X170" s="35">
        <v>75.973822927134677</v>
      </c>
      <c r="Y170" s="35">
        <v>81.609435063358262</v>
      </c>
      <c r="Z170" s="35">
        <v>86.060076272944244</v>
      </c>
    </row>
    <row r="171" spans="1:26">
      <c r="A171" s="239" t="s">
        <v>755</v>
      </c>
      <c r="B171" s="35" t="s">
        <v>82</v>
      </c>
      <c r="C171" s="35">
        <v>99.007389748467943</v>
      </c>
      <c r="D171" s="35">
        <v>98.727486354154664</v>
      </c>
      <c r="E171" s="35">
        <v>98.369386836619526</v>
      </c>
      <c r="F171" s="35">
        <v>97.911717279538863</v>
      </c>
      <c r="G171" s="35">
        <v>97.327564304770448</v>
      </c>
      <c r="H171" s="35">
        <v>100</v>
      </c>
      <c r="I171" s="35">
        <v>85.082475873659718</v>
      </c>
      <c r="J171" s="35">
        <v>73.015294322272268</v>
      </c>
      <c r="K171" s="35">
        <v>63.499230883807719</v>
      </c>
      <c r="L171" s="35">
        <v>56.190850450381667</v>
      </c>
      <c r="M171" s="35">
        <v>50.765063536617902</v>
      </c>
      <c r="N171" s="35">
        <v>46.948397678491624</v>
      </c>
      <c r="O171" s="35">
        <v>44.533443994522294</v>
      </c>
      <c r="P171" s="35">
        <v>43.383109437258035</v>
      </c>
      <c r="Q171" s="35">
        <v>43.430614695962291</v>
      </c>
      <c r="R171" s="35">
        <v>44.678735587078208</v>
      </c>
      <c r="S171" s="35">
        <v>47.19984417837847</v>
      </c>
      <c r="T171" s="35">
        <v>51.136687030359461</v>
      </c>
      <c r="U171" s="35">
        <v>59.027401308823777</v>
      </c>
      <c r="V171" s="35">
        <v>66.129791760147455</v>
      </c>
      <c r="W171" s="35">
        <v>72.331396608986665</v>
      </c>
      <c r="X171" s="35">
        <v>77.616579926704404</v>
      </c>
      <c r="Y171" s="35">
        <v>82.034670481979816</v>
      </c>
      <c r="Z171" s="35">
        <v>85.671945689845757</v>
      </c>
    </row>
    <row r="172" spans="1:26">
      <c r="A172" s="239" t="s">
        <v>755</v>
      </c>
      <c r="B172" s="35" t="s">
        <v>83</v>
      </c>
      <c r="C172" s="35">
        <v>99.09831941595786</v>
      </c>
      <c r="D172" s="35">
        <v>98.836978737288817</v>
      </c>
      <c r="E172" s="35">
        <v>98.500538763443529</v>
      </c>
      <c r="F172" s="35">
        <v>98.067848075475951</v>
      </c>
      <c r="G172" s="35">
        <v>97.512082287577371</v>
      </c>
      <c r="H172" s="35">
        <v>100</v>
      </c>
      <c r="I172" s="35">
        <v>85.629166840365073</v>
      </c>
      <c r="J172" s="35">
        <v>73.91214599188514</v>
      </c>
      <c r="K172" s="35">
        <v>64.593645388498217</v>
      </c>
      <c r="L172" s="35">
        <v>57.371048917850743</v>
      </c>
      <c r="M172" s="35">
        <v>51.951704862302115</v>
      </c>
      <c r="N172" s="35">
        <v>48.084770589606258</v>
      </c>
      <c r="O172" s="35">
        <v>45.576115829767375</v>
      </c>
      <c r="P172" s="35">
        <v>44.293593375774677</v>
      </c>
      <c r="Q172" s="35">
        <v>44.167889939824825</v>
      </c>
      <c r="R172" s="35">
        <v>45.19215087749965</v>
      </c>
      <c r="S172" s="35">
        <v>47.421913447847025</v>
      </c>
      <c r="T172" s="35">
        <v>50.975494652863574</v>
      </c>
      <c r="U172" s="35">
        <v>59.056994523374897</v>
      </c>
      <c r="V172" s="35">
        <v>66.313139156302967</v>
      </c>
      <c r="W172" s="35">
        <v>72.624607886547821</v>
      </c>
      <c r="X172" s="35">
        <v>77.97749455033734</v>
      </c>
      <c r="Y172" s="35">
        <v>82.427652168579058</v>
      </c>
      <c r="Z172" s="35">
        <v>86.069653036451214</v>
      </c>
    </row>
    <row r="173" spans="1:26">
      <c r="A173" s="239" t="s">
        <v>755</v>
      </c>
      <c r="B173" s="35" t="s">
        <v>84</v>
      </c>
      <c r="C173" s="35">
        <v>99.272163830051028</v>
      </c>
      <c r="D173" s="35">
        <v>99.053004494755257</v>
      </c>
      <c r="E173" s="35">
        <v>98.768316654056548</v>
      </c>
      <c r="F173" s="35">
        <v>98.398827812472973</v>
      </c>
      <c r="G173" s="35">
        <v>97.919818855304314</v>
      </c>
      <c r="H173" s="35">
        <v>100</v>
      </c>
      <c r="I173" s="35">
        <v>87.222655474747853</v>
      </c>
      <c r="J173" s="35">
        <v>76.580588150427218</v>
      </c>
      <c r="K173" s="35">
        <v>67.93595175155059</v>
      </c>
      <c r="L173" s="35">
        <v>61.094044781695089</v>
      </c>
      <c r="M173" s="35">
        <v>55.849771501899973</v>
      </c>
      <c r="N173" s="35">
        <v>52.016748096410367</v>
      </c>
      <c r="O173" s="35">
        <v>49.443575102943718</v>
      </c>
      <c r="P173" s="35">
        <v>48.021825082623188</v>
      </c>
      <c r="Q173" s="35">
        <v>47.689363416594389</v>
      </c>
      <c r="R173" s="35">
        <v>48.431439483026139</v>
      </c>
      <c r="S173" s="35">
        <v>50.280863366795856</v>
      </c>
      <c r="T173" s="35">
        <v>53.317570301172715</v>
      </c>
      <c r="U173" s="35">
        <v>61.428423257492007</v>
      </c>
      <c r="V173" s="35">
        <v>68.606843768173746</v>
      </c>
      <c r="W173" s="35">
        <v>74.763180029988646</v>
      </c>
      <c r="X173" s="35">
        <v>79.913644345783823</v>
      </c>
      <c r="Y173" s="35">
        <v>84.139704139498789</v>
      </c>
      <c r="Z173" s="35">
        <v>87.555161808478587</v>
      </c>
    </row>
    <row r="174" spans="1:26">
      <c r="A174" s="239" t="s">
        <v>755</v>
      </c>
      <c r="B174" s="35" t="s">
        <v>85</v>
      </c>
      <c r="C174" s="35">
        <v>99.371718974158938</v>
      </c>
      <c r="D174" s="35">
        <v>99.17500734939965</v>
      </c>
      <c r="E174" s="35">
        <v>98.917086011057521</v>
      </c>
      <c r="F174" s="35">
        <v>98.579183504640483</v>
      </c>
      <c r="G174" s="35">
        <v>98.136970268396766</v>
      </c>
      <c r="H174" s="35">
        <v>100</v>
      </c>
      <c r="I174" s="35">
        <v>87.745148605033961</v>
      </c>
      <c r="J174" s="35">
        <v>77.459392189786996</v>
      </c>
      <c r="K174" s="35">
        <v>69.032263297418822</v>
      </c>
      <c r="L174" s="35">
        <v>62.29812241444268</v>
      </c>
      <c r="M174" s="35">
        <v>57.077293915367413</v>
      </c>
      <c r="N174" s="35">
        <v>53.202702200226561</v>
      </c>
      <c r="O174" s="35">
        <v>50.535426941277841</v>
      </c>
      <c r="P174" s="35">
        <v>48.972822131840495</v>
      </c>
      <c r="Q174" s="35">
        <v>48.452219489441141</v>
      </c>
      <c r="R174" s="35">
        <v>48.952338094842951</v>
      </c>
      <c r="S174" s="35">
        <v>50.493625284342336</v>
      </c>
      <c r="T174" s="35">
        <v>53.137930398750377</v>
      </c>
      <c r="U174" s="35">
        <v>61.525522756628725</v>
      </c>
      <c r="V174" s="35">
        <v>68.916152754560926</v>
      </c>
      <c r="W174" s="35">
        <v>75.214042583649515</v>
      </c>
      <c r="X174" s="35">
        <v>80.442244405057892</v>
      </c>
      <c r="Y174" s="35">
        <v>84.695192804981147</v>
      </c>
      <c r="Z174" s="35">
        <v>88.100934979028025</v>
      </c>
    </row>
    <row r="175" spans="1:26">
      <c r="A175" s="239" t="s">
        <v>755</v>
      </c>
      <c r="B175" s="35" t="s">
        <v>86</v>
      </c>
      <c r="C175" s="35">
        <v>99.540784598139126</v>
      </c>
      <c r="D175" s="35">
        <v>99.390977419218657</v>
      </c>
      <c r="E175" s="35">
        <v>99.192523761110181</v>
      </c>
      <c r="F175" s="35">
        <v>98.929796877383623</v>
      </c>
      <c r="G175" s="35">
        <v>98.582279070481448</v>
      </c>
      <c r="H175" s="35">
        <v>100</v>
      </c>
      <c r="I175" s="35">
        <v>89.799608380917817</v>
      </c>
      <c r="J175" s="35">
        <v>81.007113539046799</v>
      </c>
      <c r="K175" s="35">
        <v>73.612801134745681</v>
      </c>
      <c r="L175" s="35">
        <v>67.552529339648189</v>
      </c>
      <c r="M175" s="35">
        <v>62.736174212774046</v>
      </c>
      <c r="N175" s="35">
        <v>59.068527272777679</v>
      </c>
      <c r="O175" s="35">
        <v>56.463465918887159</v>
      </c>
      <c r="P175" s="35">
        <v>54.852874117816988</v>
      </c>
      <c r="Q175" s="35">
        <v>54.191829619699206</v>
      </c>
      <c r="R175" s="35">
        <v>54.461285493521835</v>
      </c>
      <c r="S175" s="35">
        <v>55.669048108375399</v>
      </c>
      <c r="T175" s="35">
        <v>57.849387284174739</v>
      </c>
      <c r="U175" s="35">
        <v>65.969428099877803</v>
      </c>
      <c r="V175" s="35">
        <v>72.943550558263098</v>
      </c>
      <c r="W175" s="35">
        <v>78.750763412079266</v>
      </c>
      <c r="X175" s="35">
        <v>83.472100076256936</v>
      </c>
      <c r="Y175" s="35">
        <v>87.240857272529993</v>
      </c>
      <c r="Z175" s="35">
        <v>90.207384980680288</v>
      </c>
    </row>
    <row r="176" spans="1:26">
      <c r="A176" s="239" t="s">
        <v>755</v>
      </c>
      <c r="B176" s="35" t="s">
        <v>87</v>
      </c>
      <c r="C176" s="35">
        <v>99.606945944911345</v>
      </c>
      <c r="D176" s="35">
        <v>99.475998955926073</v>
      </c>
      <c r="E176" s="35">
        <v>99.301599470691073</v>
      </c>
      <c r="F176" s="35">
        <v>99.069462812139804</v>
      </c>
      <c r="G176" s="35">
        <v>98.760712526470655</v>
      </c>
      <c r="H176" s="35">
        <v>100</v>
      </c>
      <c r="I176" s="35">
        <v>90.637476811503802</v>
      </c>
      <c r="J176" s="35">
        <v>82.478587824559412</v>
      </c>
      <c r="K176" s="35">
        <v>75.54227260663356</v>
      </c>
      <c r="L176" s="35">
        <v>69.79632013630453</v>
      </c>
      <c r="M176" s="35">
        <v>65.180796841589654</v>
      </c>
      <c r="N176" s="35">
        <v>61.626112432541625</v>
      </c>
      <c r="O176" s="35">
        <v>59.065922503761001</v>
      </c>
      <c r="P176" s="35">
        <v>57.445726488929324</v>
      </c>
      <c r="Q176" s="35">
        <v>56.728187901195525</v>
      </c>
      <c r="R176" s="35">
        <v>56.896077444202575</v>
      </c>
      <c r="S176" s="35">
        <v>57.953464319431014</v>
      </c>
      <c r="T176" s="35">
        <v>59.925443824537659</v>
      </c>
      <c r="U176" s="35">
        <v>67.908657253761234</v>
      </c>
      <c r="V176" s="35">
        <v>74.684608413358546</v>
      </c>
      <c r="W176" s="35">
        <v>80.266201995333944</v>
      </c>
      <c r="X176" s="35">
        <v>84.759622516274106</v>
      </c>
      <c r="Y176" s="35">
        <v>88.314265019455078</v>
      </c>
      <c r="Z176" s="35">
        <v>91.089150810462911</v>
      </c>
    </row>
    <row r="177" spans="1:26">
      <c r="A177" s="239" t="s">
        <v>755</v>
      </c>
      <c r="B177" s="35" t="s">
        <v>88</v>
      </c>
      <c r="C177" s="35">
        <v>99.626751955213635</v>
      </c>
      <c r="D177" s="35">
        <v>99.503660104521245</v>
      </c>
      <c r="E177" s="35">
        <v>99.340126108569365</v>
      </c>
      <c r="F177" s="35">
        <v>99.122979166477762</v>
      </c>
      <c r="G177" s="35">
        <v>98.834848567033447</v>
      </c>
      <c r="H177" s="35">
        <v>100</v>
      </c>
      <c r="I177" s="35">
        <v>91.360476407714572</v>
      </c>
      <c r="J177" s="35">
        <v>83.76710485265194</v>
      </c>
      <c r="K177" s="35">
        <v>77.261928242067285</v>
      </c>
      <c r="L177" s="35">
        <v>71.837889647144465</v>
      </c>
      <c r="M177" s="35">
        <v>67.458957767532084</v>
      </c>
      <c r="N177" s="35">
        <v>64.076300534382256</v>
      </c>
      <c r="O177" s="35">
        <v>61.640314988672984</v>
      </c>
      <c r="P177" s="35">
        <v>60.108975785203079</v>
      </c>
      <c r="Q177" s="35">
        <v>59.453204347153147</v>
      </c>
      <c r="R177" s="35">
        <v>59.659927455429674</v>
      </c>
      <c r="S177" s="35">
        <v>60.73330622954618</v>
      </c>
      <c r="T177" s="35">
        <v>62.694354105410653</v>
      </c>
      <c r="U177" s="35">
        <v>70.224137497232547</v>
      </c>
      <c r="V177" s="35">
        <v>76.55762543147894</v>
      </c>
      <c r="W177" s="35">
        <v>81.742798181430629</v>
      </c>
      <c r="X177" s="35">
        <v>85.900762963860331</v>
      </c>
      <c r="Y177" s="35">
        <v>89.182689897077083</v>
      </c>
      <c r="Z177" s="35">
        <v>91.742188568900389</v>
      </c>
    </row>
    <row r="178" spans="1:26">
      <c r="A178" s="239" t="s">
        <v>755</v>
      </c>
      <c r="B178" s="35" t="s">
        <v>89</v>
      </c>
      <c r="C178" s="35">
        <v>99.580604986204293</v>
      </c>
      <c r="D178" s="35">
        <v>99.446470479810728</v>
      </c>
      <c r="E178" s="35">
        <v>99.269613501522699</v>
      </c>
      <c r="F178" s="35">
        <v>99.036558443871044</v>
      </c>
      <c r="G178" s="35">
        <v>98.729676760400807</v>
      </c>
      <c r="H178" s="35">
        <v>100</v>
      </c>
      <c r="I178" s="35">
        <v>91.162751282428019</v>
      </c>
      <c r="J178" s="35">
        <v>83.420985256837639</v>
      </c>
      <c r="K178" s="35">
        <v>76.815766943796007</v>
      </c>
      <c r="L178" s="35">
        <v>71.336186752874269</v>
      </c>
      <c r="M178" s="35">
        <v>66.941356014685937</v>
      </c>
      <c r="N178" s="35">
        <v>63.577895490332281</v>
      </c>
      <c r="O178" s="35">
        <v>61.192781834711816</v>
      </c>
      <c r="P178" s="35">
        <v>59.742132391892632</v>
      </c>
      <c r="Q178" s="35">
        <v>59.196747749123965</v>
      </c>
      <c r="R178" s="35">
        <v>59.545164633239331</v>
      </c>
      <c r="S178" s="35">
        <v>60.794736778907556</v>
      </c>
      <c r="T178" s="35">
        <v>62.970948747043167</v>
      </c>
      <c r="U178" s="35">
        <v>70.280799490303465</v>
      </c>
      <c r="V178" s="35">
        <v>76.45501668972345</v>
      </c>
      <c r="W178" s="35">
        <v>81.537940087210671</v>
      </c>
      <c r="X178" s="35">
        <v>85.640383048701253</v>
      </c>
      <c r="Y178" s="35">
        <v>88.901455237869428</v>
      </c>
      <c r="Z178" s="35">
        <v>91.463671782703841</v>
      </c>
    </row>
    <row r="179" spans="1:26">
      <c r="A179" s="239" t="s">
        <v>755</v>
      </c>
      <c r="B179" s="35" t="s">
        <v>90</v>
      </c>
      <c r="C179" s="35">
        <v>99.580906961155478</v>
      </c>
      <c r="D179" s="35">
        <v>99.452002635620445</v>
      </c>
      <c r="E179" s="35">
        <v>99.283611115762156</v>
      </c>
      <c r="F179" s="35">
        <v>99.063750620869797</v>
      </c>
      <c r="G179" s="35">
        <v>98.776884707952235</v>
      </c>
      <c r="H179" s="35">
        <v>100</v>
      </c>
      <c r="I179" s="35">
        <v>92.049288043637361</v>
      </c>
      <c r="J179" s="35">
        <v>85.019439756034416</v>
      </c>
      <c r="K179" s="35">
        <v>78.97831319935338</v>
      </c>
      <c r="L179" s="35">
        <v>73.943873472638529</v>
      </c>
      <c r="M179" s="35">
        <v>69.902753153881548</v>
      </c>
      <c r="N179" s="35">
        <v>66.825754564363578</v>
      </c>
      <c r="O179" s="35">
        <v>64.679745226150558</v>
      </c>
      <c r="P179" s="35">
        <v>63.436106398833104</v>
      </c>
      <c r="Q179" s="35">
        <v>63.076202291195635</v>
      </c>
      <c r="R179" s="35">
        <v>63.594360968717467</v>
      </c>
      <c r="S179" s="35">
        <v>64.998708860705051</v>
      </c>
      <c r="T179" s="35">
        <v>67.309965212682314</v>
      </c>
      <c r="U179" s="35">
        <v>73.760956212850971</v>
      </c>
      <c r="V179" s="35">
        <v>79.163559184610847</v>
      </c>
      <c r="W179" s="35">
        <v>83.594425946648272</v>
      </c>
      <c r="X179" s="35">
        <v>87.169713496784112</v>
      </c>
      <c r="Y179" s="35">
        <v>90.018542486189162</v>
      </c>
      <c r="Z179" s="35">
        <v>92.266577391162741</v>
      </c>
    </row>
    <row r="180" spans="1:26">
      <c r="A180" s="239" t="s">
        <v>755</v>
      </c>
      <c r="B180" s="35" t="s">
        <v>91</v>
      </c>
      <c r="C180" s="35">
        <v>99.229679561788998</v>
      </c>
      <c r="D180" s="35">
        <v>99.00207684758584</v>
      </c>
      <c r="E180" s="35">
        <v>98.70772052729059</v>
      </c>
      <c r="F180" s="35">
        <v>98.327368045183832</v>
      </c>
      <c r="G180" s="35">
        <v>97.836457084905106</v>
      </c>
      <c r="H180" s="35">
        <v>100</v>
      </c>
      <c r="I180" s="35">
        <v>87.08853217502886</v>
      </c>
      <c r="J180" s="35">
        <v>76.360363191896255</v>
      </c>
      <c r="K180" s="35">
        <v>67.671507130177105</v>
      </c>
      <c r="L180" s="35">
        <v>60.819731585694136</v>
      </c>
      <c r="M180" s="35">
        <v>55.593181431217474</v>
      </c>
      <c r="N180" s="35">
        <v>51.800574910625151</v>
      </c>
      <c r="O180" s="35">
        <v>49.287890084424561</v>
      </c>
      <c r="P180" s="35">
        <v>47.94642734005091</v>
      </c>
      <c r="Q180" s="35">
        <v>47.716087343816113</v>
      </c>
      <c r="R180" s="35">
        <v>48.586410281349288</v>
      </c>
      <c r="S180" s="35">
        <v>50.596703249824238</v>
      </c>
      <c r="T180" s="35">
        <v>53.835480048771878</v>
      </c>
      <c r="U180" s="35">
        <v>61.770643864905153</v>
      </c>
      <c r="V180" s="35">
        <v>68.796435368535001</v>
      </c>
      <c r="W180" s="35">
        <v>74.832064183884441</v>
      </c>
      <c r="X180" s="35">
        <v>79.894756599215228</v>
      </c>
      <c r="Y180" s="35">
        <v>84.062380495115036</v>
      </c>
      <c r="Z180" s="35">
        <v>87.443140279330592</v>
      </c>
    </row>
    <row r="181" spans="1:26">
      <c r="A181" s="239" t="s">
        <v>755</v>
      </c>
      <c r="B181" s="35" t="s">
        <v>92</v>
      </c>
      <c r="C181" s="35">
        <v>98.982897272211858</v>
      </c>
      <c r="D181" s="35">
        <v>98.693848135231391</v>
      </c>
      <c r="E181" s="35">
        <v>98.32344018971655</v>
      </c>
      <c r="F181" s="35">
        <v>97.849283205039427</v>
      </c>
      <c r="G181" s="35">
        <v>97.243155305497908</v>
      </c>
      <c r="H181" s="35">
        <v>100</v>
      </c>
      <c r="I181" s="35">
        <v>84.525531937053429</v>
      </c>
      <c r="J181" s="35">
        <v>72.095408318006236</v>
      </c>
      <c r="K181" s="35">
        <v>62.352003322963867</v>
      </c>
      <c r="L181" s="35">
        <v>54.90466431159907</v>
      </c>
      <c r="M181" s="35">
        <v>49.392995215810139</v>
      </c>
      <c r="N181" s="35">
        <v>45.518523158597915</v>
      </c>
      <c r="O181" s="35">
        <v>43.056851229481317</v>
      </c>
      <c r="P181" s="35">
        <v>41.859807530916108</v>
      </c>
      <c r="Q181" s="35">
        <v>41.853913305598098</v>
      </c>
      <c r="R181" s="35">
        <v>43.038804565789441</v>
      </c>
      <c r="S181" s="35">
        <v>45.487222961062677</v>
      </c>
      <c r="T181" s="35">
        <v>49.346583558898743</v>
      </c>
      <c r="U181" s="35">
        <v>57.432066296375254</v>
      </c>
      <c r="V181" s="35">
        <v>64.758845928842575</v>
      </c>
      <c r="W181" s="35">
        <v>71.187477121478864</v>
      </c>
      <c r="X181" s="35">
        <v>76.684524816584769</v>
      </c>
      <c r="Y181" s="35">
        <v>81.289687079339828</v>
      </c>
      <c r="Z181" s="35">
        <v>85.085679326283113</v>
      </c>
    </row>
    <row r="182" spans="1:26">
      <c r="A182" s="239" t="s">
        <v>755</v>
      </c>
      <c r="B182" s="35" t="s">
        <v>93</v>
      </c>
      <c r="C182" s="35">
        <v>98.984849800279676</v>
      </c>
      <c r="D182" s="35">
        <v>98.701138612772539</v>
      </c>
      <c r="E182" s="35">
        <v>98.338887059516651</v>
      </c>
      <c r="F182" s="35">
        <v>97.876830597641558</v>
      </c>
      <c r="G182" s="35">
        <v>97.288251234173671</v>
      </c>
      <c r="H182" s="35">
        <v>100</v>
      </c>
      <c r="I182" s="35">
        <v>85.002559048067482</v>
      </c>
      <c r="J182" s="35">
        <v>72.887824473125733</v>
      </c>
      <c r="K182" s="35">
        <v>63.350562538050006</v>
      </c>
      <c r="L182" s="35">
        <v>56.041167305711902</v>
      </c>
      <c r="M182" s="35">
        <v>50.629596958488534</v>
      </c>
      <c r="N182" s="35">
        <v>46.839163281899708</v>
      </c>
      <c r="O182" s="35">
        <v>44.461050135511393</v>
      </c>
      <c r="P182" s="35">
        <v>43.358483456956911</v>
      </c>
      <c r="Q182" s="35">
        <v>43.466655089643083</v>
      </c>
      <c r="R182" s="35">
        <v>44.791960756601298</v>
      </c>
      <c r="S182" s="35">
        <v>47.412095428460979</v>
      </c>
      <c r="T182" s="35">
        <v>51.476858196500729</v>
      </c>
      <c r="U182" s="35">
        <v>59.280572679818242</v>
      </c>
      <c r="V182" s="35">
        <v>66.302373070511791</v>
      </c>
      <c r="W182" s="35">
        <v>72.435709041408813</v>
      </c>
      <c r="X182" s="35">
        <v>77.667100366565734</v>
      </c>
      <c r="Y182" s="35">
        <v>82.045486542509138</v>
      </c>
      <c r="Z182" s="35">
        <v>85.655354905024382</v>
      </c>
    </row>
    <row r="183" spans="1:26">
      <c r="A183" s="239" t="s">
        <v>772</v>
      </c>
      <c r="B183" s="35" t="s">
        <v>82</v>
      </c>
      <c r="C183" s="35">
        <v>96.744236402112762</v>
      </c>
      <c r="D183" s="35">
        <v>95.946262805613173</v>
      </c>
      <c r="E183" s="35">
        <v>94.9584149137861</v>
      </c>
      <c r="F183" s="35">
        <v>93.738657066797842</v>
      </c>
      <c r="G183" s="35">
        <v>92.237374913910159</v>
      </c>
      <c r="H183" s="35">
        <v>90.396976236979285</v>
      </c>
      <c r="I183" s="35">
        <v>100</v>
      </c>
      <c r="J183" s="35">
        <v>76.66555593481246</v>
      </c>
      <c r="K183" s="35">
        <v>59.846932291040432</v>
      </c>
      <c r="L183" s="35">
        <v>47.984650173035106</v>
      </c>
      <c r="M183" s="35">
        <v>39.798968354942602</v>
      </c>
      <c r="N183" s="35">
        <v>34.337271772653111</v>
      </c>
      <c r="O183" s="35">
        <v>30.943045132162915</v>
      </c>
      <c r="P183" s="35">
        <v>29.20461144570417</v>
      </c>
      <c r="Q183" s="35">
        <v>28.91128152410004</v>
      </c>
      <c r="R183" s="35">
        <v>30.027569569078626</v>
      </c>
      <c r="S183" s="35">
        <v>32.688633660615345</v>
      </c>
      <c r="T183" s="35">
        <v>40.457936662617286</v>
      </c>
      <c r="U183" s="35">
        <v>48.160601282738646</v>
      </c>
      <c r="V183" s="35">
        <v>55.499688249270932</v>
      </c>
      <c r="W183" s="35">
        <v>62.265820271863539</v>
      </c>
      <c r="X183" s="35">
        <v>68.336928497157885</v>
      </c>
      <c r="Y183" s="35">
        <v>73.664910849129157</v>
      </c>
      <c r="Z183" s="35">
        <v>78.257003805051852</v>
      </c>
    </row>
    <row r="184" spans="1:26">
      <c r="A184" s="239" t="s">
        <v>772</v>
      </c>
      <c r="B184" s="35" t="s">
        <v>83</v>
      </c>
      <c r="C184" s="35">
        <v>97.615144178085757</v>
      </c>
      <c r="D184" s="35">
        <v>96.977401688237194</v>
      </c>
      <c r="E184" s="35">
        <v>96.172858635850503</v>
      </c>
      <c r="F184" s="35">
        <v>95.160157014033459</v>
      </c>
      <c r="G184" s="35">
        <v>93.889055308708265</v>
      </c>
      <c r="H184" s="35">
        <v>92.299358162836185</v>
      </c>
      <c r="I184" s="35">
        <v>100</v>
      </c>
      <c r="J184" s="35">
        <v>79.742778096435771</v>
      </c>
      <c r="K184" s="35">
        <v>64.455222408550142</v>
      </c>
      <c r="L184" s="35">
        <v>53.165588829985644</v>
      </c>
      <c r="M184" s="35">
        <v>45.005869745728873</v>
      </c>
      <c r="N184" s="35">
        <v>39.27888751380376</v>
      </c>
      <c r="O184" s="35">
        <v>35.467103029456297</v>
      </c>
      <c r="P184" s="35">
        <v>33.216686159710221</v>
      </c>
      <c r="Q184" s="35">
        <v>32.316490114894407</v>
      </c>
      <c r="R184" s="35">
        <v>32.68178267022455</v>
      </c>
      <c r="S184" s="35">
        <v>34.34695996321053</v>
      </c>
      <c r="T184" s="35">
        <v>42.706389882554404</v>
      </c>
      <c r="U184" s="35">
        <v>50.883200698229622</v>
      </c>
      <c r="V184" s="35">
        <v>58.542954473869067</v>
      </c>
      <c r="W184" s="35">
        <v>65.469773945637186</v>
      </c>
      <c r="X184" s="35">
        <v>71.557580993553586</v>
      </c>
      <c r="Y184" s="35">
        <v>76.7865897334311</v>
      </c>
      <c r="Z184" s="35">
        <v>81.196171673570348</v>
      </c>
    </row>
    <row r="185" spans="1:26">
      <c r="A185" s="239" t="s">
        <v>772</v>
      </c>
      <c r="B185" s="35" t="s">
        <v>84</v>
      </c>
      <c r="C185" s="35">
        <v>99.018986390606386</v>
      </c>
      <c r="D185" s="35">
        <v>98.724120655481229</v>
      </c>
      <c r="E185" s="35">
        <v>98.34145600810848</v>
      </c>
      <c r="F185" s="35">
        <v>97.845422960207713</v>
      </c>
      <c r="G185" s="35">
        <v>97.203400967753822</v>
      </c>
      <c r="H185" s="35">
        <v>100</v>
      </c>
      <c r="I185" s="35">
        <v>83.178443244222024</v>
      </c>
      <c r="J185" s="35">
        <v>69.845791933596573</v>
      </c>
      <c r="K185" s="35">
        <v>59.501460416390152</v>
      </c>
      <c r="L185" s="35">
        <v>51.643585768237102</v>
      </c>
      <c r="M185" s="35">
        <v>45.829184794209183</v>
      </c>
      <c r="N185" s="35">
        <v>41.699698571810835</v>
      </c>
      <c r="O185" s="35">
        <v>38.986731938349592</v>
      </c>
      <c r="P185" s="35">
        <v>37.508725752122558</v>
      </c>
      <c r="Q185" s="35">
        <v>37.165298696000917</v>
      </c>
      <c r="R185" s="35">
        <v>37.932995781337588</v>
      </c>
      <c r="S185" s="35">
        <v>39.864182639177237</v>
      </c>
      <c r="T185" s="35">
        <v>43.08945593841046</v>
      </c>
      <c r="U185" s="35">
        <v>52.020573003272183</v>
      </c>
      <c r="V185" s="35">
        <v>60.287966506271715</v>
      </c>
      <c r="W185" s="35">
        <v>67.633828289429729</v>
      </c>
      <c r="X185" s="35">
        <v>73.952480760404057</v>
      </c>
      <c r="Y185" s="35">
        <v>79.250596176531857</v>
      </c>
      <c r="Z185" s="35">
        <v>83.605189887567278</v>
      </c>
    </row>
    <row r="186" spans="1:26">
      <c r="A186" s="239" t="s">
        <v>772</v>
      </c>
      <c r="B186" s="35" t="s">
        <v>85</v>
      </c>
      <c r="C186" s="35">
        <v>99.596186252957636</v>
      </c>
      <c r="D186" s="35">
        <v>99.457345979104119</v>
      </c>
      <c r="E186" s="35">
        <v>99.270964618703985</v>
      </c>
      <c r="F186" s="35">
        <v>99.020920689929255</v>
      </c>
      <c r="G186" s="35">
        <v>100</v>
      </c>
      <c r="H186" s="35">
        <v>82.863762165507495</v>
      </c>
      <c r="I186" s="35">
        <v>69.289682053511285</v>
      </c>
      <c r="J186" s="35">
        <v>58.720924403641561</v>
      </c>
      <c r="K186" s="35">
        <v>50.625091338076324</v>
      </c>
      <c r="L186" s="35">
        <v>44.540712494377651</v>
      </c>
      <c r="M186" s="35">
        <v>40.094261019694912</v>
      </c>
      <c r="N186" s="35">
        <v>37.000820145286177</v>
      </c>
      <c r="O186" s="35">
        <v>35.057558974800394</v>
      </c>
      <c r="P186" s="35">
        <v>34.13564104615525</v>
      </c>
      <c r="Q186" s="35">
        <v>34.173666416194877</v>
      </c>
      <c r="R186" s="35">
        <v>35.174170400391205</v>
      </c>
      <c r="S186" s="35">
        <v>37.203772877848948</v>
      </c>
      <c r="T186" s="35">
        <v>40.396955385312019</v>
      </c>
      <c r="U186" s="35">
        <v>44.962813650007746</v>
      </c>
      <c r="V186" s="35">
        <v>54.797345816138964</v>
      </c>
      <c r="W186" s="35">
        <v>63.67839024657782</v>
      </c>
      <c r="X186" s="35">
        <v>71.329219956392294</v>
      </c>
      <c r="Y186" s="35">
        <v>77.685876344039585</v>
      </c>
      <c r="Z186" s="35">
        <v>82.823545463460206</v>
      </c>
    </row>
    <row r="187" spans="1:26">
      <c r="A187" s="239" t="s">
        <v>772</v>
      </c>
      <c r="B187" s="35" t="s">
        <v>86</v>
      </c>
      <c r="C187" s="35">
        <v>99.766490780535733</v>
      </c>
      <c r="D187" s="35">
        <v>99.67539551594875</v>
      </c>
      <c r="E187" s="35">
        <v>99.548852710497357</v>
      </c>
      <c r="F187" s="35">
        <v>99.373152692991752</v>
      </c>
      <c r="G187" s="35">
        <v>100</v>
      </c>
      <c r="H187" s="35">
        <v>84.426658886256149</v>
      </c>
      <c r="I187" s="35">
        <v>71.809429387981766</v>
      </c>
      <c r="J187" s="35">
        <v>61.750435042228645</v>
      </c>
      <c r="K187" s="35">
        <v>53.851838595858226</v>
      </c>
      <c r="L187" s="35">
        <v>47.754377042009715</v>
      </c>
      <c r="M187" s="35">
        <v>43.155277963312145</v>
      </c>
      <c r="N187" s="35">
        <v>39.813448656978089</v>
      </c>
      <c r="O187" s="35">
        <v>37.547970969176561</v>
      </c>
      <c r="P187" s="35">
        <v>36.233971770042473</v>
      </c>
      <c r="Q187" s="35">
        <v>35.798359122518434</v>
      </c>
      <c r="R187" s="35">
        <v>36.216811390132193</v>
      </c>
      <c r="S187" s="35">
        <v>37.512692885493493</v>
      </c>
      <c r="T187" s="35">
        <v>39.758096313305565</v>
      </c>
      <c r="U187" s="35">
        <v>43.076819865691803</v>
      </c>
      <c r="V187" s="35">
        <v>54.107719474590446</v>
      </c>
      <c r="W187" s="35">
        <v>64.005964523456001</v>
      </c>
      <c r="X187" s="35">
        <v>72.380870555032118</v>
      </c>
      <c r="Y187" s="35">
        <v>79.16266545142247</v>
      </c>
      <c r="Z187" s="35">
        <v>84.479182706018904</v>
      </c>
    </row>
    <row r="188" spans="1:26">
      <c r="A188" s="239" t="s">
        <v>772</v>
      </c>
      <c r="B188" s="35" t="s">
        <v>87</v>
      </c>
      <c r="C188" s="35">
        <v>99.84035263580418</v>
      </c>
      <c r="D188" s="35">
        <v>99.773161462527781</v>
      </c>
      <c r="E188" s="35">
        <v>99.677742580296211</v>
      </c>
      <c r="F188" s="35">
        <v>99.54228938186948</v>
      </c>
      <c r="G188" s="35">
        <v>100</v>
      </c>
      <c r="H188" s="35">
        <v>85.27933716794908</v>
      </c>
      <c r="I188" s="35">
        <v>73.209258722252997</v>
      </c>
      <c r="J188" s="35">
        <v>63.465427629269158</v>
      </c>
      <c r="K188" s="35">
        <v>55.714337161493042</v>
      </c>
      <c r="L188" s="35">
        <v>49.647540611996519</v>
      </c>
      <c r="M188" s="35">
        <v>44.999189982950924</v>
      </c>
      <c r="N188" s="35">
        <v>41.552711238194625</v>
      </c>
      <c r="O188" s="35">
        <v>39.141308078191429</v>
      </c>
      <c r="P188" s="35">
        <v>37.645622684574633</v>
      </c>
      <c r="Q188" s="35">
        <v>36.990700461789984</v>
      </c>
      <c r="R188" s="35">
        <v>37.143528842626445</v>
      </c>
      <c r="S188" s="35">
        <v>38.111821090982104</v>
      </c>
      <c r="T188" s="35">
        <v>39.944307614378495</v>
      </c>
      <c r="U188" s="35">
        <v>42.732475305388022</v>
      </c>
      <c r="V188" s="35">
        <v>54.475344043916088</v>
      </c>
      <c r="W188" s="35">
        <v>64.917599149201678</v>
      </c>
      <c r="X188" s="35">
        <v>73.613841832874556</v>
      </c>
      <c r="Y188" s="35">
        <v>80.516434911378411</v>
      </c>
      <c r="Z188" s="35">
        <v>85.808137095582921</v>
      </c>
    </row>
    <row r="189" spans="1:26">
      <c r="A189" s="239" t="s">
        <v>772</v>
      </c>
      <c r="B189" s="35" t="s">
        <v>88</v>
      </c>
      <c r="C189" s="35">
        <v>99.834805185769298</v>
      </c>
      <c r="D189" s="35">
        <v>99.767048444332417</v>
      </c>
      <c r="E189" s="35">
        <v>99.671551775744476</v>
      </c>
      <c r="F189" s="35">
        <v>99.53700907132108</v>
      </c>
      <c r="G189" s="35">
        <v>100</v>
      </c>
      <c r="H189" s="35">
        <v>86.306546630475495</v>
      </c>
      <c r="I189" s="35">
        <v>74.938125521147754</v>
      </c>
      <c r="J189" s="35">
        <v>65.657325391543068</v>
      </c>
      <c r="K189" s="35">
        <v>58.202590897219039</v>
      </c>
      <c r="L189" s="35">
        <v>52.321657247118317</v>
      </c>
      <c r="M189" s="35">
        <v>47.790719354437954</v>
      </c>
      <c r="N189" s="35">
        <v>44.423687840097152</v>
      </c>
      <c r="O189" s="35">
        <v>42.075344499946546</v>
      </c>
      <c r="P189" s="35">
        <v>40.641284571776382</v>
      </c>
      <c r="Q189" s="35">
        <v>40.05661901870414</v>
      </c>
      <c r="R189" s="35">
        <v>40.294665907668623</v>
      </c>
      <c r="S189" s="35">
        <v>41.366304046637673</v>
      </c>
      <c r="T189" s="35">
        <v>43.32024404550279</v>
      </c>
      <c r="U189" s="35">
        <v>46.244114328369626</v>
      </c>
      <c r="V189" s="35">
        <v>57.445403397562686</v>
      </c>
      <c r="W189" s="35">
        <v>67.241658364633153</v>
      </c>
      <c r="X189" s="35">
        <v>75.326314829629339</v>
      </c>
      <c r="Y189" s="35">
        <v>81.719950621682159</v>
      </c>
      <c r="Z189" s="35">
        <v>86.621850942498824</v>
      </c>
    </row>
    <row r="190" spans="1:26">
      <c r="A190" s="239" t="s">
        <v>772</v>
      </c>
      <c r="B190" s="35" t="s">
        <v>89</v>
      </c>
      <c r="C190" s="35">
        <v>99.720421491946453</v>
      </c>
      <c r="D190" s="35">
        <v>99.618774590806822</v>
      </c>
      <c r="E190" s="35">
        <v>99.480279911261277</v>
      </c>
      <c r="F190" s="35">
        <v>99.291672773341617</v>
      </c>
      <c r="G190" s="35">
        <v>100</v>
      </c>
      <c r="H190" s="35">
        <v>85.561069765524962</v>
      </c>
      <c r="I190" s="35">
        <v>73.71386646202798</v>
      </c>
      <c r="J190" s="35">
        <v>64.17046356681729</v>
      </c>
      <c r="K190" s="35">
        <v>56.619491508772001</v>
      </c>
      <c r="L190" s="35">
        <v>50.766826057845989</v>
      </c>
      <c r="M190" s="35">
        <v>46.357576919659031</v>
      </c>
      <c r="N190" s="35">
        <v>43.185652487740256</v>
      </c>
      <c r="O190" s="35">
        <v>41.096144102910287</v>
      </c>
      <c r="P190" s="35">
        <v>39.9843162719771</v>
      </c>
      <c r="Q190" s="35">
        <v>39.793658761510734</v>
      </c>
      <c r="R190" s="35">
        <v>40.51443044147193</v>
      </c>
      <c r="S190" s="35">
        <v>42.183380238099986</v>
      </c>
      <c r="T190" s="35">
        <v>44.884756903686537</v>
      </c>
      <c r="U190" s="35">
        <v>48.752176198581893</v>
      </c>
      <c r="V190" s="35">
        <v>58.695483977231277</v>
      </c>
      <c r="W190" s="35">
        <v>67.439226834100339</v>
      </c>
      <c r="X190" s="35">
        <v>74.780938619135341</v>
      </c>
      <c r="Y190" s="35">
        <v>80.733679083716098</v>
      </c>
      <c r="Z190" s="35">
        <v>85.435292548959367</v>
      </c>
    </row>
    <row r="191" spans="1:26">
      <c r="A191" s="239" t="s">
        <v>772</v>
      </c>
      <c r="B191" s="35" t="s">
        <v>90</v>
      </c>
      <c r="C191" s="35">
        <v>99.155977655505595</v>
      </c>
      <c r="D191" s="35">
        <v>98.886881065602111</v>
      </c>
      <c r="E191" s="35">
        <v>98.532702028906087</v>
      </c>
      <c r="F191" s="35">
        <v>98.06706583487076</v>
      </c>
      <c r="G191" s="35">
        <v>97.455809973764232</v>
      </c>
      <c r="H191" s="35">
        <v>100</v>
      </c>
      <c r="I191" s="35">
        <v>83.054811752987305</v>
      </c>
      <c r="J191" s="35">
        <v>69.632030259915695</v>
      </c>
      <c r="K191" s="35">
        <v>59.201356845105394</v>
      </c>
      <c r="L191" s="35">
        <v>51.24524408304999</v>
      </c>
      <c r="M191" s="35">
        <v>45.311779805555432</v>
      </c>
      <c r="N191" s="35">
        <v>41.035547650680599</v>
      </c>
      <c r="O191" s="35">
        <v>38.140528329310307</v>
      </c>
      <c r="P191" s="35">
        <v>36.434991032863401</v>
      </c>
      <c r="Q191" s="35">
        <v>35.804526634920748</v>
      </c>
      <c r="R191" s="35">
        <v>36.206620268954978</v>
      </c>
      <c r="S191" s="35">
        <v>37.668399412751285</v>
      </c>
      <c r="T191" s="35">
        <v>40.288085319361763</v>
      </c>
      <c r="U191" s="35">
        <v>49.784303590182027</v>
      </c>
      <c r="V191" s="35">
        <v>58.658290915822278</v>
      </c>
      <c r="W191" s="35">
        <v>66.563651269117727</v>
      </c>
      <c r="X191" s="35">
        <v>73.346543491094621</v>
      </c>
      <c r="Y191" s="35">
        <v>78.998627871768861</v>
      </c>
      <c r="Z191" s="35">
        <v>83.603096693377324</v>
      </c>
    </row>
    <row r="192" spans="1:26">
      <c r="A192" s="239" t="s">
        <v>772</v>
      </c>
      <c r="B192" s="35" t="s">
        <v>91</v>
      </c>
      <c r="C192" s="35">
        <v>98.730130629652706</v>
      </c>
      <c r="D192" s="35">
        <v>98.369567026339283</v>
      </c>
      <c r="E192" s="35">
        <v>97.907841460754881</v>
      </c>
      <c r="F192" s="35">
        <v>97.317359404856845</v>
      </c>
      <c r="G192" s="35">
        <v>96.563508968003575</v>
      </c>
      <c r="H192" s="35">
        <v>100</v>
      </c>
      <c r="I192" s="35">
        <v>81.040537390616592</v>
      </c>
      <c r="J192" s="35">
        <v>66.464935796295947</v>
      </c>
      <c r="K192" s="35">
        <v>55.490206480048052</v>
      </c>
      <c r="L192" s="35">
        <v>47.394323802366984</v>
      </c>
      <c r="M192" s="35">
        <v>41.579414792778735</v>
      </c>
      <c r="N192" s="35">
        <v>37.587430510388472</v>
      </c>
      <c r="O192" s="35">
        <v>35.093163877280546</v>
      </c>
      <c r="P192" s="35">
        <v>33.890227772181156</v>
      </c>
      <c r="Q192" s="35">
        <v>33.878483552495915</v>
      </c>
      <c r="R192" s="35">
        <v>35.056952130046746</v>
      </c>
      <c r="S192" s="35">
        <v>37.523741529310541</v>
      </c>
      <c r="T192" s="35">
        <v>41.483004494739767</v>
      </c>
      <c r="U192" s="35">
        <v>50.069464315092418</v>
      </c>
      <c r="V192" s="35">
        <v>58.127971006758969</v>
      </c>
      <c r="W192" s="35">
        <v>65.399342081843656</v>
      </c>
      <c r="X192" s="35">
        <v>71.756528270788351</v>
      </c>
      <c r="Y192" s="35">
        <v>77.176288188754128</v>
      </c>
      <c r="Z192" s="35">
        <v>81.705535879866346</v>
      </c>
    </row>
    <row r="193" spans="1:26">
      <c r="A193" s="239" t="s">
        <v>772</v>
      </c>
      <c r="B193" s="35" t="s">
        <v>92</v>
      </c>
      <c r="C193" s="35">
        <v>97.55668919606137</v>
      </c>
      <c r="D193" s="35">
        <v>96.93505792451235</v>
      </c>
      <c r="E193" s="35">
        <v>96.158761270919086</v>
      </c>
      <c r="F193" s="35">
        <v>95.191321354630986</v>
      </c>
      <c r="G193" s="35">
        <v>93.988803763966274</v>
      </c>
      <c r="H193" s="35">
        <v>92.498957412163293</v>
      </c>
      <c r="I193" s="35">
        <v>100</v>
      </c>
      <c r="J193" s="35">
        <v>81.062782276374719</v>
      </c>
      <c r="K193" s="35">
        <v>66.562674992740838</v>
      </c>
      <c r="L193" s="35">
        <v>55.742048990628746</v>
      </c>
      <c r="M193" s="35">
        <v>47.88050080001053</v>
      </c>
      <c r="N193" s="35">
        <v>42.379042209867649</v>
      </c>
      <c r="O193" s="35">
        <v>38.785853879861826</v>
      </c>
      <c r="P193" s="35">
        <v>36.793894820420405</v>
      </c>
      <c r="Q193" s="35">
        <v>36.229681517464449</v>
      </c>
      <c r="R193" s="35">
        <v>37.043722653750976</v>
      </c>
      <c r="S193" s="35">
        <v>39.307377156986362</v>
      </c>
      <c r="T193" s="35">
        <v>47.244479530696701</v>
      </c>
      <c r="U193" s="35">
        <v>54.834684222060446</v>
      </c>
      <c r="V193" s="35">
        <v>61.839488882713034</v>
      </c>
      <c r="W193" s="35">
        <v>68.118221334239465</v>
      </c>
      <c r="X193" s="35">
        <v>73.613985862627544</v>
      </c>
      <c r="Y193" s="35">
        <v>78.332650561092947</v>
      </c>
      <c r="Z193" s="35">
        <v>82.321586445526577</v>
      </c>
    </row>
    <row r="194" spans="1:26">
      <c r="A194" s="239" t="s">
        <v>772</v>
      </c>
      <c r="B194" s="35" t="s">
        <v>93</v>
      </c>
      <c r="C194" s="35">
        <v>96.891174815551366</v>
      </c>
      <c r="D194" s="35">
        <v>96.14009869208428</v>
      </c>
      <c r="E194" s="35">
        <v>95.212587104363379</v>
      </c>
      <c r="F194" s="35">
        <v>94.06991666108317</v>
      </c>
      <c r="G194" s="35">
        <v>92.666338103300234</v>
      </c>
      <c r="H194" s="35">
        <v>90.948612532494494</v>
      </c>
      <c r="I194" s="35">
        <v>100</v>
      </c>
      <c r="J194" s="35">
        <v>78.030769560882987</v>
      </c>
      <c r="K194" s="35">
        <v>61.915743529765685</v>
      </c>
      <c r="L194" s="35">
        <v>50.381769036817794</v>
      </c>
      <c r="M194" s="35">
        <v>42.334880121493953</v>
      </c>
      <c r="N194" s="35">
        <v>36.935151060200518</v>
      </c>
      <c r="O194" s="35">
        <v>33.592140545805798</v>
      </c>
      <c r="P194" s="35">
        <v>31.933251530655294</v>
      </c>
      <c r="Q194" s="35">
        <v>31.772515489611308</v>
      </c>
      <c r="R194" s="35">
        <v>33.091895196153502</v>
      </c>
      <c r="S194" s="35">
        <v>36.039363393092771</v>
      </c>
      <c r="T194" s="35">
        <v>43.711069700961339</v>
      </c>
      <c r="U194" s="35">
        <v>51.188083780909245</v>
      </c>
      <c r="V194" s="35">
        <v>58.219078229970378</v>
      </c>
      <c r="W194" s="35">
        <v>64.637406514385347</v>
      </c>
      <c r="X194" s="35">
        <v>70.355067555782838</v>
      </c>
      <c r="Y194" s="35">
        <v>75.347633192744397</v>
      </c>
      <c r="Z194" s="35">
        <v>79.636459395575415</v>
      </c>
    </row>
    <row r="195" spans="1:26">
      <c r="A195" s="240" t="s">
        <v>780</v>
      </c>
      <c r="B195" s="35" t="s">
        <v>82</v>
      </c>
      <c r="C195" s="35">
        <v>97.54844080153353</v>
      </c>
      <c r="D195" s="35">
        <v>96.929723019139374</v>
      </c>
      <c r="E195" s="35">
        <v>96.158305426814351</v>
      </c>
      <c r="F195" s="35">
        <v>95.19846449578047</v>
      </c>
      <c r="G195" s="35">
        <v>94.007232799424074</v>
      </c>
      <c r="H195" s="35">
        <v>92.53356929533804</v>
      </c>
      <c r="I195" s="35">
        <v>100</v>
      </c>
      <c r="J195" s="35">
        <v>81.248071108617552</v>
      </c>
      <c r="K195" s="35">
        <v>66.863965257140549</v>
      </c>
      <c r="L195" s="35">
        <v>56.117474357207485</v>
      </c>
      <c r="M195" s="35">
        <v>48.307505974910214</v>
      </c>
      <c r="N195" s="35">
        <v>42.84834071827644</v>
      </c>
      <c r="O195" s="35">
        <v>39.297466926386747</v>
      </c>
      <c r="P195" s="35">
        <v>37.354887632260152</v>
      </c>
      <c r="Q195" s="35">
        <v>36.853161202498136</v>
      </c>
      <c r="R195" s="35">
        <v>37.748716324407937</v>
      </c>
      <c r="S195" s="35">
        <v>40.119236750869504</v>
      </c>
      <c r="T195" s="35">
        <v>47.976130642075645</v>
      </c>
      <c r="U195" s="35">
        <v>55.465598637999804</v>
      </c>
      <c r="V195" s="35">
        <v>62.363049529893686</v>
      </c>
      <c r="W195" s="35">
        <v>68.538175071457204</v>
      </c>
      <c r="X195" s="35">
        <v>73.940562577797863</v>
      </c>
      <c r="Y195" s="35">
        <v>78.579249744881949</v>
      </c>
      <c r="Z195" s="35">
        <v>82.502368598996412</v>
      </c>
    </row>
    <row r="196" spans="1:26">
      <c r="A196" s="240" t="s">
        <v>780</v>
      </c>
      <c r="B196" s="35" t="s">
        <v>83</v>
      </c>
      <c r="C196" s="35">
        <v>98.038643344528481</v>
      </c>
      <c r="D196" s="35">
        <v>97.503545131995978</v>
      </c>
      <c r="E196" s="35">
        <v>96.82511261712088</v>
      </c>
      <c r="F196" s="35">
        <v>95.966595497639858</v>
      </c>
      <c r="G196" s="35">
        <v>94.88283707337726</v>
      </c>
      <c r="H196" s="35">
        <v>93.51898439365759</v>
      </c>
      <c r="I196" s="35">
        <v>100</v>
      </c>
      <c r="J196" s="35">
        <v>82.41778944472064</v>
      </c>
      <c r="K196" s="35">
        <v>68.671096041320553</v>
      </c>
      <c r="L196" s="35">
        <v>58.177827956048802</v>
      </c>
      <c r="M196" s="35">
        <v>50.361378336598861</v>
      </c>
      <c r="N196" s="35">
        <v>44.723352552858728</v>
      </c>
      <c r="O196" s="35">
        <v>40.871849052965047</v>
      </c>
      <c r="P196" s="35">
        <v>38.525793854601822</v>
      </c>
      <c r="Q196" s="35">
        <v>37.509525281976877</v>
      </c>
      <c r="R196" s="35">
        <v>37.746058596159962</v>
      </c>
      <c r="S196" s="35">
        <v>39.253355741069413</v>
      </c>
      <c r="T196" s="35">
        <v>47.661257810912659</v>
      </c>
      <c r="U196" s="35">
        <v>55.664664747895074</v>
      </c>
      <c r="V196" s="35">
        <v>62.988648636979825</v>
      </c>
      <c r="W196" s="35">
        <v>69.480340181791306</v>
      </c>
      <c r="X196" s="35">
        <v>75.088493353927859</v>
      </c>
      <c r="Y196" s="35">
        <v>79.83490863964326</v>
      </c>
      <c r="Z196" s="35">
        <v>83.78686728632249</v>
      </c>
    </row>
    <row r="197" spans="1:26">
      <c r="A197" s="240" t="s">
        <v>780</v>
      </c>
      <c r="B197" s="35" t="s">
        <v>84</v>
      </c>
      <c r="C197" s="35">
        <v>98.916797884096525</v>
      </c>
      <c r="D197" s="35">
        <v>98.591465584912669</v>
      </c>
      <c r="E197" s="35">
        <v>98.169434647867661</v>
      </c>
      <c r="F197" s="35">
        <v>97.62266259689315</v>
      </c>
      <c r="G197" s="35">
        <v>96.915456418666366</v>
      </c>
      <c r="H197" s="35">
        <v>100</v>
      </c>
      <c r="I197" s="35">
        <v>81.609629587862699</v>
      </c>
      <c r="J197" s="35">
        <v>67.334600111073811</v>
      </c>
      <c r="K197" s="35">
        <v>56.468036808957322</v>
      </c>
      <c r="L197" s="35">
        <v>48.350997904596269</v>
      </c>
      <c r="M197" s="35">
        <v>42.429826152298432</v>
      </c>
      <c r="N197" s="35">
        <v>38.272527436071371</v>
      </c>
      <c r="O197" s="35">
        <v>35.56459028352716</v>
      </c>
      <c r="P197" s="35">
        <v>34.097502391902744</v>
      </c>
      <c r="Q197" s="35">
        <v>33.757462505805591</v>
      </c>
      <c r="R197" s="35">
        <v>34.518033682098363</v>
      </c>
      <c r="S197" s="35">
        <v>36.438319447467748</v>
      </c>
      <c r="T197" s="35">
        <v>39.666980589480325</v>
      </c>
      <c r="U197" s="35">
        <v>48.737492929529495</v>
      </c>
      <c r="V197" s="35">
        <v>57.287280449046428</v>
      </c>
      <c r="W197" s="35">
        <v>64.994759607402671</v>
      </c>
      <c r="X197" s="35">
        <v>71.700860334162741</v>
      </c>
      <c r="Y197" s="35">
        <v>77.374738320601537</v>
      </c>
      <c r="Z197" s="35">
        <v>82.071151711283193</v>
      </c>
    </row>
    <row r="198" spans="1:26">
      <c r="A198" s="240" t="s">
        <v>780</v>
      </c>
      <c r="B198" s="35" t="s">
        <v>85</v>
      </c>
      <c r="C198" s="35">
        <v>99.516605715882761</v>
      </c>
      <c r="D198" s="35">
        <v>99.353981562352047</v>
      </c>
      <c r="E198" s="35">
        <v>99.136912950596539</v>
      </c>
      <c r="F198" s="35">
        <v>98.84738137652792</v>
      </c>
      <c r="G198" s="35">
        <v>98.461568860486565</v>
      </c>
      <c r="H198" s="35">
        <v>100</v>
      </c>
      <c r="I198" s="35">
        <v>83.211960286085713</v>
      </c>
      <c r="J198" s="35">
        <v>69.864845543766322</v>
      </c>
      <c r="K198" s="35">
        <v>59.442842476519019</v>
      </c>
      <c r="L198" s="35">
        <v>51.444066113865759</v>
      </c>
      <c r="M198" s="35">
        <v>45.428956291349358</v>
      </c>
      <c r="N198" s="35">
        <v>41.039522375997898</v>
      </c>
      <c r="O198" s="35">
        <v>38.002027365928427</v>
      </c>
      <c r="P198" s="35">
        <v>36.12209086373808</v>
      </c>
      <c r="Q198" s="35">
        <v>35.277831027137012</v>
      </c>
      <c r="R198" s="35">
        <v>35.414203245617401</v>
      </c>
      <c r="S198" s="35">
        <v>36.540110008440486</v>
      </c>
      <c r="T198" s="35">
        <v>38.728882195175707</v>
      </c>
      <c r="U198" s="35">
        <v>42.122039547503711</v>
      </c>
      <c r="V198" s="35">
        <v>51.954140074478993</v>
      </c>
      <c r="W198" s="35">
        <v>60.996417862124389</v>
      </c>
      <c r="X198" s="35">
        <v>68.913475394803754</v>
      </c>
      <c r="Y198" s="35">
        <v>75.586362412148716</v>
      </c>
      <c r="Z198" s="35">
        <v>81.048531044316746</v>
      </c>
    </row>
    <row r="199" spans="1:26">
      <c r="A199" s="240" t="s">
        <v>780</v>
      </c>
      <c r="B199" s="35" t="s">
        <v>86</v>
      </c>
      <c r="C199" s="35">
        <v>99.753005942633337</v>
      </c>
      <c r="D199" s="35">
        <v>99.660035300373309</v>
      </c>
      <c r="E199" s="35">
        <v>99.532161821934224</v>
      </c>
      <c r="F199" s="35">
        <v>99.356364701759929</v>
      </c>
      <c r="G199" s="35">
        <v>100</v>
      </c>
      <c r="H199" s="35">
        <v>85.549706852528601</v>
      </c>
      <c r="I199" s="35">
        <v>73.684450974445099</v>
      </c>
      <c r="J199" s="35">
        <v>64.112904742311201</v>
      </c>
      <c r="K199" s="35">
        <v>56.522885189617803</v>
      </c>
      <c r="L199" s="35">
        <v>50.620278962243262</v>
      </c>
      <c r="M199" s="35">
        <v>46.149992243458158</v>
      </c>
      <c r="N199" s="35">
        <v>42.904958655238438</v>
      </c>
      <c r="O199" s="35">
        <v>40.728229556413218</v>
      </c>
      <c r="P199" s="35">
        <v>39.511778015709204</v>
      </c>
      <c r="Q199" s="35">
        <v>39.194381091662571</v>
      </c>
      <c r="R199" s="35">
        <v>39.759971966859339</v>
      </c>
      <c r="S199" s="35">
        <v>41.237155150031718</v>
      </c>
      <c r="T199" s="35">
        <v>43.700054562219833</v>
      </c>
      <c r="U199" s="35">
        <v>47.270188628944695</v>
      </c>
      <c r="V199" s="35">
        <v>57.640488649648312</v>
      </c>
      <c r="W199" s="35">
        <v>66.780540031822639</v>
      </c>
      <c r="X199" s="35">
        <v>74.440808357356019</v>
      </c>
      <c r="Y199" s="35">
        <v>80.622765869548203</v>
      </c>
      <c r="Z199" s="35">
        <v>85.473356855848664</v>
      </c>
    </row>
    <row r="200" spans="1:26">
      <c r="A200" s="240" t="s">
        <v>780</v>
      </c>
      <c r="B200" s="35" t="s">
        <v>87</v>
      </c>
      <c r="C200" s="35">
        <v>99.817409734208823</v>
      </c>
      <c r="D200" s="35">
        <v>99.744384148697392</v>
      </c>
      <c r="E200" s="35">
        <v>99.642211393963848</v>
      </c>
      <c r="F200" s="35">
        <v>99.499314242378475</v>
      </c>
      <c r="G200" s="35">
        <v>100</v>
      </c>
      <c r="H200" s="35">
        <v>86.38317356263488</v>
      </c>
      <c r="I200" s="35">
        <v>75.073890595527658</v>
      </c>
      <c r="J200" s="35">
        <v>65.841959419956311</v>
      </c>
      <c r="K200" s="35">
        <v>58.430876988169992</v>
      </c>
      <c r="L200" s="35">
        <v>52.592026086294709</v>
      </c>
      <c r="M200" s="35">
        <v>48.104437003228405</v>
      </c>
      <c r="N200" s="35">
        <v>44.784475365506147</v>
      </c>
      <c r="O200" s="35">
        <v>42.489308215494638</v>
      </c>
      <c r="P200" s="35">
        <v>41.117077223242163</v>
      </c>
      <c r="Q200" s="35">
        <v>40.605783726223954</v>
      </c>
      <c r="R200" s="35">
        <v>40.932131735843306</v>
      </c>
      <c r="S200" s="35">
        <v>42.111002456613967</v>
      </c>
      <c r="T200" s="35">
        <v>44.19579561220884</v>
      </c>
      <c r="U200" s="35">
        <v>47.279488423879926</v>
      </c>
      <c r="V200" s="35">
        <v>58.155806010542776</v>
      </c>
      <c r="W200" s="35">
        <v>67.653262108826183</v>
      </c>
      <c r="X200" s="35">
        <v>75.505723363598563</v>
      </c>
      <c r="Y200" s="35">
        <v>81.741058353795864</v>
      </c>
      <c r="Z200" s="35">
        <v>86.547974738968207</v>
      </c>
    </row>
    <row r="201" spans="1:26">
      <c r="A201" s="240" t="s">
        <v>780</v>
      </c>
      <c r="B201" s="35" t="s">
        <v>88</v>
      </c>
      <c r="C201" s="35">
        <v>99.812793670201984</v>
      </c>
      <c r="D201" s="35">
        <v>99.739735947020918</v>
      </c>
      <c r="E201" s="35">
        <v>99.638225420505648</v>
      </c>
      <c r="F201" s="35">
        <v>99.49723518185705</v>
      </c>
      <c r="G201" s="35">
        <v>100</v>
      </c>
      <c r="H201" s="35">
        <v>87.292364901790478</v>
      </c>
      <c r="I201" s="35">
        <v>76.622753841820682</v>
      </c>
      <c r="J201" s="35">
        <v>67.828087819517904</v>
      </c>
      <c r="K201" s="35">
        <v>60.709437912951394</v>
      </c>
      <c r="L201" s="35">
        <v>55.064528925581577</v>
      </c>
      <c r="M201" s="35">
        <v>50.708017272577855</v>
      </c>
      <c r="N201" s="35">
        <v>47.482728042911013</v>
      </c>
      <c r="O201" s="35">
        <v>45.264939321873783</v>
      </c>
      <c r="P201" s="35">
        <v>43.966213812233086</v>
      </c>
      <c r="Q201" s="35">
        <v>43.533575336337684</v>
      </c>
      <c r="R201" s="35">
        <v>43.94919055078946</v>
      </c>
      <c r="S201" s="35">
        <v>45.230192823402497</v>
      </c>
      <c r="T201" s="35">
        <v>47.428852090882209</v>
      </c>
      <c r="U201" s="35">
        <v>50.632894982012822</v>
      </c>
      <c r="V201" s="35">
        <v>60.943326759754768</v>
      </c>
      <c r="W201" s="35">
        <v>69.824917977003693</v>
      </c>
      <c r="X201" s="35">
        <v>77.114202910645247</v>
      </c>
      <c r="Y201" s="35">
        <v>82.88560048376489</v>
      </c>
      <c r="Z201" s="35">
        <v>87.336032138932197</v>
      </c>
    </row>
    <row r="202" spans="1:26">
      <c r="A202" s="240" t="s">
        <v>780</v>
      </c>
      <c r="B202" s="35" t="s">
        <v>89</v>
      </c>
      <c r="C202" s="35">
        <v>99.724342625035206</v>
      </c>
      <c r="D202" s="35">
        <v>99.62633181143741</v>
      </c>
      <c r="E202" s="35">
        <v>99.493572524770315</v>
      </c>
      <c r="F202" s="35">
        <v>99.313828496395672</v>
      </c>
      <c r="G202" s="35">
        <v>100</v>
      </c>
      <c r="H202" s="35">
        <v>86.712623158560902</v>
      </c>
      <c r="I202" s="35">
        <v>75.658571325553609</v>
      </c>
      <c r="J202" s="35">
        <v>66.643505989916605</v>
      </c>
      <c r="K202" s="35">
        <v>59.435187775605769</v>
      </c>
      <c r="L202" s="35">
        <v>53.802013080314914</v>
      </c>
      <c r="M202" s="35">
        <v>49.536130981555992</v>
      </c>
      <c r="N202" s="35">
        <v>46.465541669750735</v>
      </c>
      <c r="O202" s="35">
        <v>44.459257302727984</v>
      </c>
      <c r="P202" s="35">
        <v>43.428697353029712</v>
      </c>
      <c r="Q202" s="35">
        <v>43.327501284167539</v>
      </c>
      <c r="R202" s="35">
        <v>44.151086514298633</v>
      </c>
      <c r="S202" s="35">
        <v>45.936592230343244</v>
      </c>
      <c r="T202" s="35">
        <v>48.763270210706708</v>
      </c>
      <c r="U202" s="35">
        <v>52.75281575668577</v>
      </c>
      <c r="V202" s="35">
        <v>62.094774797197559</v>
      </c>
      <c r="W202" s="35">
        <v>70.181969354337951</v>
      </c>
      <c r="X202" s="35">
        <v>76.906708998296423</v>
      </c>
      <c r="Y202" s="35">
        <v>82.330397218642872</v>
      </c>
      <c r="Z202" s="35">
        <v>86.605353227579741</v>
      </c>
    </row>
    <row r="203" spans="1:26">
      <c r="A203" s="240" t="s">
        <v>780</v>
      </c>
      <c r="B203" s="35" t="s">
        <v>90</v>
      </c>
      <c r="C203" s="35">
        <v>99.271172878427421</v>
      </c>
      <c r="D203" s="35">
        <v>99.040898213264256</v>
      </c>
      <c r="E203" s="35">
        <v>98.73838786061259</v>
      </c>
      <c r="F203" s="35">
        <v>98.341362329665699</v>
      </c>
      <c r="G203" s="35">
        <v>97.820948159174918</v>
      </c>
      <c r="H203" s="35">
        <v>100</v>
      </c>
      <c r="I203" s="35">
        <v>85.565763430889064</v>
      </c>
      <c r="J203" s="35">
        <v>73.76497982067211</v>
      </c>
      <c r="K203" s="35">
        <v>64.326478853790917</v>
      </c>
      <c r="L203" s="35">
        <v>56.942263752452007</v>
      </c>
      <c r="M203" s="35">
        <v>51.317433357440464</v>
      </c>
      <c r="N203" s="35">
        <v>47.197662297993034</v>
      </c>
      <c r="O203" s="35">
        <v>44.381735451201997</v>
      </c>
      <c r="P203" s="35">
        <v>42.725517531536333</v>
      </c>
      <c r="Q203" s="35">
        <v>42.141949707335868</v>
      </c>
      <c r="R203" s="35">
        <v>42.599980443584485</v>
      </c>
      <c r="S203" s="35">
        <v>44.123997579791777</v>
      </c>
      <c r="T203" s="35">
        <v>46.794282527995243</v>
      </c>
      <c r="U203" s="35">
        <v>55.830769377474923</v>
      </c>
      <c r="V203" s="35">
        <v>64.008159883143918</v>
      </c>
      <c r="W203" s="35">
        <v>71.117476884080446</v>
      </c>
      <c r="X203" s="35">
        <v>77.107339910728129</v>
      </c>
      <c r="Y203" s="35">
        <v>82.032464699737886</v>
      </c>
      <c r="Z203" s="35">
        <v>86.006523393133975</v>
      </c>
    </row>
    <row r="204" spans="1:26">
      <c r="A204" s="240" t="s">
        <v>780</v>
      </c>
      <c r="B204" s="35" t="s">
        <v>91</v>
      </c>
      <c r="C204" s="35">
        <v>98.902519712250083</v>
      </c>
      <c r="D204" s="35">
        <v>98.587721511223918</v>
      </c>
      <c r="E204" s="35">
        <v>98.183558981851675</v>
      </c>
      <c r="F204" s="35">
        <v>97.665274383810157</v>
      </c>
      <c r="G204" s="35">
        <v>97.001650728325359</v>
      </c>
      <c r="H204" s="35">
        <v>100</v>
      </c>
      <c r="I204" s="35">
        <v>83.099360380010111</v>
      </c>
      <c r="J204" s="35">
        <v>69.753108333417927</v>
      </c>
      <c r="K204" s="35">
        <v>59.450347695493278</v>
      </c>
      <c r="L204" s="35">
        <v>51.677174641015064</v>
      </c>
      <c r="M204" s="35">
        <v>45.98182677917093</v>
      </c>
      <c r="N204" s="35">
        <v>42.002031179588748</v>
      </c>
      <c r="O204" s="35">
        <v>39.471073693971924</v>
      </c>
      <c r="P204" s="35">
        <v>38.2144233846644</v>
      </c>
      <c r="Q204" s="35">
        <v>38.144211437260779</v>
      </c>
      <c r="R204" s="35">
        <v>39.255507011435611</v>
      </c>
      <c r="S204" s="35">
        <v>41.626089944062528</v>
      </c>
      <c r="T204" s="35">
        <v>45.419809691980795</v>
      </c>
      <c r="U204" s="35">
        <v>53.862231586051138</v>
      </c>
      <c r="V204" s="35">
        <v>61.633130372955613</v>
      </c>
      <c r="W204" s="35">
        <v>68.532039066297671</v>
      </c>
      <c r="X204" s="35">
        <v>74.482401166688689</v>
      </c>
      <c r="Y204" s="35">
        <v>79.498234028171311</v>
      </c>
      <c r="Z204" s="35">
        <v>83.650366523003399</v>
      </c>
    </row>
    <row r="205" spans="1:26">
      <c r="A205" s="240" t="s">
        <v>780</v>
      </c>
      <c r="B205" s="35" t="s">
        <v>92</v>
      </c>
      <c r="C205" s="35">
        <v>97.689060618606888</v>
      </c>
      <c r="D205" s="35">
        <v>97.086057764862971</v>
      </c>
      <c r="E205" s="35">
        <v>96.329034612225129</v>
      </c>
      <c r="F205" s="35">
        <v>95.380612436823682</v>
      </c>
      <c r="G205" s="35">
        <v>94.19549520668042</v>
      </c>
      <c r="H205" s="35">
        <v>92.719478688828289</v>
      </c>
      <c r="I205" s="35">
        <v>100</v>
      </c>
      <c r="J205" s="35">
        <v>81.222597635986034</v>
      </c>
      <c r="K205" s="35">
        <v>66.804161091509755</v>
      </c>
      <c r="L205" s="35">
        <v>56.000297152123892</v>
      </c>
      <c r="M205" s="35">
        <v>48.1059231393792</v>
      </c>
      <c r="N205" s="35">
        <v>42.533499955967663</v>
      </c>
      <c r="O205" s="35">
        <v>38.83671929719705</v>
      </c>
      <c r="P205" s="35">
        <v>36.70773586627471</v>
      </c>
      <c r="Q205" s="35">
        <v>35.965895302098382</v>
      </c>
      <c r="R205" s="35">
        <v>36.54778083540792</v>
      </c>
      <c r="S205" s="35">
        <v>38.503153951575236</v>
      </c>
      <c r="T205" s="35">
        <v>46.61882443314726</v>
      </c>
      <c r="U205" s="35">
        <v>54.400332901133609</v>
      </c>
      <c r="V205" s="35">
        <v>61.585683489903566</v>
      </c>
      <c r="W205" s="35">
        <v>68.019403005297633</v>
      </c>
      <c r="X205" s="35">
        <v>73.637917468521991</v>
      </c>
      <c r="Y205" s="35">
        <v>78.446494133681071</v>
      </c>
      <c r="Z205" s="35">
        <v>82.495665591120371</v>
      </c>
    </row>
    <row r="206" spans="1:26">
      <c r="A206" s="240" t="s">
        <v>780</v>
      </c>
      <c r="B206" s="35" t="s">
        <v>93</v>
      </c>
      <c r="C206" s="35">
        <v>97.472829504808175</v>
      </c>
      <c r="D206" s="35">
        <v>96.845371935149885</v>
      </c>
      <c r="E206" s="35">
        <v>96.065656690188703</v>
      </c>
      <c r="F206" s="35">
        <v>95.098709682071757</v>
      </c>
      <c r="G206" s="35">
        <v>93.902622257860131</v>
      </c>
      <c r="H206" s="35">
        <v>92.42779640350301</v>
      </c>
      <c r="I206" s="35">
        <v>100</v>
      </c>
      <c r="J206" s="35">
        <v>81.180846645657269</v>
      </c>
      <c r="K206" s="35">
        <v>66.773111372520745</v>
      </c>
      <c r="L206" s="35">
        <v>56.0386842377847</v>
      </c>
      <c r="M206" s="35">
        <v>48.267885390086008</v>
      </c>
      <c r="N206" s="35">
        <v>42.869259228978876</v>
      </c>
      <c r="O206" s="35">
        <v>39.398497385787927</v>
      </c>
      <c r="P206" s="35">
        <v>37.557879598760486</v>
      </c>
      <c r="Q206" s="35">
        <v>37.186356653084765</v>
      </c>
      <c r="R206" s="35">
        <v>38.251192140382415</v>
      </c>
      <c r="S206" s="35">
        <v>40.846014503317654</v>
      </c>
      <c r="T206" s="35">
        <v>48.571372532242265</v>
      </c>
      <c r="U206" s="35">
        <v>55.919561469067666</v>
      </c>
      <c r="V206" s="35">
        <v>62.681883702278476</v>
      </c>
      <c r="W206" s="35">
        <v>68.738193348262229</v>
      </c>
      <c r="X206" s="35">
        <v>74.042963718407123</v>
      </c>
      <c r="Y206" s="35">
        <v>78.606141231073906</v>
      </c>
      <c r="Z206" s="35">
        <v>82.474234350734804</v>
      </c>
    </row>
    <row r="207" spans="1:26">
      <c r="A207" s="240" t="s">
        <v>756</v>
      </c>
      <c r="B207" s="35" t="s">
        <v>82</v>
      </c>
      <c r="C207" s="35">
        <v>99.071749966252241</v>
      </c>
      <c r="D207" s="35">
        <v>98.816624292146599</v>
      </c>
      <c r="E207" s="35">
        <v>98.49198115165045</v>
      </c>
      <c r="F207" s="35">
        <v>98.079255019717422</v>
      </c>
      <c r="G207" s="35">
        <v>97.555157392733008</v>
      </c>
      <c r="H207" s="35">
        <v>96.890622452658477</v>
      </c>
      <c r="I207" s="35">
        <v>100</v>
      </c>
      <c r="J207" s="35">
        <v>91.258356800961053</v>
      </c>
      <c r="K207" s="35">
        <v>83.635743354212863</v>
      </c>
      <c r="L207" s="35">
        <v>77.20268062809572</v>
      </c>
      <c r="M207" s="35">
        <v>71.965732028516356</v>
      </c>
      <c r="N207" s="35">
        <v>67.894681288818632</v>
      </c>
      <c r="O207" s="35">
        <v>64.944232197111958</v>
      </c>
      <c r="P207" s="35">
        <v>63.069793761081492</v>
      </c>
      <c r="Q207" s="35">
        <v>62.237969235148363</v>
      </c>
      <c r="R207" s="35">
        <v>62.432689509682049</v>
      </c>
      <c r="S207" s="35">
        <v>63.657784629446965</v>
      </c>
      <c r="T207" s="35">
        <v>70.050116594113831</v>
      </c>
      <c r="U207" s="35">
        <v>75.565153738762618</v>
      </c>
      <c r="V207" s="35">
        <v>80.228117813260042</v>
      </c>
      <c r="W207" s="35">
        <v>84.107661018684809</v>
      </c>
      <c r="X207" s="35">
        <v>87.294381787662275</v>
      </c>
      <c r="Y207" s="35">
        <v>89.885629238105864</v>
      </c>
      <c r="Z207" s="35">
        <v>91.975883328444198</v>
      </c>
    </row>
    <row r="208" spans="1:26">
      <c r="A208" s="240" t="s">
        <v>756</v>
      </c>
      <c r="B208" s="35" t="s">
        <v>83</v>
      </c>
      <c r="C208" s="35">
        <v>99.457383820778546</v>
      </c>
      <c r="D208" s="35">
        <v>99.302505623403476</v>
      </c>
      <c r="E208" s="35">
        <v>99.10364537563639</v>
      </c>
      <c r="F208" s="35">
        <v>98.848459631805653</v>
      </c>
      <c r="G208" s="35">
        <v>98.521236239602203</v>
      </c>
      <c r="H208" s="35">
        <v>100</v>
      </c>
      <c r="I208" s="35">
        <v>91.388200028099277</v>
      </c>
      <c r="J208" s="35">
        <v>83.85453085078592</v>
      </c>
      <c r="K208" s="35">
        <v>77.465661262218006</v>
      </c>
      <c r="L208" s="35">
        <v>72.228471511754648</v>
      </c>
      <c r="M208" s="35">
        <v>68.114823216521245</v>
      </c>
      <c r="N208" s="35">
        <v>65.08150380194499</v>
      </c>
      <c r="O208" s="35">
        <v>63.084909213330256</v>
      </c>
      <c r="P208" s="35">
        <v>62.090972497191935</v>
      </c>
      <c r="Q208" s="35">
        <v>62.08116365190233</v>
      </c>
      <c r="R208" s="35">
        <v>63.055294639168437</v>
      </c>
      <c r="S208" s="35">
        <v>65.031546425044979</v>
      </c>
      <c r="T208" s="35">
        <v>68.043722325696592</v>
      </c>
      <c r="U208" s="35">
        <v>74.016400822753184</v>
      </c>
      <c r="V208" s="35">
        <v>79.068521687147637</v>
      </c>
      <c r="W208" s="35">
        <v>83.264562358003673</v>
      </c>
      <c r="X208" s="35">
        <v>86.699674340639987</v>
      </c>
      <c r="Y208" s="35">
        <v>89.480122256623801</v>
      </c>
      <c r="Z208" s="35">
        <v>91.710730339621961</v>
      </c>
    </row>
    <row r="209" spans="1:26">
      <c r="A209" s="240" t="s">
        <v>756</v>
      </c>
      <c r="B209" s="35" t="s">
        <v>84</v>
      </c>
      <c r="C209" s="35">
        <v>99.475731622439596</v>
      </c>
      <c r="D209" s="35">
        <v>99.317629653515084</v>
      </c>
      <c r="E209" s="35">
        <v>99.112089201887642</v>
      </c>
      <c r="F209" s="35">
        <v>98.845042766329499</v>
      </c>
      <c r="G209" s="35">
        <v>98.498366567161142</v>
      </c>
      <c r="H209" s="35">
        <v>100</v>
      </c>
      <c r="I209" s="35">
        <v>90.609644690861685</v>
      </c>
      <c r="J209" s="35">
        <v>82.453083689885446</v>
      </c>
      <c r="K209" s="35">
        <v>75.56445017895571</v>
      </c>
      <c r="L209" s="35">
        <v>69.919007155167051</v>
      </c>
      <c r="M209" s="35">
        <v>65.460256274104893</v>
      </c>
      <c r="N209" s="35">
        <v>62.12086008799298</v>
      </c>
      <c r="O209" s="35">
        <v>59.83750110233855</v>
      </c>
      <c r="P209" s="35">
        <v>58.560654872719731</v>
      </c>
      <c r="Q209" s="35">
        <v>58.260457990536516</v>
      </c>
      <c r="R209" s="35">
        <v>58.929665795731232</v>
      </c>
      <c r="S209" s="35">
        <v>60.584312015373229</v>
      </c>
      <c r="T209" s="35">
        <v>63.262219384581812</v>
      </c>
      <c r="U209" s="35">
        <v>70.199262092082833</v>
      </c>
      <c r="V209" s="35">
        <v>76.10838821203329</v>
      </c>
      <c r="W209" s="35">
        <v>81.025736921350045</v>
      </c>
      <c r="X209" s="35">
        <v>85.043722477232521</v>
      </c>
      <c r="Y209" s="35">
        <v>88.280482161084691</v>
      </c>
      <c r="Z209" s="35">
        <v>90.859294369170513</v>
      </c>
    </row>
    <row r="210" spans="1:26">
      <c r="A210" s="240" t="s">
        <v>756</v>
      </c>
      <c r="B210" s="35" t="s">
        <v>85</v>
      </c>
      <c r="C210" s="35">
        <v>99.463381081691409</v>
      </c>
      <c r="D210" s="35">
        <v>99.291903688850653</v>
      </c>
      <c r="E210" s="35">
        <v>99.065920218202962</v>
      </c>
      <c r="F210" s="35">
        <v>98.768319972428742</v>
      </c>
      <c r="G210" s="35">
        <v>98.376779641592691</v>
      </c>
      <c r="H210" s="35">
        <v>100</v>
      </c>
      <c r="I210" s="35">
        <v>88.844005933404574</v>
      </c>
      <c r="J210" s="35">
        <v>79.340594480545391</v>
      </c>
      <c r="K210" s="35">
        <v>71.4415119833604</v>
      </c>
      <c r="L210" s="35">
        <v>65.041610243276125</v>
      </c>
      <c r="M210" s="35">
        <v>60.013199236667866</v>
      </c>
      <c r="N210" s="35">
        <v>56.230009355769475</v>
      </c>
      <c r="O210" s="35">
        <v>53.582507787479805</v>
      </c>
      <c r="P210" s="35">
        <v>51.986891895876518</v>
      </c>
      <c r="Q210" s="35">
        <v>51.389905443308635</v>
      </c>
      <c r="R210" s="35">
        <v>51.771104193362603</v>
      </c>
      <c r="S210" s="35">
        <v>53.143574859214304</v>
      </c>
      <c r="T210" s="35">
        <v>55.553484242540108</v>
      </c>
      <c r="U210" s="35">
        <v>63.82543495033709</v>
      </c>
      <c r="V210" s="35">
        <v>71.015831465890471</v>
      </c>
      <c r="W210" s="35">
        <v>77.068636358377603</v>
      </c>
      <c r="X210" s="35">
        <v>82.038495073965393</v>
      </c>
      <c r="Y210" s="35">
        <v>86.041517628559163</v>
      </c>
      <c r="Z210" s="35">
        <v>89.218574332288398</v>
      </c>
    </row>
    <row r="211" spans="1:26">
      <c r="A211" s="240" t="s">
        <v>756</v>
      </c>
      <c r="B211" s="35" t="s">
        <v>86</v>
      </c>
      <c r="C211" s="35">
        <v>99.600172360802958</v>
      </c>
      <c r="D211" s="35">
        <v>99.465578542901426</v>
      </c>
      <c r="E211" s="35">
        <v>99.285858924778793</v>
      </c>
      <c r="F211" s="35">
        <v>99.046027456445472</v>
      </c>
      <c r="G211" s="35">
        <v>98.726233942274462</v>
      </c>
      <c r="H211" s="35">
        <v>100</v>
      </c>
      <c r="I211" s="35">
        <v>85.882916883988074</v>
      </c>
      <c r="J211" s="35">
        <v>74.273285252949506</v>
      </c>
      <c r="K211" s="35">
        <v>64.919618942773809</v>
      </c>
      <c r="L211" s="35">
        <v>57.53583411787514</v>
      </c>
      <c r="M211" s="35">
        <v>51.845740415290045</v>
      </c>
      <c r="N211" s="35">
        <v>47.608105186207901</v>
      </c>
      <c r="O211" s="35">
        <v>44.628507928231912</v>
      </c>
      <c r="P211" s="35">
        <v>42.763385806033774</v>
      </c>
      <c r="Q211" s="35">
        <v>41.920250833258535</v>
      </c>
      <c r="R211" s="35">
        <v>42.056679473723435</v>
      </c>
      <c r="S211" s="35">
        <v>43.179561229366406</v>
      </c>
      <c r="T211" s="35">
        <v>45.345232740795829</v>
      </c>
      <c r="U211" s="35">
        <v>48.660398132838964</v>
      </c>
      <c r="V211" s="35">
        <v>58.012632402314694</v>
      </c>
      <c r="W211" s="35">
        <v>66.331990685563738</v>
      </c>
      <c r="X211" s="35">
        <v>73.4307219992792</v>
      </c>
      <c r="Y211" s="35">
        <v>79.296638583356966</v>
      </c>
      <c r="Z211" s="35">
        <v>84.026318384019689</v>
      </c>
    </row>
    <row r="212" spans="1:26">
      <c r="A212" s="240" t="s">
        <v>756</v>
      </c>
      <c r="B212" s="35" t="s">
        <v>87</v>
      </c>
      <c r="C212" s="35">
        <v>99.64254691459206</v>
      </c>
      <c r="D212" s="35">
        <v>99.519604537369048</v>
      </c>
      <c r="E212" s="35">
        <v>99.354530930213869</v>
      </c>
      <c r="F212" s="35">
        <v>99.133011844419883</v>
      </c>
      <c r="G212" s="35">
        <v>100</v>
      </c>
      <c r="H212" s="35">
        <v>84.661277098385042</v>
      </c>
      <c r="I212" s="35">
        <v>72.231731660502149</v>
      </c>
      <c r="J212" s="35">
        <v>62.348032435159759</v>
      </c>
      <c r="K212" s="35">
        <v>54.631935617237673</v>
      </c>
      <c r="L212" s="35">
        <v>48.736292689872087</v>
      </c>
      <c r="M212" s="35">
        <v>44.367832090268216</v>
      </c>
      <c r="N212" s="35">
        <v>41.295342225789177</v>
      </c>
      <c r="O212" s="35">
        <v>39.35004801446712</v>
      </c>
      <c r="P212" s="35">
        <v>38.422828522201314</v>
      </c>
      <c r="Q212" s="35">
        <v>38.461129294828886</v>
      </c>
      <c r="R212" s="35">
        <v>39.467127625389011</v>
      </c>
      <c r="S212" s="35">
        <v>41.49781297527673</v>
      </c>
      <c r="T212" s="35">
        <v>44.666956302244174</v>
      </c>
      <c r="U212" s="35">
        <v>49.148244828648444</v>
      </c>
      <c r="V212" s="35">
        <v>58.62559426830812</v>
      </c>
      <c r="W212" s="35">
        <v>67.008883539067057</v>
      </c>
      <c r="X212" s="35">
        <v>74.11711489260712</v>
      </c>
      <c r="Y212" s="35">
        <v>79.951937855400331</v>
      </c>
      <c r="Z212" s="35">
        <v>84.624842477211132</v>
      </c>
    </row>
    <row r="213" spans="1:26">
      <c r="A213" s="240" t="s">
        <v>756</v>
      </c>
      <c r="B213" s="35" t="s">
        <v>88</v>
      </c>
      <c r="C213" s="35">
        <v>99.576259407468655</v>
      </c>
      <c r="D213" s="35">
        <v>99.432131744817681</v>
      </c>
      <c r="E213" s="35">
        <v>99.239191613927176</v>
      </c>
      <c r="F213" s="35">
        <v>98.981074457160133</v>
      </c>
      <c r="G213" s="35">
        <v>100</v>
      </c>
      <c r="H213" s="35">
        <v>82.614680515993598</v>
      </c>
      <c r="I213" s="35">
        <v>68.898677816404927</v>
      </c>
      <c r="J213" s="35">
        <v>58.260987568472146</v>
      </c>
      <c r="K213" s="35">
        <v>50.142946348889403</v>
      </c>
      <c r="L213" s="35">
        <v>44.064613873363442</v>
      </c>
      <c r="M213" s="35">
        <v>39.640465755614969</v>
      </c>
      <c r="N213" s="35">
        <v>36.578501610597513</v>
      </c>
      <c r="O213" s="35">
        <v>34.672397912923138</v>
      </c>
      <c r="P213" s="35">
        <v>33.792491817493733</v>
      </c>
      <c r="Q213" s="35">
        <v>33.878712599555136</v>
      </c>
      <c r="R213" s="35">
        <v>34.936951043079759</v>
      </c>
      <c r="S213" s="35">
        <v>37.039425293672586</v>
      </c>
      <c r="T213" s="35">
        <v>40.328992223157115</v>
      </c>
      <c r="U213" s="35">
        <v>45.026712391009156</v>
      </c>
      <c r="V213" s="35">
        <v>54.76031570007288</v>
      </c>
      <c r="W213" s="35">
        <v>63.563146101453619</v>
      </c>
      <c r="X213" s="35">
        <v>71.163361926878537</v>
      </c>
      <c r="Y213" s="35">
        <v>77.494790065239428</v>
      </c>
      <c r="Z213" s="35">
        <v>82.627028510296526</v>
      </c>
    </row>
    <row r="214" spans="1:26">
      <c r="A214" s="240" t="s">
        <v>756</v>
      </c>
      <c r="B214" s="35" t="s">
        <v>89</v>
      </c>
      <c r="C214" s="35">
        <v>99.239128158913445</v>
      </c>
      <c r="D214" s="35">
        <v>98.991467263699334</v>
      </c>
      <c r="E214" s="35">
        <v>98.663803839694012</v>
      </c>
      <c r="F214" s="35">
        <v>98.230755977618031</v>
      </c>
      <c r="G214" s="35">
        <v>97.659237334252651</v>
      </c>
      <c r="H214" s="35">
        <v>100</v>
      </c>
      <c r="I214" s="35">
        <v>83.704386189446794</v>
      </c>
      <c r="J214" s="35">
        <v>70.682962693475247</v>
      </c>
      <c r="K214" s="35">
        <v>60.475903485232095</v>
      </c>
      <c r="L214" s="35">
        <v>52.623306816027679</v>
      </c>
      <c r="M214" s="35">
        <v>46.716044638144652</v>
      </c>
      <c r="N214" s="35">
        <v>42.417964174737918</v>
      </c>
      <c r="O214" s="35">
        <v>39.471287196060004</v>
      </c>
      <c r="P214" s="35">
        <v>37.69392457319907</v>
      </c>
      <c r="Q214" s="35">
        <v>36.974305697104029</v>
      </c>
      <c r="R214" s="35">
        <v>37.266942502625966</v>
      </c>
      <c r="S214" s="35">
        <v>38.590353120988283</v>
      </c>
      <c r="T214" s="35">
        <v>41.027925638203477</v>
      </c>
      <c r="U214" s="35">
        <v>50.648864170986229</v>
      </c>
      <c r="V214" s="35">
        <v>59.585911864469686</v>
      </c>
      <c r="W214" s="35">
        <v>67.495863484903566</v>
      </c>
      <c r="X214" s="35">
        <v>74.23710500098656</v>
      </c>
      <c r="Y214" s="35">
        <v>79.816511681945613</v>
      </c>
      <c r="Z214" s="35">
        <v>84.331413833630393</v>
      </c>
    </row>
    <row r="215" spans="1:26">
      <c r="A215" s="240" t="s">
        <v>756</v>
      </c>
      <c r="B215" s="35" t="s">
        <v>90</v>
      </c>
      <c r="C215" s="35">
        <v>99.159590078855814</v>
      </c>
      <c r="D215" s="35">
        <v>98.901899123618449</v>
      </c>
      <c r="E215" s="35">
        <v>98.565837525046888</v>
      </c>
      <c r="F215" s="35">
        <v>98.128025873884752</v>
      </c>
      <c r="G215" s="35">
        <v>97.558431353564117</v>
      </c>
      <c r="H215" s="35">
        <v>100</v>
      </c>
      <c r="I215" s="35">
        <v>84.730111255025705</v>
      </c>
      <c r="J215" s="35">
        <v>72.393305943627198</v>
      </c>
      <c r="K215" s="35">
        <v>62.642817167498855</v>
      </c>
      <c r="L215" s="35">
        <v>55.104896602523198</v>
      </c>
      <c r="M215" s="35">
        <v>49.433567621995422</v>
      </c>
      <c r="N215" s="35">
        <v>45.338348839776202</v>
      </c>
      <c r="O215" s="35">
        <v>42.594997420830744</v>
      </c>
      <c r="P215" s="35">
        <v>41.047262872049032</v>
      </c>
      <c r="Q215" s="35">
        <v>40.605086551131492</v>
      </c>
      <c r="R215" s="35">
        <v>41.242506890329402</v>
      </c>
      <c r="S215" s="35">
        <v>42.996916837108841</v>
      </c>
      <c r="T215" s="35">
        <v>45.970113881864876</v>
      </c>
      <c r="U215" s="35">
        <v>54.840938559184814</v>
      </c>
      <c r="V215" s="35">
        <v>62.930298521340248</v>
      </c>
      <c r="W215" s="35">
        <v>70.023133536334839</v>
      </c>
      <c r="X215" s="35">
        <v>76.052620443306793</v>
      </c>
      <c r="Y215" s="35">
        <v>81.055405712774387</v>
      </c>
      <c r="Z215" s="35">
        <v>85.128687645684764</v>
      </c>
    </row>
    <row r="216" spans="1:26">
      <c r="A216" s="240" t="s">
        <v>756</v>
      </c>
      <c r="B216" s="35" t="s">
        <v>91</v>
      </c>
      <c r="C216" s="35">
        <v>99.301629899141759</v>
      </c>
      <c r="D216" s="35">
        <v>99.098362338948903</v>
      </c>
      <c r="E216" s="35">
        <v>98.836323005710142</v>
      </c>
      <c r="F216" s="35">
        <v>98.498779759708981</v>
      </c>
      <c r="G216" s="35">
        <v>98.064410504058998</v>
      </c>
      <c r="H216" s="35">
        <v>100</v>
      </c>
      <c r="I216" s="35">
        <v>88.602486624949435</v>
      </c>
      <c r="J216" s="35">
        <v>78.956274752585998</v>
      </c>
      <c r="K216" s="35">
        <v>71.015240567490537</v>
      </c>
      <c r="L216" s="35">
        <v>64.667493987268543</v>
      </c>
      <c r="M216" s="35">
        <v>59.776503387213332</v>
      </c>
      <c r="N216" s="35">
        <v>56.209339345122387</v>
      </c>
      <c r="O216" s="35">
        <v>53.854349073697868</v>
      </c>
      <c r="P216" s="35">
        <v>52.631260072240494</v>
      </c>
      <c r="Q216" s="35">
        <v>52.496383086753575</v>
      </c>
      <c r="R216" s="35">
        <v>53.444818069462066</v>
      </c>
      <c r="S216" s="35">
        <v>55.510675919481386</v>
      </c>
      <c r="T216" s="35">
        <v>58.765428218406399</v>
      </c>
      <c r="U216" s="35">
        <v>66.07133219386715</v>
      </c>
      <c r="V216" s="35">
        <v>72.430660669714939</v>
      </c>
      <c r="W216" s="35">
        <v>77.826241373204127</v>
      </c>
      <c r="X216" s="35">
        <v>82.312498214808954</v>
      </c>
      <c r="Y216" s="35">
        <v>85.983823873085257</v>
      </c>
      <c r="Z216" s="35">
        <v>88.951035739229255</v>
      </c>
    </row>
    <row r="217" spans="1:26">
      <c r="A217" s="240" t="s">
        <v>756</v>
      </c>
      <c r="B217" s="35" t="s">
        <v>92</v>
      </c>
      <c r="C217" s="35">
        <v>99.184053548086965</v>
      </c>
      <c r="D217" s="35">
        <v>98.957665974304376</v>
      </c>
      <c r="E217" s="35">
        <v>98.668942146006771</v>
      </c>
      <c r="F217" s="35">
        <v>98.301018309306215</v>
      </c>
      <c r="G217" s="35">
        <v>97.832658247316928</v>
      </c>
      <c r="H217" s="35">
        <v>97.237239492793108</v>
      </c>
      <c r="I217" s="35">
        <v>100</v>
      </c>
      <c r="J217" s="35">
        <v>89.269526469233355</v>
      </c>
      <c r="K217" s="35">
        <v>80.131913181969963</v>
      </c>
      <c r="L217" s="35">
        <v>72.584076544871564</v>
      </c>
      <c r="M217" s="35">
        <v>66.551797454090377</v>
      </c>
      <c r="N217" s="35">
        <v>61.92982002410826</v>
      </c>
      <c r="O217" s="35">
        <v>58.610491204422388</v>
      </c>
      <c r="P217" s="35">
        <v>56.502422730312183</v>
      </c>
      <c r="Q217" s="35">
        <v>55.541623649992886</v>
      </c>
      <c r="R217" s="35">
        <v>55.697426372295013</v>
      </c>
      <c r="S217" s="35">
        <v>56.974867162164436</v>
      </c>
      <c r="T217" s="35">
        <v>59.414314239149491</v>
      </c>
      <c r="U217" s="35">
        <v>66.367150894687427</v>
      </c>
      <c r="V217" s="35">
        <v>72.445869078985666</v>
      </c>
      <c r="W217" s="35">
        <v>77.637444089177521</v>
      </c>
      <c r="X217" s="35">
        <v>81.989332320718731</v>
      </c>
      <c r="Y217" s="35">
        <v>85.583638083956515</v>
      </c>
      <c r="Z217" s="35">
        <v>88.51758979321103</v>
      </c>
    </row>
    <row r="218" spans="1:26">
      <c r="A218" s="240" t="s">
        <v>756</v>
      </c>
      <c r="B218" s="35" t="s">
        <v>93</v>
      </c>
      <c r="C218" s="35">
        <v>98.929343963388007</v>
      </c>
      <c r="D218" s="35">
        <v>98.637886484550634</v>
      </c>
      <c r="E218" s="35">
        <v>98.267872379091415</v>
      </c>
      <c r="F218" s="35">
        <v>97.798613687178857</v>
      </c>
      <c r="G218" s="35">
        <v>97.20427393937949</v>
      </c>
      <c r="H218" s="35">
        <v>96.452772480538087</v>
      </c>
      <c r="I218" s="35">
        <v>100</v>
      </c>
      <c r="J218" s="35">
        <v>90.172384520135196</v>
      </c>
      <c r="K218" s="35">
        <v>81.718025023319186</v>
      </c>
      <c r="L218" s="35">
        <v>74.675263666494175</v>
      </c>
      <c r="M218" s="35">
        <v>69.011842988594879</v>
      </c>
      <c r="N218" s="35">
        <v>64.659930368152743</v>
      </c>
      <c r="O218" s="35">
        <v>61.542437000302755</v>
      </c>
      <c r="P218" s="35">
        <v>59.591059778817012</v>
      </c>
      <c r="Q218" s="35">
        <v>58.757592712796246</v>
      </c>
      <c r="R218" s="35">
        <v>59.02018528670073</v>
      </c>
      <c r="S218" s="35">
        <v>60.38580260738037</v>
      </c>
      <c r="T218" s="35">
        <v>67.129003126273972</v>
      </c>
      <c r="U218" s="35">
        <v>73.018704971104498</v>
      </c>
      <c r="V218" s="35">
        <v>78.050291476473859</v>
      </c>
      <c r="W218" s="35">
        <v>82.273304741440853</v>
      </c>
      <c r="X218" s="35">
        <v>85.767994897639227</v>
      </c>
      <c r="Y218" s="35">
        <v>88.627724480097214</v>
      </c>
      <c r="Z218" s="35">
        <v>90.947164404699549</v>
      </c>
    </row>
    <row r="219" spans="1:26">
      <c r="A219" s="240" t="s">
        <v>778</v>
      </c>
      <c r="B219" s="35" t="s">
        <v>82</v>
      </c>
      <c r="C219" s="35">
        <v>98.347637487843073</v>
      </c>
      <c r="D219" s="35">
        <v>97.947390034580025</v>
      </c>
      <c r="E219" s="35">
        <v>97.451602344915059</v>
      </c>
      <c r="F219" s="35">
        <v>96.838235400444518</v>
      </c>
      <c r="G219" s="35">
        <v>96.080582280040474</v>
      </c>
      <c r="H219" s="35">
        <v>95.146506789555247</v>
      </c>
      <c r="I219" s="35">
        <v>100</v>
      </c>
      <c r="J219" s="35">
        <v>87.790450811079452</v>
      </c>
      <c r="K219" s="35">
        <v>77.647960004632836</v>
      </c>
      <c r="L219" s="35">
        <v>69.530113925436538</v>
      </c>
      <c r="M219" s="35">
        <v>63.300341582596012</v>
      </c>
      <c r="N219" s="35">
        <v>58.792993524414413</v>
      </c>
      <c r="O219" s="35">
        <v>55.856128771771409</v>
      </c>
      <c r="P219" s="35">
        <v>54.376679156503137</v>
      </c>
      <c r="Q219" s="35">
        <v>54.293593077155833</v>
      </c>
      <c r="R219" s="35">
        <v>55.603361838495424</v>
      </c>
      <c r="S219" s="35">
        <v>58.360307046483086</v>
      </c>
      <c r="T219" s="35">
        <v>64.710660470807142</v>
      </c>
      <c r="U219" s="35">
        <v>70.374185388551112</v>
      </c>
      <c r="V219" s="35">
        <v>75.32631735460204</v>
      </c>
      <c r="W219" s="35">
        <v>79.586976040685855</v>
      </c>
      <c r="X219" s="35">
        <v>83.204728232800974</v>
      </c>
      <c r="Y219" s="35">
        <v>86.243863175439643</v>
      </c>
      <c r="Z219" s="35">
        <v>88.774849859019682</v>
      </c>
    </row>
    <row r="220" spans="1:26">
      <c r="A220" s="240" t="s">
        <v>778</v>
      </c>
      <c r="B220" s="35" t="s">
        <v>83</v>
      </c>
      <c r="C220" s="35">
        <v>98.713025459753396</v>
      </c>
      <c r="D220" s="35">
        <v>98.369065061577174</v>
      </c>
      <c r="E220" s="35">
        <v>97.934256542164889</v>
      </c>
      <c r="F220" s="35">
        <v>97.385259037312778</v>
      </c>
      <c r="G220" s="35">
        <v>96.693130620325007</v>
      </c>
      <c r="H220" s="35">
        <v>95.822224602283001</v>
      </c>
      <c r="I220" s="35">
        <v>100</v>
      </c>
      <c r="J220" s="35">
        <v>88.706134665654673</v>
      </c>
      <c r="K220" s="35">
        <v>79.162516013023293</v>
      </c>
      <c r="L220" s="35">
        <v>71.350674173355387</v>
      </c>
      <c r="M220" s="35">
        <v>65.174775612076374</v>
      </c>
      <c r="N220" s="35">
        <v>60.508361031180257</v>
      </c>
      <c r="O220" s="35">
        <v>57.226860811384952</v>
      </c>
      <c r="P220" s="35">
        <v>55.228123197487086</v>
      </c>
      <c r="Q220" s="35">
        <v>54.444195900971359</v>
      </c>
      <c r="R220" s="35">
        <v>54.847266298203564</v>
      </c>
      <c r="S220" s="35">
        <v>56.4517157247003</v>
      </c>
      <c r="T220" s="35">
        <v>63.536051155849592</v>
      </c>
      <c r="U220" s="35">
        <v>69.820024265422546</v>
      </c>
      <c r="V220" s="35">
        <v>75.260841637986275</v>
      </c>
      <c r="W220" s="35">
        <v>79.880908593703268</v>
      </c>
      <c r="X220" s="35">
        <v>83.743436400240171</v>
      </c>
      <c r="Y220" s="35">
        <v>86.932780733175264</v>
      </c>
      <c r="Z220" s="35">
        <v>89.540374810573311</v>
      </c>
    </row>
    <row r="221" spans="1:26">
      <c r="A221" s="240" t="s">
        <v>778</v>
      </c>
      <c r="B221" s="35" t="s">
        <v>84</v>
      </c>
      <c r="C221" s="35">
        <v>99.418627970769109</v>
      </c>
      <c r="D221" s="35">
        <v>99.243375019488838</v>
      </c>
      <c r="E221" s="35">
        <v>99.015585762783289</v>
      </c>
      <c r="F221" s="35">
        <v>98.719714526494428</v>
      </c>
      <c r="G221" s="35">
        <v>98.335756468937205</v>
      </c>
      <c r="H221" s="35">
        <v>100</v>
      </c>
      <c r="I221" s="35">
        <v>89.641881534453134</v>
      </c>
      <c r="J221" s="35">
        <v>80.744220981940884</v>
      </c>
      <c r="K221" s="35">
        <v>73.307503233685694</v>
      </c>
      <c r="L221" s="35">
        <v>67.26993325992558</v>
      </c>
      <c r="M221" s="35">
        <v>62.540179985335229</v>
      </c>
      <c r="N221" s="35">
        <v>59.021422858124886</v>
      </c>
      <c r="O221" s="35">
        <v>56.627572038520114</v>
      </c>
      <c r="P221" s="35">
        <v>55.293374747805238</v>
      </c>
      <c r="Q221" s="35">
        <v>54.98016435092029</v>
      </c>
      <c r="R221" s="35">
        <v>55.678628560774449</v>
      </c>
      <c r="S221" s="35">
        <v>57.409411771680361</v>
      </c>
      <c r="T221" s="35">
        <v>60.221746787832288</v>
      </c>
      <c r="U221" s="35">
        <v>67.568386749148871</v>
      </c>
      <c r="V221" s="35">
        <v>73.891998793967048</v>
      </c>
      <c r="W221" s="35">
        <v>79.197269587416159</v>
      </c>
      <c r="X221" s="35">
        <v>83.559752831488581</v>
      </c>
      <c r="Y221" s="35">
        <v>87.091318510875581</v>
      </c>
      <c r="Z221" s="35">
        <v>89.915713486436815</v>
      </c>
    </row>
    <row r="222" spans="1:26">
      <c r="A222" s="240" t="s">
        <v>778</v>
      </c>
      <c r="B222" s="35" t="s">
        <v>85</v>
      </c>
      <c r="C222" s="35">
        <v>99.793455478740441</v>
      </c>
      <c r="D222" s="35">
        <v>99.721566820194695</v>
      </c>
      <c r="E222" s="35">
        <v>99.6247097436502</v>
      </c>
      <c r="F222" s="35">
        <v>99.494255275661885</v>
      </c>
      <c r="G222" s="35">
        <v>100</v>
      </c>
      <c r="H222" s="35">
        <v>90.502968575396565</v>
      </c>
      <c r="I222" s="35">
        <v>82.224099384812391</v>
      </c>
      <c r="J222" s="35">
        <v>75.175294447255283</v>
      </c>
      <c r="K222" s="35">
        <v>69.319092374711701</v>
      </c>
      <c r="L222" s="35">
        <v>64.591403873059434</v>
      </c>
      <c r="M222" s="35">
        <v>60.919016413128965</v>
      </c>
      <c r="N222" s="35">
        <v>58.232096124865627</v>
      </c>
      <c r="O222" s="35">
        <v>56.472531365929733</v>
      </c>
      <c r="P222" s="35">
        <v>55.599122850046342</v>
      </c>
      <c r="Q222" s="35">
        <v>55.590511611669434</v>
      </c>
      <c r="R222" s="35">
        <v>56.446484092596485</v>
      </c>
      <c r="S222" s="35">
        <v>58.187984503494171</v>
      </c>
      <c r="T222" s="35">
        <v>60.855837751538054</v>
      </c>
      <c r="U222" s="35">
        <v>64.507859225035787</v>
      </c>
      <c r="V222" s="35">
        <v>72.08778891033252</v>
      </c>
      <c r="W222" s="35">
        <v>78.35496738784164</v>
      </c>
      <c r="X222" s="35">
        <v>83.397232615285972</v>
      </c>
      <c r="Y222" s="35">
        <v>87.371219952908334</v>
      </c>
      <c r="Z222" s="35">
        <v>90.455095403398971</v>
      </c>
    </row>
    <row r="223" spans="1:26">
      <c r="A223" s="240" t="s">
        <v>778</v>
      </c>
      <c r="B223" s="35" t="s">
        <v>86</v>
      </c>
      <c r="C223" s="35">
        <v>99.886872012204591</v>
      </c>
      <c r="D223" s="35">
        <v>99.841602492951225</v>
      </c>
      <c r="E223" s="35">
        <v>99.778240398907371</v>
      </c>
      <c r="F223" s="35">
        <v>99.68957645548079</v>
      </c>
      <c r="G223" s="35">
        <v>100</v>
      </c>
      <c r="H223" s="35">
        <v>91.303857789689346</v>
      </c>
      <c r="I223" s="35">
        <v>83.6275649444175</v>
      </c>
      <c r="J223" s="35">
        <v>76.992499969715581</v>
      </c>
      <c r="K223" s="35">
        <v>71.379993220342001</v>
      </c>
      <c r="L223" s="35">
        <v>66.747577365056912</v>
      </c>
      <c r="M223" s="35">
        <v>63.042032210105859</v>
      </c>
      <c r="N223" s="35">
        <v>60.20916574653976</v>
      </c>
      <c r="O223" s="35">
        <v>58.20072016250618</v>
      </c>
      <c r="P223" s="35">
        <v>56.978967489928714</v>
      </c>
      <c r="Q223" s="35">
        <v>56.519555341481187</v>
      </c>
      <c r="R223" s="35">
        <v>56.813055365197897</v>
      </c>
      <c r="S223" s="35">
        <v>57.865507974925876</v>
      </c>
      <c r="T223" s="35">
        <v>59.698076752160759</v>
      </c>
      <c r="U223" s="35">
        <v>62.345739899517682</v>
      </c>
      <c r="V223" s="35">
        <v>71.166168789043937</v>
      </c>
      <c r="W223" s="35">
        <v>78.32355036232758</v>
      </c>
      <c r="X223" s="35">
        <v>83.92928391692314</v>
      </c>
      <c r="Y223" s="35">
        <v>88.207710990651606</v>
      </c>
      <c r="Z223" s="35">
        <v>91.412460197322304</v>
      </c>
    </row>
    <row r="224" spans="1:26">
      <c r="A224" s="240" t="s">
        <v>778</v>
      </c>
      <c r="B224" s="35" t="s">
        <v>87</v>
      </c>
      <c r="C224" s="35">
        <v>99.961490099523331</v>
      </c>
      <c r="D224" s="35">
        <v>99.944606800166568</v>
      </c>
      <c r="E224" s="35">
        <v>99.92032493230073</v>
      </c>
      <c r="F224" s="35">
        <v>100</v>
      </c>
      <c r="G224" s="35">
        <v>91.829748657916227</v>
      </c>
      <c r="H224" s="35">
        <v>84.561939636922048</v>
      </c>
      <c r="I224" s="35">
        <v>78.223556691321065</v>
      </c>
      <c r="J224" s="35">
        <v>72.806512758756952</v>
      </c>
      <c r="K224" s="35">
        <v>68.280713074207398</v>
      </c>
      <c r="L224" s="35">
        <v>64.604825243526648</v>
      </c>
      <c r="M224" s="35">
        <v>61.734600892978854</v>
      </c>
      <c r="N224" s="35">
        <v>59.628952985801732</v>
      </c>
      <c r="O224" s="35">
        <v>58.254159495920135</v>
      </c>
      <c r="P224" s="35">
        <v>57.586594378346533</v>
      </c>
      <c r="Q224" s="35">
        <v>57.614332551094591</v>
      </c>
      <c r="R224" s="35">
        <v>58.337875374014146</v>
      </c>
      <c r="S224" s="35">
        <v>59.770121224860752</v>
      </c>
      <c r="T224" s="35">
        <v>61.935575936860502</v>
      </c>
      <c r="U224" s="35">
        <v>64.868668321973715</v>
      </c>
      <c r="V224" s="35">
        <v>68.610915236669854</v>
      </c>
      <c r="W224" s="35">
        <v>76.816913969527278</v>
      </c>
      <c r="X224" s="35">
        <v>83.172248461329872</v>
      </c>
      <c r="Y224" s="35">
        <v>87.938639898727033</v>
      </c>
      <c r="Z224" s="35">
        <v>91.432944593561501</v>
      </c>
    </row>
    <row r="225" spans="1:26">
      <c r="A225" s="240" t="s">
        <v>778</v>
      </c>
      <c r="B225" s="35" t="s">
        <v>88</v>
      </c>
      <c r="C225" s="35">
        <v>99.944390835414779</v>
      </c>
      <c r="D225" s="35">
        <v>99.920657807375662</v>
      </c>
      <c r="E225" s="35">
        <v>99.886802386164689</v>
      </c>
      <c r="F225" s="35">
        <v>99.838513942911149</v>
      </c>
      <c r="G225" s="35">
        <v>100</v>
      </c>
      <c r="H225" s="35">
        <v>91.021984587155487</v>
      </c>
      <c r="I225" s="35">
        <v>83.116969401338153</v>
      </c>
      <c r="J225" s="35">
        <v>76.292370946820611</v>
      </c>
      <c r="K225" s="35">
        <v>70.517307416111024</v>
      </c>
      <c r="L225" s="35">
        <v>65.738934265396693</v>
      </c>
      <c r="M225" s="35">
        <v>61.895315167909494</v>
      </c>
      <c r="N225" s="35">
        <v>58.92491209281323</v>
      </c>
      <c r="O225" s="35">
        <v>56.773180089963795</v>
      </c>
      <c r="P225" s="35">
        <v>55.396893113316423</v>
      </c>
      <c r="Q225" s="35">
        <v>54.766801263040186</v>
      </c>
      <c r="R225" s="35">
        <v>54.869102819580149</v>
      </c>
      <c r="S225" s="35">
        <v>55.706056023986115</v>
      </c>
      <c r="T225" s="35">
        <v>57.295882459360826</v>
      </c>
      <c r="U225" s="35">
        <v>59.671937267698972</v>
      </c>
      <c r="V225" s="35">
        <v>62.880945248869857</v>
      </c>
      <c r="W225" s="35">
        <v>72.040059045358674</v>
      </c>
      <c r="X225" s="35">
        <v>79.355394604340006</v>
      </c>
      <c r="Y225" s="35">
        <v>84.980683892372028</v>
      </c>
      <c r="Z225" s="35">
        <v>89.190390723144404</v>
      </c>
    </row>
    <row r="226" spans="1:26">
      <c r="A226" s="240" t="s">
        <v>778</v>
      </c>
      <c r="B226" s="35" t="s">
        <v>89</v>
      </c>
      <c r="C226" s="35">
        <v>99.853936342583367</v>
      </c>
      <c r="D226" s="35">
        <v>99.799549401542492</v>
      </c>
      <c r="E226" s="35">
        <v>99.724942829160028</v>
      </c>
      <c r="F226" s="35">
        <v>99.622627226791067</v>
      </c>
      <c r="G226" s="35">
        <v>100</v>
      </c>
      <c r="H226" s="35">
        <v>91.511656068701498</v>
      </c>
      <c r="I226" s="35">
        <v>84.013149383410607</v>
      </c>
      <c r="J226" s="35">
        <v>77.537122092203077</v>
      </c>
      <c r="K226" s="35">
        <v>72.073991077730781</v>
      </c>
      <c r="L226" s="35">
        <v>67.588656376082014</v>
      </c>
      <c r="M226" s="35">
        <v>64.034051511552434</v>
      </c>
      <c r="N226" s="35">
        <v>61.361378588455359</v>
      </c>
      <c r="O226" s="35">
        <v>59.527370771805657</v>
      </c>
      <c r="P226" s="35">
        <v>58.499128627563934</v>
      </c>
      <c r="Q226" s="35">
        <v>58.257080378542135</v>
      </c>
      <c r="R226" s="35">
        <v>58.796502177604829</v>
      </c>
      <c r="S226" s="35">
        <v>60.12786073312256</v>
      </c>
      <c r="T226" s="35">
        <v>62.276041705776265</v>
      </c>
      <c r="U226" s="35">
        <v>65.278323386269648</v>
      </c>
      <c r="V226" s="35">
        <v>73.127992049618953</v>
      </c>
      <c r="W226" s="35">
        <v>79.517441374965927</v>
      </c>
      <c r="X226" s="35">
        <v>84.568426603480461</v>
      </c>
      <c r="Y226" s="35">
        <v>88.475552595399748</v>
      </c>
      <c r="Z226" s="35">
        <v>91.449755259208345</v>
      </c>
    </row>
    <row r="227" spans="1:26">
      <c r="A227" s="240" t="s">
        <v>778</v>
      </c>
      <c r="B227" s="35" t="s">
        <v>90</v>
      </c>
      <c r="C227" s="35">
        <v>99.525270213545539</v>
      </c>
      <c r="D227" s="35">
        <v>99.371973591294505</v>
      </c>
      <c r="E227" s="35">
        <v>99.169407918724644</v>
      </c>
      <c r="F227" s="35">
        <v>98.901912590314865</v>
      </c>
      <c r="G227" s="35">
        <v>98.548979656840359</v>
      </c>
      <c r="H227" s="35">
        <v>100</v>
      </c>
      <c r="I227" s="35">
        <v>89.774493859908205</v>
      </c>
      <c r="J227" s="35">
        <v>80.96058972399986</v>
      </c>
      <c r="K227" s="35">
        <v>73.551330495992744</v>
      </c>
      <c r="L227" s="35">
        <v>67.484031582021302</v>
      </c>
      <c r="M227" s="35">
        <v>62.669219118132368</v>
      </c>
      <c r="N227" s="35">
        <v>59.011958198233735</v>
      </c>
      <c r="O227" s="35">
        <v>56.426352716646363</v>
      </c>
      <c r="P227" s="35">
        <v>54.844692567013034</v>
      </c>
      <c r="Q227" s="35">
        <v>54.222777997825453</v>
      </c>
      <c r="R227" s="35">
        <v>54.542661917528704</v>
      </c>
      <c r="S227" s="35">
        <v>55.813615175573773</v>
      </c>
      <c r="T227" s="35">
        <v>58.071638196748275</v>
      </c>
      <c r="U227" s="35">
        <v>66.108238962426498</v>
      </c>
      <c r="V227" s="35">
        <v>73.01167510583349</v>
      </c>
      <c r="W227" s="35">
        <v>78.765021325932253</v>
      </c>
      <c r="X227" s="35">
        <v>83.449118792206349</v>
      </c>
      <c r="Y227" s="35">
        <v>87.194814871131626</v>
      </c>
      <c r="Z227" s="35">
        <v>90.149230750614549</v>
      </c>
    </row>
    <row r="228" spans="1:26">
      <c r="A228" s="240" t="s">
        <v>778</v>
      </c>
      <c r="B228" s="35" t="s">
        <v>91</v>
      </c>
      <c r="C228" s="35">
        <v>99.41324437691911</v>
      </c>
      <c r="D228" s="35">
        <v>99.24729607521256</v>
      </c>
      <c r="E228" s="35">
        <v>99.034669894136073</v>
      </c>
      <c r="F228" s="35">
        <v>98.762401690448982</v>
      </c>
      <c r="G228" s="35">
        <v>98.414033357745211</v>
      </c>
      <c r="H228" s="35">
        <v>100</v>
      </c>
      <c r="I228" s="35">
        <v>90.875645611568544</v>
      </c>
      <c r="J228" s="35">
        <v>82.943360029380841</v>
      </c>
      <c r="K228" s="35">
        <v>76.258581429912184</v>
      </c>
      <c r="L228" s="35">
        <v>70.813060002789214</v>
      </c>
      <c r="M228" s="35">
        <v>66.563179001449399</v>
      </c>
      <c r="N228" s="35">
        <v>63.45216399589971</v>
      </c>
      <c r="O228" s="35">
        <v>61.426010914751735</v>
      </c>
      <c r="P228" s="35">
        <v>60.443977790966443</v>
      </c>
      <c r="Q228" s="35">
        <v>60.484756445344331</v>
      </c>
      <c r="R228" s="35">
        <v>61.549251844549687</v>
      </c>
      <c r="S228" s="35">
        <v>63.660469594824221</v>
      </c>
      <c r="T228" s="35">
        <v>66.860490174251183</v>
      </c>
      <c r="U228" s="35">
        <v>72.962127977534479</v>
      </c>
      <c r="V228" s="35">
        <v>78.149156551334613</v>
      </c>
      <c r="W228" s="35">
        <v>82.476593400969804</v>
      </c>
      <c r="X228" s="35">
        <v>86.033636980315123</v>
      </c>
      <c r="Y228" s="35">
        <v>88.923389845185397</v>
      </c>
      <c r="Z228" s="35">
        <v>91.249515216851179</v>
      </c>
    </row>
    <row r="229" spans="1:26">
      <c r="A229" s="240" t="s">
        <v>778</v>
      </c>
      <c r="B229" s="35" t="s">
        <v>92</v>
      </c>
      <c r="C229" s="35">
        <v>98.537508956656382</v>
      </c>
      <c r="D229" s="35">
        <v>98.168750820225867</v>
      </c>
      <c r="E229" s="35">
        <v>97.708228384605306</v>
      </c>
      <c r="F229" s="35">
        <v>97.133797072046661</v>
      </c>
      <c r="G229" s="35">
        <v>96.418360025317341</v>
      </c>
      <c r="H229" s="35">
        <v>95.528983953045525</v>
      </c>
      <c r="I229" s="35">
        <v>100</v>
      </c>
      <c r="J229" s="35">
        <v>88.508515653791306</v>
      </c>
      <c r="K229" s="35">
        <v>78.854755522824561</v>
      </c>
      <c r="L229" s="35">
        <v>71.024489322555539</v>
      </c>
      <c r="M229" s="35">
        <v>64.91704967692354</v>
      </c>
      <c r="N229" s="35">
        <v>60.399310798418881</v>
      </c>
      <c r="O229" s="35">
        <v>57.34270515085651</v>
      </c>
      <c r="P229" s="35">
        <v>55.646117724165478</v>
      </c>
      <c r="Q229" s="35">
        <v>55.248623631899576</v>
      </c>
      <c r="R229" s="35">
        <v>56.135461525880935</v>
      </c>
      <c r="S229" s="35">
        <v>58.339312101975715</v>
      </c>
      <c r="T229" s="35">
        <v>64.901685256904315</v>
      </c>
      <c r="U229" s="35">
        <v>70.727534463702511</v>
      </c>
      <c r="V229" s="35">
        <v>75.792014525803722</v>
      </c>
      <c r="W229" s="35">
        <v>80.120151174567511</v>
      </c>
      <c r="X229" s="35">
        <v>83.768292918057895</v>
      </c>
      <c r="Y229" s="35">
        <v>86.809220408476278</v>
      </c>
      <c r="Z229" s="35">
        <v>89.321387214515738</v>
      </c>
    </row>
    <row r="230" spans="1:26">
      <c r="A230" s="240" t="s">
        <v>778</v>
      </c>
      <c r="B230" s="35" t="s">
        <v>93</v>
      </c>
      <c r="C230" s="35">
        <v>98.485989375876272</v>
      </c>
      <c r="D230" s="35">
        <v>98.127094393791822</v>
      </c>
      <c r="E230" s="35">
        <v>97.684247359882363</v>
      </c>
      <c r="F230" s="35">
        <v>97.13840671154631</v>
      </c>
      <c r="G230" s="35">
        <v>96.466527998094094</v>
      </c>
      <c r="H230" s="35">
        <v>95.640890927732741</v>
      </c>
      <c r="I230" s="35">
        <v>100</v>
      </c>
      <c r="J230" s="35">
        <v>89.028502324262746</v>
      </c>
      <c r="K230" s="35">
        <v>79.792321034633474</v>
      </c>
      <c r="L230" s="35">
        <v>72.324685307491293</v>
      </c>
      <c r="M230" s="35">
        <v>66.561575653649754</v>
      </c>
      <c r="N230" s="35">
        <v>62.398613623729794</v>
      </c>
      <c r="O230" s="35">
        <v>59.731123946987566</v>
      </c>
      <c r="P230" s="35">
        <v>58.479378114876866</v>
      </c>
      <c r="Q230" s="35">
        <v>58.602612661869877</v>
      </c>
      <c r="R230" s="35">
        <v>60.10493483171264</v>
      </c>
      <c r="S230" s="35">
        <v>63.034761449028807</v>
      </c>
      <c r="T230" s="35">
        <v>68.779338275011412</v>
      </c>
      <c r="U230" s="35">
        <v>73.842971858772486</v>
      </c>
      <c r="V230" s="35">
        <v>78.233283719614917</v>
      </c>
      <c r="W230" s="35">
        <v>81.988655874925769</v>
      </c>
      <c r="X230" s="35">
        <v>85.165609253943487</v>
      </c>
      <c r="Y230" s="35">
        <v>87.829136312753405</v>
      </c>
      <c r="Z230" s="35">
        <v>90.045912230325342</v>
      </c>
    </row>
    <row r="231" spans="1:26">
      <c r="A231" s="240" t="s">
        <v>774</v>
      </c>
      <c r="B231" s="35" t="s">
        <v>82</v>
      </c>
      <c r="C231" s="35">
        <v>99.810349865367115</v>
      </c>
      <c r="D231" s="35">
        <v>99.738088486693712</v>
      </c>
      <c r="E231" s="35">
        <v>99.638349808227815</v>
      </c>
      <c r="F231" s="35">
        <v>99.500736467455781</v>
      </c>
      <c r="G231" s="35">
        <v>100</v>
      </c>
      <c r="H231" s="35">
        <v>88.207817622352721</v>
      </c>
      <c r="I231" s="35">
        <v>78.196075364447637</v>
      </c>
      <c r="J231" s="35">
        <v>69.861646156959438</v>
      </c>
      <c r="K231" s="35">
        <v>63.058755774876616</v>
      </c>
      <c r="L231" s="35">
        <v>57.629065687025381</v>
      </c>
      <c r="M231" s="35">
        <v>53.421761524205522</v>
      </c>
      <c r="N231" s="35">
        <v>50.305768073167975</v>
      </c>
      <c r="O231" s="35">
        <v>48.176434906415544</v>
      </c>
      <c r="P231" s="35">
        <v>46.958738780372101</v>
      </c>
      <c r="Q231" s="35">
        <v>46.608554501681574</v>
      </c>
      <c r="R231" s="35">
        <v>47.113033065950503</v>
      </c>
      <c r="S231" s="35">
        <v>48.490662467959382</v>
      </c>
      <c r="T231" s="35">
        <v>50.791173264813679</v>
      </c>
      <c r="U231" s="35">
        <v>54.09505487860153</v>
      </c>
      <c r="V231" s="35">
        <v>63.799665787240215</v>
      </c>
      <c r="W231" s="35">
        <v>72.050725024890198</v>
      </c>
      <c r="X231" s="35">
        <v>78.773505817734616</v>
      </c>
      <c r="Y231" s="35">
        <v>84.080214844549971</v>
      </c>
      <c r="Z231" s="35">
        <v>88.172212871714009</v>
      </c>
    </row>
    <row r="232" spans="1:26">
      <c r="A232" s="240" t="s">
        <v>774</v>
      </c>
      <c r="B232" s="35" t="s">
        <v>83</v>
      </c>
      <c r="C232" s="35">
        <v>99.731880359429923</v>
      </c>
      <c r="D232" s="35">
        <v>99.63860432205739</v>
      </c>
      <c r="E232" s="35">
        <v>99.512967613121674</v>
      </c>
      <c r="F232" s="35">
        <v>99.343815945165844</v>
      </c>
      <c r="G232" s="35">
        <v>100</v>
      </c>
      <c r="H232" s="35">
        <v>87.869197375701944</v>
      </c>
      <c r="I232" s="35">
        <v>77.634500165673543</v>
      </c>
      <c r="J232" s="35">
        <v>69.182577794185391</v>
      </c>
      <c r="K232" s="35">
        <v>62.352576215623642</v>
      </c>
      <c r="L232" s="35">
        <v>56.971217062208602</v>
      </c>
      <c r="M232" s="35">
        <v>52.875776078652393</v>
      </c>
      <c r="N232" s="35">
        <v>49.927693915118155</v>
      </c>
      <c r="O232" s="35">
        <v>48.019777670719158</v>
      </c>
      <c r="P232" s="35">
        <v>47.079503059063661</v>
      </c>
      <c r="Q232" s="35">
        <v>47.070255115260551</v>
      </c>
      <c r="R232" s="35">
        <v>47.991670923477727</v>
      </c>
      <c r="S232" s="35">
        <v>49.879642092289501</v>
      </c>
      <c r="T232" s="35">
        <v>52.805982398066512</v>
      </c>
      <c r="U232" s="35">
        <v>56.877214297682976</v>
      </c>
      <c r="V232" s="35">
        <v>65.559448384272216</v>
      </c>
      <c r="W232" s="35">
        <v>72.964577709616194</v>
      </c>
      <c r="X232" s="35">
        <v>79.064896621272368</v>
      </c>
      <c r="Y232" s="35">
        <v>83.959449468410469</v>
      </c>
      <c r="Z232" s="35">
        <v>87.809087573140602</v>
      </c>
    </row>
    <row r="233" spans="1:26">
      <c r="A233" s="240" t="s">
        <v>774</v>
      </c>
      <c r="B233" s="35" t="s">
        <v>84</v>
      </c>
      <c r="C233" s="35">
        <v>99.381543837340729</v>
      </c>
      <c r="D233" s="35">
        <v>99.187889245517837</v>
      </c>
      <c r="E233" s="35">
        <v>98.933962358393018</v>
      </c>
      <c r="F233" s="35">
        <v>98.601269202484588</v>
      </c>
      <c r="G233" s="35">
        <v>98.165832607746736</v>
      </c>
      <c r="H233" s="35">
        <v>100</v>
      </c>
      <c r="I233" s="35">
        <v>87.919569195335669</v>
      </c>
      <c r="J233" s="35">
        <v>77.750612172839709</v>
      </c>
      <c r="K233" s="35">
        <v>69.39731645125913</v>
      </c>
      <c r="L233" s="35">
        <v>62.706930059531551</v>
      </c>
      <c r="M233" s="35">
        <v>57.510081198570781</v>
      </c>
      <c r="N233" s="35">
        <v>53.647361967381002</v>
      </c>
      <c r="O233" s="35">
        <v>50.98520014399012</v>
      </c>
      <c r="P233" s="35">
        <v>49.424396340128482</v>
      </c>
      <c r="Q233" s="35">
        <v>48.904194088136549</v>
      </c>
      <c r="R233" s="35">
        <v>49.403929954676599</v>
      </c>
      <c r="S233" s="35">
        <v>50.943458275987695</v>
      </c>
      <c r="T233" s="35">
        <v>53.582744329320711</v>
      </c>
      <c r="U233" s="35">
        <v>61.938440138803898</v>
      </c>
      <c r="V233" s="35">
        <v>69.28207808803765</v>
      </c>
      <c r="W233" s="35">
        <v>75.526927694572606</v>
      </c>
      <c r="X233" s="35">
        <v>80.702516758015051</v>
      </c>
      <c r="Y233" s="35">
        <v>84.907175673491167</v>
      </c>
      <c r="Z233" s="35">
        <v>88.270817488431391</v>
      </c>
    </row>
    <row r="234" spans="1:26">
      <c r="A234" s="240" t="s">
        <v>774</v>
      </c>
      <c r="B234" s="35" t="s">
        <v>85</v>
      </c>
      <c r="C234" s="35">
        <v>99.193157457852095</v>
      </c>
      <c r="D234" s="35">
        <v>98.967318800217669</v>
      </c>
      <c r="E234" s="35">
        <v>98.678740475551692</v>
      </c>
      <c r="F234" s="35">
        <v>98.310295078475235</v>
      </c>
      <c r="G234" s="35">
        <v>97.840372065136663</v>
      </c>
      <c r="H234" s="35">
        <v>100</v>
      </c>
      <c r="I234" s="35">
        <v>87.8727117670078</v>
      </c>
      <c r="J234" s="35">
        <v>77.71285094567439</v>
      </c>
      <c r="K234" s="35">
        <v>69.442743915146849</v>
      </c>
      <c r="L234" s="35">
        <v>62.914762226819789</v>
      </c>
      <c r="M234" s="35">
        <v>57.960021666203808</v>
      </c>
      <c r="N234" s="35">
        <v>54.420489873975555</v>
      </c>
      <c r="O234" s="35">
        <v>52.168103891596331</v>
      </c>
      <c r="P234" s="35">
        <v>51.115042386988804</v>
      </c>
      <c r="Q234" s="35">
        <v>51.218610361446892</v>
      </c>
      <c r="R234" s="35">
        <v>52.483052271908136</v>
      </c>
      <c r="S234" s="35">
        <v>54.959387387366256</v>
      </c>
      <c r="T234" s="35">
        <v>58.743159773785749</v>
      </c>
      <c r="U234" s="35">
        <v>65.829863271686648</v>
      </c>
      <c r="V234" s="35">
        <v>72.030546104924227</v>
      </c>
      <c r="W234" s="35">
        <v>77.326563539007694</v>
      </c>
      <c r="X234" s="35">
        <v>81.763776462722831</v>
      </c>
      <c r="Y234" s="35">
        <v>85.425218378752746</v>
      </c>
      <c r="Z234" s="35">
        <v>88.410357666677058</v>
      </c>
    </row>
    <row r="235" spans="1:26">
      <c r="A235" s="240" t="s">
        <v>774</v>
      </c>
      <c r="B235" s="35" t="s">
        <v>86</v>
      </c>
      <c r="C235" s="35">
        <v>98.602743025259812</v>
      </c>
      <c r="D235" s="35">
        <v>98.241706195480319</v>
      </c>
      <c r="E235" s="35">
        <v>97.788559011156835</v>
      </c>
      <c r="F235" s="35">
        <v>97.220489081829157</v>
      </c>
      <c r="G235" s="35">
        <v>96.509434707384116</v>
      </c>
      <c r="H235" s="35">
        <v>95.621111471546229</v>
      </c>
      <c r="I235" s="35">
        <v>100</v>
      </c>
      <c r="J235" s="35">
        <v>88.539780960058337</v>
      </c>
      <c r="K235" s="35">
        <v>78.896287400543812</v>
      </c>
      <c r="L235" s="35">
        <v>71.049164071948596</v>
      </c>
      <c r="M235" s="35">
        <v>64.895942551092972</v>
      </c>
      <c r="N235" s="35">
        <v>60.303188762237085</v>
      </c>
      <c r="O235" s="35">
        <v>57.141619822638546</v>
      </c>
      <c r="P235" s="35">
        <v>55.307904653497339</v>
      </c>
      <c r="Q235" s="35">
        <v>54.73689653040551</v>
      </c>
      <c r="R235" s="35">
        <v>55.407542219650182</v>
      </c>
      <c r="S235" s="35">
        <v>57.344531542695542</v>
      </c>
      <c r="T235" s="35">
        <v>64.140676741955758</v>
      </c>
      <c r="U235" s="35">
        <v>70.177074663020491</v>
      </c>
      <c r="V235" s="35">
        <v>75.419614699261516</v>
      </c>
      <c r="W235" s="35">
        <v>79.890725731439076</v>
      </c>
      <c r="X235" s="35">
        <v>83.648501908478792</v>
      </c>
      <c r="Y235" s="35">
        <v>86.769829428434392</v>
      </c>
      <c r="Z235" s="35">
        <v>89.33819261928015</v>
      </c>
    </row>
    <row r="236" spans="1:26">
      <c r="A236" s="240" t="s">
        <v>774</v>
      </c>
      <c r="B236" s="35" t="s">
        <v>87</v>
      </c>
      <c r="C236" s="35">
        <v>98.606601276719715</v>
      </c>
      <c r="D236" s="35">
        <v>98.260570083875393</v>
      </c>
      <c r="E236" s="35">
        <v>97.829670948377881</v>
      </c>
      <c r="F236" s="35">
        <v>97.293683466978052</v>
      </c>
      <c r="G236" s="35">
        <v>96.627901052174067</v>
      </c>
      <c r="H236" s="35">
        <v>95.802321455699669</v>
      </c>
      <c r="I236" s="35">
        <v>100</v>
      </c>
      <c r="J236" s="35">
        <v>89.27930195128009</v>
      </c>
      <c r="K236" s="35">
        <v>80.198326676437688</v>
      </c>
      <c r="L236" s="35">
        <v>72.785428956286523</v>
      </c>
      <c r="M236" s="35">
        <v>66.981496863826322</v>
      </c>
      <c r="N236" s="35">
        <v>62.689207718588705</v>
      </c>
      <c r="O236" s="35">
        <v>59.808261476637107</v>
      </c>
      <c r="P236" s="35">
        <v>58.2581080298852</v>
      </c>
      <c r="Q236" s="35">
        <v>57.991090718134494</v>
      </c>
      <c r="R236" s="35">
        <v>58.998699468450567</v>
      </c>
      <c r="S236" s="35">
        <v>61.312585609500871</v>
      </c>
      <c r="T236" s="35">
        <v>67.474442054744642</v>
      </c>
      <c r="U236" s="35">
        <v>72.903225302946723</v>
      </c>
      <c r="V236" s="35">
        <v>77.597378118673006</v>
      </c>
      <c r="W236" s="35">
        <v>81.594933336578734</v>
      </c>
      <c r="X236" s="35">
        <v>84.957475143007429</v>
      </c>
      <c r="Y236" s="35">
        <v>87.757776421387064</v>
      </c>
      <c r="Z236" s="35">
        <v>90.071141928837662</v>
      </c>
    </row>
    <row r="237" spans="1:26">
      <c r="A237" s="240" t="s">
        <v>774</v>
      </c>
      <c r="B237" s="35" t="s">
        <v>88</v>
      </c>
      <c r="C237" s="35">
        <v>98.649605871771186</v>
      </c>
      <c r="D237" s="35">
        <v>98.308841977744194</v>
      </c>
      <c r="E237" s="35">
        <v>97.88312601389552</v>
      </c>
      <c r="F237" s="35">
        <v>97.351869500199982</v>
      </c>
      <c r="G237" s="35">
        <v>96.689829127965837</v>
      </c>
      <c r="H237" s="35">
        <v>95.86624539081221</v>
      </c>
      <c r="I237" s="35">
        <v>100</v>
      </c>
      <c r="J237" s="35">
        <v>89.341606980902498</v>
      </c>
      <c r="K237" s="35">
        <v>80.296891653837008</v>
      </c>
      <c r="L237" s="35">
        <v>72.892409226145276</v>
      </c>
      <c r="M237" s="35">
        <v>67.070070829521896</v>
      </c>
      <c r="N237" s="35">
        <v>62.734275921648489</v>
      </c>
      <c r="O237" s="35">
        <v>59.785783779373091</v>
      </c>
      <c r="P237" s="35">
        <v>58.143712780261033</v>
      </c>
      <c r="Q237" s="35">
        <v>57.758407468749354</v>
      </c>
      <c r="R237" s="35">
        <v>58.617744753241411</v>
      </c>
      <c r="S237" s="35">
        <v>60.748517346096229</v>
      </c>
      <c r="T237" s="35">
        <v>67.055368192351736</v>
      </c>
      <c r="U237" s="35">
        <v>72.610305091262674</v>
      </c>
      <c r="V237" s="35">
        <v>77.408362084875108</v>
      </c>
      <c r="W237" s="35">
        <v>81.487544855269917</v>
      </c>
      <c r="X237" s="35">
        <v>84.911446259043615</v>
      </c>
      <c r="Y237" s="35">
        <v>87.755830753555628</v>
      </c>
      <c r="Z237" s="35">
        <v>90.099260091188341</v>
      </c>
    </row>
    <row r="238" spans="1:26">
      <c r="A238" s="240" t="s">
        <v>774</v>
      </c>
      <c r="B238" s="35" t="s">
        <v>89</v>
      </c>
      <c r="C238" s="35">
        <v>98.828170250902687</v>
      </c>
      <c r="D238" s="35">
        <v>98.512082400770979</v>
      </c>
      <c r="E238" s="35">
        <v>98.11164916700379</v>
      </c>
      <c r="F238" s="35">
        <v>97.604924340662407</v>
      </c>
      <c r="G238" s="35">
        <v>96.96459403178433</v>
      </c>
      <c r="H238" s="35">
        <v>96.15687397190905</v>
      </c>
      <c r="I238" s="35">
        <v>100</v>
      </c>
      <c r="J238" s="35">
        <v>89.482881502014479</v>
      </c>
      <c r="K238" s="35">
        <v>80.509192381865617</v>
      </c>
      <c r="L238" s="35">
        <v>73.094189024123438</v>
      </c>
      <c r="M238" s="35">
        <v>67.178554737169605</v>
      </c>
      <c r="N238" s="35">
        <v>62.668826394151253</v>
      </c>
      <c r="O238" s="35">
        <v>59.466749991765631</v>
      </c>
      <c r="P238" s="35">
        <v>57.488693032135394</v>
      </c>
      <c r="Q238" s="35">
        <v>56.677362331669812</v>
      </c>
      <c r="R238" s="35">
        <v>57.00803540552117</v>
      </c>
      <c r="S238" s="35">
        <v>58.490873586433899</v>
      </c>
      <c r="T238" s="35">
        <v>65.40751086996579</v>
      </c>
      <c r="U238" s="35">
        <v>71.492686455688897</v>
      </c>
      <c r="V238" s="35">
        <v>76.724144949539536</v>
      </c>
      <c r="W238" s="35">
        <v>81.139154267643448</v>
      </c>
      <c r="X238" s="35">
        <v>84.810455020118212</v>
      </c>
      <c r="Y238" s="35">
        <v>87.827615549965088</v>
      </c>
      <c r="Z238" s="35">
        <v>90.284137342491519</v>
      </c>
    </row>
    <row r="239" spans="1:26">
      <c r="A239" s="240" t="s">
        <v>774</v>
      </c>
      <c r="B239" s="35" t="s">
        <v>90</v>
      </c>
      <c r="C239" s="35">
        <v>99.423398084481732</v>
      </c>
      <c r="D239" s="35">
        <v>99.251196126254328</v>
      </c>
      <c r="E239" s="35">
        <v>99.02784835086625</v>
      </c>
      <c r="F239" s="35">
        <v>98.738357605583303</v>
      </c>
      <c r="G239" s="35">
        <v>98.363461987335029</v>
      </c>
      <c r="H239" s="35">
        <v>100</v>
      </c>
      <c r="I239" s="35">
        <v>89.945879158959912</v>
      </c>
      <c r="J239" s="35">
        <v>81.281825387232757</v>
      </c>
      <c r="K239" s="35">
        <v>74.021604173855607</v>
      </c>
      <c r="L239" s="35">
        <v>68.116676266098864</v>
      </c>
      <c r="M239" s="35">
        <v>63.48760645326962</v>
      </c>
      <c r="N239" s="35">
        <v>60.047500032394737</v>
      </c>
      <c r="O239" s="35">
        <v>57.718070024174118</v>
      </c>
      <c r="P239" s="35">
        <v>56.439816976912816</v>
      </c>
      <c r="Q239" s="35">
        <v>56.177907913191881</v>
      </c>
      <c r="R239" s="35">
        <v>56.925017078172793</v>
      </c>
      <c r="S239" s="35">
        <v>58.701872528890128</v>
      </c>
      <c r="T239" s="35">
        <v>61.555664762557406</v>
      </c>
      <c r="U239" s="35">
        <v>68.67337475318142</v>
      </c>
      <c r="V239" s="35">
        <v>74.780053062920942</v>
      </c>
      <c r="W239" s="35">
        <v>79.893655511337926</v>
      </c>
      <c r="X239" s="35">
        <v>84.094956080645574</v>
      </c>
      <c r="Y239" s="35">
        <v>87.495816319317342</v>
      </c>
      <c r="Z239" s="35">
        <v>90.217103047359672</v>
      </c>
    </row>
    <row r="240" spans="1:26">
      <c r="A240" s="240" t="s">
        <v>774</v>
      </c>
      <c r="B240" s="35" t="s">
        <v>91</v>
      </c>
      <c r="C240" s="35">
        <v>99.573577003194174</v>
      </c>
      <c r="D240" s="35">
        <v>99.431545812624307</v>
      </c>
      <c r="E240" s="35">
        <v>99.242409493224542</v>
      </c>
      <c r="F240" s="35">
        <v>98.990702389277601</v>
      </c>
      <c r="G240" s="35">
        <v>98.656002856609064</v>
      </c>
      <c r="H240" s="35">
        <v>100</v>
      </c>
      <c r="I240" s="35">
        <v>89.883799378548886</v>
      </c>
      <c r="J240" s="35">
        <v>81.14212228005232</v>
      </c>
      <c r="K240" s="35">
        <v>73.769200466814496</v>
      </c>
      <c r="L240" s="35">
        <v>67.705800518955883</v>
      </c>
      <c r="M240" s="35">
        <v>62.866393245344</v>
      </c>
      <c r="N240" s="35">
        <v>59.159343493163327</v>
      </c>
      <c r="O240" s="35">
        <v>56.500774608250538</v>
      </c>
      <c r="P240" s="35">
        <v>54.823421178627939</v>
      </c>
      <c r="Q240" s="35">
        <v>54.081863748656332</v>
      </c>
      <c r="R240" s="35">
        <v>54.25530120746955</v>
      </c>
      <c r="S240" s="35">
        <v>55.348637824983413</v>
      </c>
      <c r="T240" s="35">
        <v>57.392236815626283</v>
      </c>
      <c r="U240" s="35">
        <v>65.723114887381556</v>
      </c>
      <c r="V240" s="35">
        <v>72.861530717509751</v>
      </c>
      <c r="W240" s="35">
        <v>78.784384221091358</v>
      </c>
      <c r="X240" s="35">
        <v>83.578798158122439</v>
      </c>
      <c r="Y240" s="35">
        <v>87.387354967184976</v>
      </c>
      <c r="Z240" s="35">
        <v>90.369807348337233</v>
      </c>
    </row>
    <row r="241" spans="1:26">
      <c r="A241" s="240" t="s">
        <v>774</v>
      </c>
      <c r="B241" s="35" t="s">
        <v>92</v>
      </c>
      <c r="C241" s="35">
        <v>99.816828423192987</v>
      </c>
      <c r="D241" s="35">
        <v>99.748643605082762</v>
      </c>
      <c r="E241" s="35">
        <v>99.65512650792364</v>
      </c>
      <c r="F241" s="35">
        <v>99.526909039131056</v>
      </c>
      <c r="G241" s="35">
        <v>100</v>
      </c>
      <c r="H241" s="35">
        <v>89.482605787797524</v>
      </c>
      <c r="I241" s="35">
        <v>80.414789793391265</v>
      </c>
      <c r="J241" s="35">
        <v>72.760649279697461</v>
      </c>
      <c r="K241" s="35">
        <v>66.43763874402967</v>
      </c>
      <c r="L241" s="35">
        <v>61.342070569482068</v>
      </c>
      <c r="M241" s="35">
        <v>57.36758944387158</v>
      </c>
      <c r="N241" s="35">
        <v>54.417557068111137</v>
      </c>
      <c r="O241" s="35">
        <v>52.412759886412488</v>
      </c>
      <c r="P241" s="35">
        <v>51.29584950075995</v>
      </c>
      <c r="Q241" s="35">
        <v>51.033676811943408</v>
      </c>
      <c r="R241" s="35">
        <v>51.618338614034876</v>
      </c>
      <c r="S241" s="35">
        <v>53.067396170647918</v>
      </c>
      <c r="T241" s="35">
        <v>55.423373555580902</v>
      </c>
      <c r="U241" s="35">
        <v>58.75229529783693</v>
      </c>
      <c r="V241" s="35">
        <v>67.647717188243973</v>
      </c>
      <c r="W241" s="35">
        <v>75.083287124005196</v>
      </c>
      <c r="X241" s="35">
        <v>81.07885306681915</v>
      </c>
      <c r="Y241" s="35">
        <v>85.785241292445093</v>
      </c>
      <c r="Z241" s="35">
        <v>89.406877485952648</v>
      </c>
    </row>
    <row r="242" spans="1:26">
      <c r="A242" s="240" t="s">
        <v>774</v>
      </c>
      <c r="B242" s="35" t="s">
        <v>93</v>
      </c>
      <c r="C242" s="35">
        <v>99.839777237554244</v>
      </c>
      <c r="D242" s="35">
        <v>99.77723655782917</v>
      </c>
      <c r="E242" s="35">
        <v>99.690326539436711</v>
      </c>
      <c r="F242" s="35">
        <v>99.569591193699338</v>
      </c>
      <c r="G242" s="35">
        <v>100</v>
      </c>
      <c r="H242" s="35">
        <v>89.006959516498014</v>
      </c>
      <c r="I242" s="35">
        <v>79.575889546063692</v>
      </c>
      <c r="J242" s="35">
        <v>71.643859852856934</v>
      </c>
      <c r="K242" s="35">
        <v>65.104442272573294</v>
      </c>
      <c r="L242" s="35">
        <v>59.833849133139715</v>
      </c>
      <c r="M242" s="35">
        <v>55.709303406558341</v>
      </c>
      <c r="N242" s="35">
        <v>52.62094057562868</v>
      </c>
      <c r="O242" s="35">
        <v>50.478907888561466</v>
      </c>
      <c r="P242" s="35">
        <v>49.217229767228197</v>
      </c>
      <c r="Q242" s="35">
        <v>48.795696158115462</v>
      </c>
      <c r="R242" s="35">
        <v>49.200655255251988</v>
      </c>
      <c r="S242" s="35">
        <v>50.445224119550012</v>
      </c>
      <c r="T242" s="35">
        <v>52.569086858345301</v>
      </c>
      <c r="U242" s="35">
        <v>55.63771739367548</v>
      </c>
      <c r="V242" s="35">
        <v>65.321135790555815</v>
      </c>
      <c r="W242" s="35">
        <v>73.458428937134926</v>
      </c>
      <c r="X242" s="35">
        <v>80.014719075105376</v>
      </c>
      <c r="Y242" s="35">
        <v>85.13556317918912</v>
      </c>
      <c r="Z242" s="35">
        <v>89.0451614150533</v>
      </c>
    </row>
    <row r="243" spans="1:26">
      <c r="A243" s="239" t="s">
        <v>768</v>
      </c>
      <c r="B243" s="35" t="s">
        <v>82</v>
      </c>
      <c r="C243" s="35">
        <v>98.373081370216681</v>
      </c>
      <c r="D243" s="35">
        <v>97.938980896174613</v>
      </c>
      <c r="E243" s="35">
        <v>97.390782793912365</v>
      </c>
      <c r="F243" s="35">
        <v>96.699544809597711</v>
      </c>
      <c r="G243" s="35">
        <v>95.829614745565351</v>
      </c>
      <c r="H243" s="35">
        <v>94.737458224378642</v>
      </c>
      <c r="I243" s="35">
        <v>100</v>
      </c>
      <c r="J243" s="35">
        <v>85.920687754884341</v>
      </c>
      <c r="K243" s="35">
        <v>74.431691512799688</v>
      </c>
      <c r="L243" s="35">
        <v>65.323370630971922</v>
      </c>
      <c r="M243" s="35">
        <v>58.321683684053568</v>
      </c>
      <c r="N243" s="35">
        <v>53.153369915023333</v>
      </c>
      <c r="O243" s="35">
        <v>49.583577752223071</v>
      </c>
      <c r="P243" s="35">
        <v>47.434648553094789</v>
      </c>
      <c r="Q243" s="35">
        <v>46.593917056006909</v>
      </c>
      <c r="R243" s="35">
        <v>47.016190231070823</v>
      </c>
      <c r="S243" s="35">
        <v>48.724243808158732</v>
      </c>
      <c r="T243" s="35">
        <v>56.472042173376614</v>
      </c>
      <c r="U243" s="35">
        <v>63.554189946478431</v>
      </c>
      <c r="V243" s="35">
        <v>69.83673629482486</v>
      </c>
      <c r="W243" s="35">
        <v>75.27651660527917</v>
      </c>
      <c r="X243" s="35">
        <v>79.895676735138409</v>
      </c>
      <c r="Y243" s="35">
        <v>83.757282723217614</v>
      </c>
      <c r="Z243" s="35">
        <v>86.94563287583135</v>
      </c>
    </row>
    <row r="244" spans="1:26">
      <c r="A244" s="239" t="s">
        <v>768</v>
      </c>
      <c r="B244" s="35" t="s">
        <v>83</v>
      </c>
      <c r="C244" s="35">
        <v>99.113285843166082</v>
      </c>
      <c r="D244" s="35">
        <v>98.863927365245601</v>
      </c>
      <c r="E244" s="35">
        <v>98.545024506891835</v>
      </c>
      <c r="F244" s="35">
        <v>98.137553367634425</v>
      </c>
      <c r="G244" s="35">
        <v>97.617523968820819</v>
      </c>
      <c r="H244" s="35">
        <v>100</v>
      </c>
      <c r="I244" s="35">
        <v>86.638020806789584</v>
      </c>
      <c r="J244" s="35">
        <v>75.612761519099379</v>
      </c>
      <c r="K244" s="35">
        <v>66.760632173213068</v>
      </c>
      <c r="L244" s="35">
        <v>59.855171494995432</v>
      </c>
      <c r="M244" s="35">
        <v>54.662699867406616</v>
      </c>
      <c r="N244" s="35">
        <v>50.976068939872313</v>
      </c>
      <c r="O244" s="35">
        <v>48.632712451131646</v>
      </c>
      <c r="P244" s="35">
        <v>47.522980351445028</v>
      </c>
      <c r="Q244" s="35">
        <v>47.593311792148519</v>
      </c>
      <c r="R244" s="35">
        <v>48.847131673570019</v>
      </c>
      <c r="S244" s="35">
        <v>51.344805637303168</v>
      </c>
      <c r="T244" s="35">
        <v>55.202569769308752</v>
      </c>
      <c r="U244" s="35">
        <v>62.698688990485394</v>
      </c>
      <c r="V244" s="35">
        <v>69.339665130083745</v>
      </c>
      <c r="W244" s="35">
        <v>75.066407688907759</v>
      </c>
      <c r="X244" s="35">
        <v>79.899652038545682</v>
      </c>
      <c r="Y244" s="35">
        <v>83.909754968643682</v>
      </c>
      <c r="Z244" s="35">
        <v>87.192312049227311</v>
      </c>
    </row>
    <row r="245" spans="1:26">
      <c r="A245" s="239" t="s">
        <v>768</v>
      </c>
      <c r="B245" s="35" t="s">
        <v>84</v>
      </c>
      <c r="C245" s="35">
        <v>99.153720679519409</v>
      </c>
      <c r="D245" s="35">
        <v>98.90101425897096</v>
      </c>
      <c r="E245" s="35">
        <v>98.573459464674357</v>
      </c>
      <c r="F245" s="35">
        <v>98.149307042762373</v>
      </c>
      <c r="G245" s="35">
        <v>97.600775409799652</v>
      </c>
      <c r="H245" s="35">
        <v>100</v>
      </c>
      <c r="I245" s="35">
        <v>85.559711560378631</v>
      </c>
      <c r="J245" s="35">
        <v>73.780642085628514</v>
      </c>
      <c r="K245" s="35">
        <v>64.397693303299135</v>
      </c>
      <c r="L245" s="35">
        <v>57.102861687643916</v>
      </c>
      <c r="M245" s="35">
        <v>51.599955344002815</v>
      </c>
      <c r="N245" s="35">
        <v>47.634795181554431</v>
      </c>
      <c r="O245" s="35">
        <v>45.009135847866169</v>
      </c>
      <c r="P245" s="35">
        <v>43.58533667347789</v>
      </c>
      <c r="Q245" s="35">
        <v>43.286802956370678</v>
      </c>
      <c r="R245" s="35">
        <v>44.097309366340049</v>
      </c>
      <c r="S245" s="35">
        <v>46.060775139355719</v>
      </c>
      <c r="T245" s="35">
        <v>49.281807291040771</v>
      </c>
      <c r="U245" s="35">
        <v>57.712408759832613</v>
      </c>
      <c r="V245" s="35">
        <v>65.308458479297073</v>
      </c>
      <c r="W245" s="35">
        <v>71.919396752518253</v>
      </c>
      <c r="X245" s="35">
        <v>77.517332020004716</v>
      </c>
      <c r="Y245" s="35">
        <v>82.156387645247307</v>
      </c>
      <c r="Z245" s="35">
        <v>85.936525186869574</v>
      </c>
    </row>
    <row r="246" spans="1:26">
      <c r="A246" s="239" t="s">
        <v>768</v>
      </c>
      <c r="B246" s="35" t="s">
        <v>85</v>
      </c>
      <c r="C246" s="35">
        <v>99.413749066826682</v>
      </c>
      <c r="D246" s="35">
        <v>99.224791042281979</v>
      </c>
      <c r="E246" s="35">
        <v>98.975283334132698</v>
      </c>
      <c r="F246" s="35">
        <v>98.646088610939799</v>
      </c>
      <c r="G246" s="35">
        <v>98.212219063612466</v>
      </c>
      <c r="H246" s="35">
        <v>100</v>
      </c>
      <c r="I246" s="35">
        <v>87.576790770714268</v>
      </c>
      <c r="J246" s="35">
        <v>77.159702430211382</v>
      </c>
      <c r="K246" s="35">
        <v>68.624443082821031</v>
      </c>
      <c r="L246" s="35">
        <v>61.794852556698011</v>
      </c>
      <c r="M246" s="35">
        <v>56.483135778208293</v>
      </c>
      <c r="N246" s="35">
        <v>52.515645342598752</v>
      </c>
      <c r="O246" s="35">
        <v>49.747734535622875</v>
      </c>
      <c r="P246" s="35">
        <v>48.071339775578046</v>
      </c>
      <c r="Q246" s="35">
        <v>47.418299818018724</v>
      </c>
      <c r="R246" s="35">
        <v>47.76152962835026</v>
      </c>
      <c r="S246" s="35">
        <v>49.115301395327812</v>
      </c>
      <c r="T246" s="35">
        <v>51.535109295240858</v>
      </c>
      <c r="U246" s="35">
        <v>60.290563719407828</v>
      </c>
      <c r="V246" s="35">
        <v>68.026323956596542</v>
      </c>
      <c r="W246" s="35">
        <v>74.616838178781592</v>
      </c>
      <c r="X246" s="35">
        <v>80.075040743526628</v>
      </c>
      <c r="Y246" s="35">
        <v>84.497827348639461</v>
      </c>
      <c r="Z246" s="35">
        <v>88.022016110521477</v>
      </c>
    </row>
    <row r="247" spans="1:26">
      <c r="A247" s="239" t="s">
        <v>768</v>
      </c>
      <c r="B247" s="35" t="s">
        <v>86</v>
      </c>
      <c r="C247" s="35">
        <v>99.794444214859652</v>
      </c>
      <c r="D247" s="35">
        <v>99.723513380026219</v>
      </c>
      <c r="E247" s="35">
        <v>99.62815804233756</v>
      </c>
      <c r="F247" s="35">
        <v>99.500009466607025</v>
      </c>
      <c r="G247" s="35">
        <v>100</v>
      </c>
      <c r="H247" s="35">
        <v>90.785813539196326</v>
      </c>
      <c r="I247" s="35">
        <v>82.734262078022738</v>
      </c>
      <c r="J247" s="35">
        <v>75.86479042416822</v>
      </c>
      <c r="K247" s="35">
        <v>70.148266636486696</v>
      </c>
      <c r="L247" s="35">
        <v>65.528700027934079</v>
      </c>
      <c r="M247" s="35">
        <v>61.940125123820799</v>
      </c>
      <c r="N247" s="35">
        <v>59.31878206514024</v>
      </c>
      <c r="O247" s="35">
        <v>57.611333071399805</v>
      </c>
      <c r="P247" s="35">
        <v>56.780028637442278</v>
      </c>
      <c r="Q247" s="35">
        <v>56.805644780848105</v>
      </c>
      <c r="R247" s="35">
        <v>57.688782067956389</v>
      </c>
      <c r="S247" s="35">
        <v>59.44982690821179</v>
      </c>
      <c r="T247" s="35">
        <v>62.12756574708186</v>
      </c>
      <c r="U247" s="35">
        <v>65.776133437770383</v>
      </c>
      <c r="V247" s="35">
        <v>73.089531033711538</v>
      </c>
      <c r="W247" s="35">
        <v>79.121937479345377</v>
      </c>
      <c r="X247" s="35">
        <v>83.970240744736685</v>
      </c>
      <c r="Y247" s="35">
        <v>87.791037290409562</v>
      </c>
      <c r="Z247" s="35">
        <v>90.757821890653105</v>
      </c>
    </row>
    <row r="248" spans="1:26">
      <c r="A248" s="239" t="s">
        <v>768</v>
      </c>
      <c r="B248" s="35" t="s">
        <v>87</v>
      </c>
      <c r="C248" s="35">
        <v>99.856463461397382</v>
      </c>
      <c r="D248" s="35">
        <v>99.805150609550509</v>
      </c>
      <c r="E248" s="35">
        <v>99.735521375274956</v>
      </c>
      <c r="F248" s="35">
        <v>99.641060753438495</v>
      </c>
      <c r="G248" s="35">
        <v>100</v>
      </c>
      <c r="H248" s="35">
        <v>92.719676691767518</v>
      </c>
      <c r="I248" s="35">
        <v>86.2027630174058</v>
      </c>
      <c r="J248" s="35">
        <v>80.509627954916624</v>
      </c>
      <c r="K248" s="35">
        <v>75.662540191719515</v>
      </c>
      <c r="L248" s="35">
        <v>71.658167048597022</v>
      </c>
      <c r="M248" s="35">
        <v>68.478411773620778</v>
      </c>
      <c r="N248" s="35">
        <v>66.099116738153668</v>
      </c>
      <c r="O248" s="35">
        <v>64.496602108340298</v>
      </c>
      <c r="P248" s="35">
        <v>63.652244180370957</v>
      </c>
      <c r="Q248" s="35">
        <v>63.555371418702755</v>
      </c>
      <c r="R248" s="35">
        <v>64.204721767532675</v>
      </c>
      <c r="S248" s="35">
        <v>65.608606637173679</v>
      </c>
      <c r="T248" s="35">
        <v>67.783798969312613</v>
      </c>
      <c r="U248" s="35">
        <v>70.753031546604873</v>
      </c>
      <c r="V248" s="35">
        <v>77.391259290657516</v>
      </c>
      <c r="W248" s="35">
        <v>82.73127846687234</v>
      </c>
      <c r="X248" s="35">
        <v>86.930617657514716</v>
      </c>
      <c r="Y248" s="35">
        <v>90.177362221678536</v>
      </c>
      <c r="Z248" s="35">
        <v>92.656059048042266</v>
      </c>
    </row>
    <row r="249" spans="1:26">
      <c r="A249" s="239" t="s">
        <v>768</v>
      </c>
      <c r="B249" s="35" t="s">
        <v>88</v>
      </c>
      <c r="C249" s="35">
        <v>99.904570987052793</v>
      </c>
      <c r="D249" s="35">
        <v>99.870928758629844</v>
      </c>
      <c r="E249" s="35">
        <v>99.825438107016083</v>
      </c>
      <c r="F249" s="35">
        <v>99.763935847053048</v>
      </c>
      <c r="G249" s="35">
        <v>100</v>
      </c>
      <c r="H249" s="35">
        <v>95.312581674161436</v>
      </c>
      <c r="I249" s="35">
        <v>90.988093788356082</v>
      </c>
      <c r="J249" s="35">
        <v>87.102337217115689</v>
      </c>
      <c r="K249" s="35">
        <v>83.709060469108167</v>
      </c>
      <c r="L249" s="35">
        <v>80.84407948443075</v>
      </c>
      <c r="M249" s="35">
        <v>78.529571455345803</v>
      </c>
      <c r="N249" s="35">
        <v>76.778073484407855</v>
      </c>
      <c r="O249" s="35">
        <v>75.59588599048864</v>
      </c>
      <c r="P249" s="35">
        <v>74.985713495644973</v>
      </c>
      <c r="Q249" s="35">
        <v>74.948464783680279</v>
      </c>
      <c r="R249" s="35">
        <v>75.484184603787867</v>
      </c>
      <c r="S249" s="35">
        <v>76.59211056964881</v>
      </c>
      <c r="T249" s="35">
        <v>78.269855044728175</v>
      </c>
      <c r="U249" s="35">
        <v>80.5117169994666</v>
      </c>
      <c r="V249" s="35">
        <v>85.144466169773182</v>
      </c>
      <c r="W249" s="35">
        <v>88.76288709724227</v>
      </c>
      <c r="X249" s="35">
        <v>91.549408136329177</v>
      </c>
      <c r="Y249" s="35">
        <v>93.672772819175051</v>
      </c>
      <c r="Z249" s="35">
        <v>95.278146037206511</v>
      </c>
    </row>
    <row r="250" spans="1:26">
      <c r="A250" s="239" t="s">
        <v>768</v>
      </c>
      <c r="B250" s="35" t="s">
        <v>89</v>
      </c>
      <c r="C250" s="35">
        <v>99.804733477652292</v>
      </c>
      <c r="D250" s="35">
        <v>99.739582732721829</v>
      </c>
      <c r="E250" s="35">
        <v>99.652737142231885</v>
      </c>
      <c r="F250" s="35">
        <v>99.537005698053889</v>
      </c>
      <c r="G250" s="35">
        <v>99.382839722703778</v>
      </c>
      <c r="H250" s="35">
        <v>100</v>
      </c>
      <c r="I250" s="35">
        <v>95.224166405404262</v>
      </c>
      <c r="J250" s="35">
        <v>90.829301073299732</v>
      </c>
      <c r="K250" s="35">
        <v>86.896410448213274</v>
      </c>
      <c r="L250" s="35">
        <v>83.482421458419338</v>
      </c>
      <c r="M250" s="35">
        <v>80.624829767153429</v>
      </c>
      <c r="N250" s="35">
        <v>78.346513716940095</v>
      </c>
      <c r="O250" s="35">
        <v>76.660172262895685</v>
      </c>
      <c r="P250" s="35">
        <v>75.572046861496105</v>
      </c>
      <c r="Q250" s="35">
        <v>75.084742513745752</v>
      </c>
      <c r="R250" s="35">
        <v>75.199064836569022</v>
      </c>
      <c r="S250" s="35">
        <v>75.914844862906222</v>
      </c>
      <c r="T250" s="35">
        <v>77.230745480775596</v>
      </c>
      <c r="U250" s="35">
        <v>82.326819453563033</v>
      </c>
      <c r="V250" s="35">
        <v>86.396269039399186</v>
      </c>
      <c r="W250" s="35">
        <v>89.595760120296788</v>
      </c>
      <c r="X250" s="35">
        <v>92.081785189865158</v>
      </c>
      <c r="Y250" s="35">
        <v>93.996301807917988</v>
      </c>
      <c r="Z250" s="35">
        <v>95.460813004009665</v>
      </c>
    </row>
    <row r="251" spans="1:26">
      <c r="A251" s="239" t="s">
        <v>768</v>
      </c>
      <c r="B251" s="35" t="s">
        <v>90</v>
      </c>
      <c r="C251" s="35">
        <v>99.739811598822698</v>
      </c>
      <c r="D251" s="35">
        <v>99.659688862322028</v>
      </c>
      <c r="E251" s="35">
        <v>99.554955205531982</v>
      </c>
      <c r="F251" s="35">
        <v>99.418095188386062</v>
      </c>
      <c r="G251" s="35">
        <v>99.239329752167507</v>
      </c>
      <c r="H251" s="35">
        <v>100</v>
      </c>
      <c r="I251" s="35">
        <v>94.981250695950564</v>
      </c>
      <c r="J251" s="35">
        <v>90.387761802569258</v>
      </c>
      <c r="K251" s="35">
        <v>86.310157843878002</v>
      </c>
      <c r="L251" s="35">
        <v>82.810558510755968</v>
      </c>
      <c r="M251" s="35">
        <v>79.92853198729631</v>
      </c>
      <c r="N251" s="35">
        <v>77.687143001074517</v>
      </c>
      <c r="O251" s="35">
        <v>76.098398669916648</v>
      </c>
      <c r="P251" s="35">
        <v>75.167675850097666</v>
      </c>
      <c r="Q251" s="35">
        <v>74.896919692680726</v>
      </c>
      <c r="R251" s="35">
        <v>75.286529210110302</v>
      </c>
      <c r="S251" s="35">
        <v>76.335906497955392</v>
      </c>
      <c r="T251" s="35">
        <v>78.04266648165364</v>
      </c>
      <c r="U251" s="35">
        <v>82.681554072278843</v>
      </c>
      <c r="V251" s="35">
        <v>86.437109757682975</v>
      </c>
      <c r="W251" s="35">
        <v>89.437249627133141</v>
      </c>
      <c r="X251" s="35">
        <v>91.809363472916232</v>
      </c>
      <c r="Y251" s="35">
        <v>93.670095173777398</v>
      </c>
      <c r="Z251" s="35">
        <v>95.120811811841165</v>
      </c>
    </row>
    <row r="252" spans="1:26">
      <c r="A252" s="239" t="s">
        <v>768</v>
      </c>
      <c r="B252" s="35" t="s">
        <v>91</v>
      </c>
      <c r="C252" s="35">
        <v>99.478512876319115</v>
      </c>
      <c r="D252" s="35">
        <v>99.328306298408734</v>
      </c>
      <c r="E252" s="35">
        <v>99.135047218754934</v>
      </c>
      <c r="F252" s="35">
        <v>98.886535705897174</v>
      </c>
      <c r="G252" s="35">
        <v>98.567206749555424</v>
      </c>
      <c r="H252" s="35">
        <v>100</v>
      </c>
      <c r="I252" s="35">
        <v>91.560534373910201</v>
      </c>
      <c r="J252" s="35">
        <v>84.160072398058901</v>
      </c>
      <c r="K252" s="35">
        <v>77.867480371005897</v>
      </c>
      <c r="L252" s="35">
        <v>72.69371534077186</v>
      </c>
      <c r="M252" s="35">
        <v>68.615211519720603</v>
      </c>
      <c r="N252" s="35">
        <v>65.592884697970547</v>
      </c>
      <c r="O252" s="35">
        <v>63.586257657312871</v>
      </c>
      <c r="P252" s="35">
        <v>62.563111737390145</v>
      </c>
      <c r="Q252" s="35">
        <v>62.505394762458344</v>
      </c>
      <c r="R252" s="35">
        <v>63.412055895024857</v>
      </c>
      <c r="S252" s="35">
        <v>65.299201736186745</v>
      </c>
      <c r="T252" s="35">
        <v>68.1975969152559</v>
      </c>
      <c r="U252" s="35">
        <v>74.190437234815974</v>
      </c>
      <c r="V252" s="35">
        <v>79.24995217123562</v>
      </c>
      <c r="W252" s="35">
        <v>83.443503122415109</v>
      </c>
      <c r="X252" s="35">
        <v>86.869218981204796</v>
      </c>
      <c r="Y252" s="35">
        <v>89.635985294713521</v>
      </c>
      <c r="Z252" s="35">
        <v>91.850708816352295</v>
      </c>
    </row>
    <row r="253" spans="1:26">
      <c r="A253" s="239" t="s">
        <v>768</v>
      </c>
      <c r="B253" s="35" t="s">
        <v>92</v>
      </c>
      <c r="C253" s="35">
        <v>98.641658916698177</v>
      </c>
      <c r="D253" s="35">
        <v>98.272651641161758</v>
      </c>
      <c r="E253" s="35">
        <v>97.804658763759932</v>
      </c>
      <c r="F253" s="35">
        <v>97.211904428548252</v>
      </c>
      <c r="G253" s="35">
        <v>96.462379037144032</v>
      </c>
      <c r="H253" s="35">
        <v>95.516627448764382</v>
      </c>
      <c r="I253" s="35">
        <v>100</v>
      </c>
      <c r="J253" s="35">
        <v>87.700263166954045</v>
      </c>
      <c r="K253" s="35">
        <v>77.432854913777518</v>
      </c>
      <c r="L253" s="35">
        <v>69.113904643481987</v>
      </c>
      <c r="M253" s="35">
        <v>62.586733466132301</v>
      </c>
      <c r="N253" s="35">
        <v>57.674055171069206</v>
      </c>
      <c r="O253" s="35">
        <v>54.211961730370128</v>
      </c>
      <c r="P253" s="35">
        <v>52.069841628127513</v>
      </c>
      <c r="Q253" s="35">
        <v>51.160871557780695</v>
      </c>
      <c r="R253" s="35">
        <v>51.446863640143917</v>
      </c>
      <c r="S253" s="35">
        <v>52.939918232605663</v>
      </c>
      <c r="T253" s="35">
        <v>60.450065939068764</v>
      </c>
      <c r="U253" s="35">
        <v>67.18937313877727</v>
      </c>
      <c r="V253" s="35">
        <v>73.073188552293942</v>
      </c>
      <c r="W253" s="35">
        <v>78.097971344372723</v>
      </c>
      <c r="X253" s="35">
        <v>82.314047622062162</v>
      </c>
      <c r="Y253" s="35">
        <v>85.802170597013088</v>
      </c>
      <c r="Z253" s="35">
        <v>88.655980023604371</v>
      </c>
    </row>
    <row r="254" spans="1:26">
      <c r="A254" s="239" t="s">
        <v>768</v>
      </c>
      <c r="B254" s="35" t="s">
        <v>93</v>
      </c>
      <c r="C254" s="35">
        <v>98.343463229304916</v>
      </c>
      <c r="D254" s="35">
        <v>97.905591090749951</v>
      </c>
      <c r="E254" s="35">
        <v>97.353731630447896</v>
      </c>
      <c r="F254" s="35">
        <v>96.659262279370296</v>
      </c>
      <c r="G254" s="35">
        <v>95.787000664806172</v>
      </c>
      <c r="H254" s="35">
        <v>94.694078205005383</v>
      </c>
      <c r="I254" s="35">
        <v>100</v>
      </c>
      <c r="J254" s="35">
        <v>85.938777095746403</v>
      </c>
      <c r="K254" s="35">
        <v>74.468193143531622</v>
      </c>
      <c r="L254" s="35">
        <v>65.381840938285535</v>
      </c>
      <c r="M254" s="35">
        <v>58.407264529090739</v>
      </c>
      <c r="N254" s="35">
        <v>53.27222771620719</v>
      </c>
      <c r="O254" s="35">
        <v>49.743019612099275</v>
      </c>
      <c r="P254" s="35">
        <v>47.643624322442207</v>
      </c>
      <c r="Q254" s="35">
        <v>46.863737835421823</v>
      </c>
      <c r="R254" s="35">
        <v>47.361368402876728</v>
      </c>
      <c r="S254" s="35">
        <v>49.163372457702245</v>
      </c>
      <c r="T254" s="35">
        <v>56.818322705278781</v>
      </c>
      <c r="U254" s="35">
        <v>63.810269055798599</v>
      </c>
      <c r="V254" s="35">
        <v>70.012702383017697</v>
      </c>
      <c r="W254" s="35">
        <v>75.386077507656069</v>
      </c>
      <c r="X254" s="35">
        <v>79.953300087781273</v>
      </c>
      <c r="Y254" s="35">
        <v>83.77640327709193</v>
      </c>
      <c r="Z254" s="35">
        <v>86.937744690518286</v>
      </c>
    </row>
    <row r="255" spans="1:26">
      <c r="A255" s="239" t="s">
        <v>754</v>
      </c>
      <c r="B255" s="35" t="s">
        <v>82</v>
      </c>
      <c r="C255" s="35">
        <v>99.785974993441386</v>
      </c>
      <c r="D255" s="35">
        <v>99.715307798352541</v>
      </c>
      <c r="E255" s="35">
        <v>99.621357436142532</v>
      </c>
      <c r="F255" s="35">
        <v>99.496491011580687</v>
      </c>
      <c r="G255" s="35">
        <v>99.330602831087916</v>
      </c>
      <c r="H255" s="35">
        <v>100</v>
      </c>
      <c r="I255" s="35">
        <v>94.942808417289299</v>
      </c>
      <c r="J255" s="35">
        <v>90.304885405159553</v>
      </c>
      <c r="K255" s="35">
        <v>86.169327988645875</v>
      </c>
      <c r="L255" s="35">
        <v>82.592854018378802</v>
      </c>
      <c r="M255" s="35">
        <v>79.611300695227698</v>
      </c>
      <c r="N255" s="35">
        <v>77.245189845740711</v>
      </c>
      <c r="O255" s="35">
        <v>75.504768747105416</v>
      </c>
      <c r="P255" s="35">
        <v>74.394174048536641</v>
      </c>
      <c r="Q255" s="35">
        <v>73.914542975134395</v>
      </c>
      <c r="R255" s="35">
        <v>74.066005501062719</v>
      </c>
      <c r="S255" s="35">
        <v>74.848544094563124</v>
      </c>
      <c r="T255" s="35">
        <v>76.261722323343051</v>
      </c>
      <c r="U255" s="35">
        <v>81.504320021366468</v>
      </c>
      <c r="V255" s="35">
        <v>85.711806393935362</v>
      </c>
      <c r="W255" s="35">
        <v>89.0348967861771</v>
      </c>
      <c r="X255" s="35">
        <v>91.627721234550634</v>
      </c>
      <c r="Y255" s="35">
        <v>93.632171116266164</v>
      </c>
      <c r="Z255" s="35">
        <v>95.170980853882497</v>
      </c>
    </row>
    <row r="256" spans="1:26">
      <c r="A256" s="239" t="s">
        <v>754</v>
      </c>
      <c r="B256" s="35" t="s">
        <v>83</v>
      </c>
      <c r="C256" s="35">
        <v>99.711428390005068</v>
      </c>
      <c r="D256" s="35">
        <v>99.619044351732427</v>
      </c>
      <c r="E256" s="35">
        <v>99.497168242612176</v>
      </c>
      <c r="F256" s="35">
        <v>99.336447575787687</v>
      </c>
      <c r="G256" s="35">
        <v>99.124610292021401</v>
      </c>
      <c r="H256" s="35">
        <v>100</v>
      </c>
      <c r="I256" s="35">
        <v>93.825246554570683</v>
      </c>
      <c r="J256" s="35">
        <v>88.241000337378978</v>
      </c>
      <c r="K256" s="35">
        <v>83.332116777123986</v>
      </c>
      <c r="L256" s="35">
        <v>79.147807588379592</v>
      </c>
      <c r="M256" s="35">
        <v>75.71129383055343</v>
      </c>
      <c r="N256" s="35">
        <v>73.028801130774241</v>
      </c>
      <c r="O256" s="35">
        <v>71.097177904763868</v>
      </c>
      <c r="P256" s="35">
        <v>69.909828618550932</v>
      </c>
      <c r="Q256" s="35">
        <v>69.4609105135292</v>
      </c>
      <c r="R256" s="35">
        <v>69.747861041681176</v>
      </c>
      <c r="S256" s="35">
        <v>70.772340529300195</v>
      </c>
      <c r="T256" s="35">
        <v>72.539630500850166</v>
      </c>
      <c r="U256" s="35">
        <v>78.329348237986565</v>
      </c>
      <c r="V256" s="35">
        <v>83.059883552648458</v>
      </c>
      <c r="W256" s="35">
        <v>86.855776940996293</v>
      </c>
      <c r="X256" s="35">
        <v>89.859742334981945</v>
      </c>
      <c r="Y256" s="35">
        <v>92.211915634955005</v>
      </c>
      <c r="Z256" s="35">
        <v>94.038875650324144</v>
      </c>
    </row>
    <row r="257" spans="1:26">
      <c r="A257" s="239" t="s">
        <v>754</v>
      </c>
      <c r="B257" s="35" t="s">
        <v>84</v>
      </c>
      <c r="C257" s="35">
        <v>99.670681186094583</v>
      </c>
      <c r="D257" s="35">
        <v>99.569321511563743</v>
      </c>
      <c r="E257" s="35">
        <v>99.436864029113934</v>
      </c>
      <c r="F257" s="35">
        <v>99.26383822275875</v>
      </c>
      <c r="G257" s="35">
        <v>99.037939448762515</v>
      </c>
      <c r="H257" s="35">
        <v>100</v>
      </c>
      <c r="I257" s="35">
        <v>93.693026297378978</v>
      </c>
      <c r="J257" s="35">
        <v>88.005661783641841</v>
      </c>
      <c r="K257" s="35">
        <v>83.027213046703807</v>
      </c>
      <c r="L257" s="35">
        <v>78.80850930132803</v>
      </c>
      <c r="M257" s="35">
        <v>75.372665614332689</v>
      </c>
      <c r="N257" s="35">
        <v>72.725028152113993</v>
      </c>
      <c r="O257" s="35">
        <v>70.8615032460892</v>
      </c>
      <c r="P257" s="35">
        <v>69.774946511732097</v>
      </c>
      <c r="Q257" s="35">
        <v>69.459574777539274</v>
      </c>
      <c r="R257" s="35">
        <v>69.913487112016384</v>
      </c>
      <c r="S257" s="35">
        <v>71.139387916045166</v>
      </c>
      <c r="T257" s="35">
        <v>73.143544889418706</v>
      </c>
      <c r="U257" s="35">
        <v>78.653967525777048</v>
      </c>
      <c r="V257" s="35">
        <v>83.181197890226841</v>
      </c>
      <c r="W257" s="35">
        <v>86.839188058943961</v>
      </c>
      <c r="X257" s="35">
        <v>89.756952052147554</v>
      </c>
      <c r="Y257" s="35">
        <v>92.06122686380597</v>
      </c>
      <c r="Z257" s="35">
        <v>93.867109002805421</v>
      </c>
    </row>
    <row r="258" spans="1:26">
      <c r="A258" s="239" t="s">
        <v>754</v>
      </c>
      <c r="B258" s="35" t="s">
        <v>85</v>
      </c>
      <c r="C258" s="35">
        <v>99.498836638109012</v>
      </c>
      <c r="D258" s="35">
        <v>99.350465029531208</v>
      </c>
      <c r="E258" s="35">
        <v>99.158376544663597</v>
      </c>
      <c r="F258" s="35">
        <v>98.909832410941647</v>
      </c>
      <c r="G258" s="35">
        <v>98.588478379546558</v>
      </c>
      <c r="H258" s="35">
        <v>100</v>
      </c>
      <c r="I258" s="35">
        <v>91.384440553937068</v>
      </c>
      <c r="J258" s="35">
        <v>83.835460622214867</v>
      </c>
      <c r="K258" s="35">
        <v>77.413210483058705</v>
      </c>
      <c r="L258" s="35">
        <v>72.121113538418697</v>
      </c>
      <c r="M258" s="35">
        <v>67.92920816154205</v>
      </c>
      <c r="N258" s="35">
        <v>64.792966856311381</v>
      </c>
      <c r="O258" s="35">
        <v>62.667218272444892</v>
      </c>
      <c r="P258" s="35">
        <v>61.515655256565715</v>
      </c>
      <c r="Q258" s="35">
        <v>61.316712421351106</v>
      </c>
      <c r="R258" s="35">
        <v>62.066530095954519</v>
      </c>
      <c r="S258" s="35">
        <v>63.779449600927919</v>
      </c>
      <c r="T258" s="35">
        <v>66.486120469289702</v>
      </c>
      <c r="U258" s="35">
        <v>72.8687517225368</v>
      </c>
      <c r="V258" s="35">
        <v>78.261957313335657</v>
      </c>
      <c r="W258" s="35">
        <v>82.727251884902472</v>
      </c>
      <c r="X258" s="35">
        <v>86.365760952795924</v>
      </c>
      <c r="Y258" s="35">
        <v>89.293867384114108</v>
      </c>
      <c r="Z258" s="35">
        <v>91.627534102994332</v>
      </c>
    </row>
    <row r="259" spans="1:26">
      <c r="A259" s="239" t="s">
        <v>754</v>
      </c>
      <c r="B259" s="35" t="s">
        <v>86</v>
      </c>
      <c r="C259" s="35">
        <v>99.284110316870823</v>
      </c>
      <c r="D259" s="35">
        <v>99.080029630573833</v>
      </c>
      <c r="E259" s="35">
        <v>98.818160583076761</v>
      </c>
      <c r="F259" s="35">
        <v>98.482393246916772</v>
      </c>
      <c r="G259" s="35">
        <v>98.052291638884498</v>
      </c>
      <c r="H259" s="35">
        <v>100</v>
      </c>
      <c r="I259" s="35">
        <v>88.804343532786035</v>
      </c>
      <c r="J259" s="35">
        <v>79.309544851741421</v>
      </c>
      <c r="K259" s="35">
        <v>71.48619946368288</v>
      </c>
      <c r="L259" s="35">
        <v>65.236129043029521</v>
      </c>
      <c r="M259" s="35">
        <v>60.433670083431458</v>
      </c>
      <c r="N259" s="35">
        <v>56.954474320608071</v>
      </c>
      <c r="O259" s="35">
        <v>54.693824627835994</v>
      </c>
      <c r="P259" s="35">
        <v>53.577290844721261</v>
      </c>
      <c r="Q259" s="35">
        <v>53.566301699886154</v>
      </c>
      <c r="R259" s="35">
        <v>54.660471703646721</v>
      </c>
      <c r="S259" s="35">
        <v>56.897622601822171</v>
      </c>
      <c r="T259" s="35">
        <v>60.351508711875667</v>
      </c>
      <c r="U259" s="35">
        <v>67.352967932049751</v>
      </c>
      <c r="V259" s="35">
        <v>73.428718085966665</v>
      </c>
      <c r="W259" s="35">
        <v>78.578171595427477</v>
      </c>
      <c r="X259" s="35">
        <v>82.861672677707659</v>
      </c>
      <c r="Y259" s="35">
        <v>86.372632715051594</v>
      </c>
      <c r="Z259" s="35">
        <v>89.217163627053154</v>
      </c>
    </row>
    <row r="260" spans="1:26">
      <c r="A260" s="239" t="s">
        <v>754</v>
      </c>
      <c r="B260" s="35" t="s">
        <v>87</v>
      </c>
      <c r="C260" s="35">
        <v>99.238468274629241</v>
      </c>
      <c r="D260" s="35">
        <v>99.025241672290448</v>
      </c>
      <c r="E260" s="35">
        <v>98.752733974515934</v>
      </c>
      <c r="F260" s="35">
        <v>98.404733079964529</v>
      </c>
      <c r="G260" s="35">
        <v>97.960764808412875</v>
      </c>
      <c r="H260" s="35">
        <v>100</v>
      </c>
      <c r="I260" s="35">
        <v>88.510613038298999</v>
      </c>
      <c r="J260" s="35">
        <v>78.808402932138648</v>
      </c>
      <c r="K260" s="35">
        <v>70.852802100241448</v>
      </c>
      <c r="L260" s="35">
        <v>64.532187343802377</v>
      </c>
      <c r="M260" s="35">
        <v>59.708411218160748</v>
      </c>
      <c r="N260" s="35">
        <v>56.247350637184169</v>
      </c>
      <c r="O260" s="35">
        <v>54.037954336022132</v>
      </c>
      <c r="P260" s="35">
        <v>53.003063531546537</v>
      </c>
      <c r="Q260" s="35">
        <v>53.10489995958585</v>
      </c>
      <c r="R260" s="35">
        <v>54.347226797562072</v>
      </c>
      <c r="S260" s="35">
        <v>56.77514799701796</v>
      </c>
      <c r="T260" s="35">
        <v>60.472450510214038</v>
      </c>
      <c r="U260" s="35">
        <v>67.359391773060807</v>
      </c>
      <c r="V260" s="35">
        <v>73.348163215882437</v>
      </c>
      <c r="W260" s="35">
        <v>78.438014848044872</v>
      </c>
      <c r="X260" s="35">
        <v>82.685814797266232</v>
      </c>
      <c r="Y260" s="35">
        <v>86.180106862895485</v>
      </c>
      <c r="Z260" s="35">
        <v>89.022009670047836</v>
      </c>
    </row>
    <row r="261" spans="1:26">
      <c r="A261" s="239" t="s">
        <v>754</v>
      </c>
      <c r="B261" s="35" t="s">
        <v>88</v>
      </c>
      <c r="C261" s="35">
        <v>99.100057246299883</v>
      </c>
      <c r="D261" s="35">
        <v>98.846108371267633</v>
      </c>
      <c r="E261" s="35">
        <v>98.521100394223737</v>
      </c>
      <c r="F261" s="35">
        <v>98.105536797710428</v>
      </c>
      <c r="G261" s="35">
        <v>97.574820553320549</v>
      </c>
      <c r="H261" s="35">
        <v>100</v>
      </c>
      <c r="I261" s="35">
        <v>86.367175556209702</v>
      </c>
      <c r="J261" s="35">
        <v>75.152735832794605</v>
      </c>
      <c r="K261" s="35">
        <v>66.172639201984524</v>
      </c>
      <c r="L261" s="35">
        <v>59.182309779940866</v>
      </c>
      <c r="M261" s="35">
        <v>53.933460295527766</v>
      </c>
      <c r="N261" s="35">
        <v>50.207928121845377</v>
      </c>
      <c r="O261" s="35">
        <v>47.835307256229079</v>
      </c>
      <c r="P261" s="35">
        <v>46.700741592294811</v>
      </c>
      <c r="Q261" s="35">
        <v>46.747653227708597</v>
      </c>
      <c r="R261" s="35">
        <v>47.978402143216229</v>
      </c>
      <c r="S261" s="35">
        <v>50.454267367404924</v>
      </c>
      <c r="T261" s="35">
        <v>54.294692897110799</v>
      </c>
      <c r="U261" s="35">
        <v>61.90578198722374</v>
      </c>
      <c r="V261" s="35">
        <v>68.668141707095771</v>
      </c>
      <c r="W261" s="35">
        <v>74.511599737040072</v>
      </c>
      <c r="X261" s="35">
        <v>79.450305584798315</v>
      </c>
      <c r="Y261" s="35">
        <v>83.551594547439876</v>
      </c>
      <c r="Z261" s="35">
        <v>86.910482952882219</v>
      </c>
    </row>
    <row r="262" spans="1:26">
      <c r="A262" s="239" t="s">
        <v>754</v>
      </c>
      <c r="B262" s="35" t="s">
        <v>89</v>
      </c>
      <c r="C262" s="35">
        <v>99.176558643274078</v>
      </c>
      <c r="D262" s="35">
        <v>98.937752602465181</v>
      </c>
      <c r="E262" s="35">
        <v>98.630228429668776</v>
      </c>
      <c r="F262" s="35">
        <v>98.234569160716262</v>
      </c>
      <c r="G262" s="35">
        <v>97.726108118468261</v>
      </c>
      <c r="H262" s="35">
        <v>100</v>
      </c>
      <c r="I262" s="35">
        <v>86.781511811111002</v>
      </c>
      <c r="J262" s="35">
        <v>75.840186234499086</v>
      </c>
      <c r="K262" s="35">
        <v>67.017597230793598</v>
      </c>
      <c r="L262" s="35">
        <v>60.095488281165522</v>
      </c>
      <c r="M262" s="35">
        <v>54.847748812466023</v>
      </c>
      <c r="N262" s="35">
        <v>51.072238423110825</v>
      </c>
      <c r="O262" s="35">
        <v>48.608024691424184</v>
      </c>
      <c r="P262" s="35">
        <v>47.34346651810317</v>
      </c>
      <c r="Q262" s="35">
        <v>47.219345931953725</v>
      </c>
      <c r="R262" s="35">
        <v>48.229782132202523</v>
      </c>
      <c r="S262" s="35">
        <v>50.422295253911521</v>
      </c>
      <c r="T262" s="35">
        <v>53.897152131809698</v>
      </c>
      <c r="U262" s="35">
        <v>61.718346678794987</v>
      </c>
      <c r="V262" s="35">
        <v>68.654358396595796</v>
      </c>
      <c r="W262" s="35">
        <v>74.627913253363133</v>
      </c>
      <c r="X262" s="35">
        <v>79.654515950029719</v>
      </c>
      <c r="Y262" s="35">
        <v>83.807541716071171</v>
      </c>
      <c r="Z262" s="35">
        <v>87.189816265927348</v>
      </c>
    </row>
    <row r="263" spans="1:26">
      <c r="A263" s="239" t="s">
        <v>754</v>
      </c>
      <c r="B263" s="35" t="s">
        <v>90</v>
      </c>
      <c r="C263" s="35">
        <v>99.349610558433994</v>
      </c>
      <c r="D263" s="35">
        <v>99.153656189120028</v>
      </c>
      <c r="E263" s="35">
        <v>98.899031718281734</v>
      </c>
      <c r="F263" s="35">
        <v>98.568426349260861</v>
      </c>
      <c r="G263" s="35">
        <v>98.139598458548647</v>
      </c>
      <c r="H263" s="35">
        <v>100</v>
      </c>
      <c r="I263" s="35">
        <v>88.493261229872104</v>
      </c>
      <c r="J263" s="35">
        <v>78.752688741555488</v>
      </c>
      <c r="K263" s="35">
        <v>70.721034327957526</v>
      </c>
      <c r="L263" s="35">
        <v>64.278926245464135</v>
      </c>
      <c r="M263" s="35">
        <v>59.284403532355213</v>
      </c>
      <c r="N263" s="35">
        <v>55.599928054709046</v>
      </c>
      <c r="O263" s="35">
        <v>53.109207445708918</v>
      </c>
      <c r="P263" s="35">
        <v>51.726760473791614</v>
      </c>
      <c r="Q263" s="35">
        <v>51.402828610071182</v>
      </c>
      <c r="R263" s="35">
        <v>52.125518839565729</v>
      </c>
      <c r="S263" s="35">
        <v>53.92124322755155</v>
      </c>
      <c r="T263" s="35">
        <v>56.853705371011401</v>
      </c>
      <c r="U263" s="35">
        <v>64.595653797601543</v>
      </c>
      <c r="V263" s="35">
        <v>71.348507066433015</v>
      </c>
      <c r="W263" s="35">
        <v>77.073514085303685</v>
      </c>
      <c r="X263" s="35">
        <v>81.819949089217431</v>
      </c>
      <c r="Y263" s="35">
        <v>85.687030011964282</v>
      </c>
      <c r="Z263" s="35">
        <v>88.795196617941173</v>
      </c>
    </row>
    <row r="264" spans="1:26">
      <c r="A264" s="239" t="s">
        <v>754</v>
      </c>
      <c r="B264" s="35" t="s">
        <v>91</v>
      </c>
      <c r="C264" s="35">
        <v>99.540697953660924</v>
      </c>
      <c r="D264" s="35">
        <v>99.396709832050504</v>
      </c>
      <c r="E264" s="35">
        <v>99.207784901870397</v>
      </c>
      <c r="F264" s="35">
        <v>98.960045790147959</v>
      </c>
      <c r="G264" s="35">
        <v>98.635435832382484</v>
      </c>
      <c r="H264" s="35">
        <v>100</v>
      </c>
      <c r="I264" s="35">
        <v>90.872477958296983</v>
      </c>
      <c r="J264" s="35">
        <v>82.908517272440761</v>
      </c>
      <c r="K264" s="35">
        <v>76.144113535695411</v>
      </c>
      <c r="L264" s="35">
        <v>70.560562934786901</v>
      </c>
      <c r="M264" s="35">
        <v>66.108629275640681</v>
      </c>
      <c r="N264" s="35">
        <v>62.727468234559716</v>
      </c>
      <c r="O264" s="35">
        <v>60.358301329959474</v>
      </c>
      <c r="P264" s="35">
        <v>58.953598619244886</v>
      </c>
      <c r="Q264" s="35">
        <v>58.482751273774269</v>
      </c>
      <c r="R264" s="35">
        <v>58.935099576959502</v>
      </c>
      <c r="S264" s="35">
        <v>60.320888210633029</v>
      </c>
      <c r="T264" s="35">
        <v>62.670349078333743</v>
      </c>
      <c r="U264" s="35">
        <v>69.908856104021197</v>
      </c>
      <c r="V264" s="35">
        <v>76.049248579882402</v>
      </c>
      <c r="W264" s="35">
        <v>81.128667921217385</v>
      </c>
      <c r="X264" s="35">
        <v>85.249216247239772</v>
      </c>
      <c r="Y264" s="35">
        <v>88.541907174249218</v>
      </c>
      <c r="Z264" s="35">
        <v>91.142733296237409</v>
      </c>
    </row>
    <row r="265" spans="1:26">
      <c r="A265" s="239" t="s">
        <v>754</v>
      </c>
      <c r="B265" s="35" t="s">
        <v>92</v>
      </c>
      <c r="C265" s="35">
        <v>99.6448054602741</v>
      </c>
      <c r="D265" s="35">
        <v>99.528840563259777</v>
      </c>
      <c r="E265" s="35">
        <v>99.375148908116316</v>
      </c>
      <c r="F265" s="35">
        <v>99.171558460633662</v>
      </c>
      <c r="G265" s="35">
        <v>98.90204708956108</v>
      </c>
      <c r="H265" s="35">
        <v>100</v>
      </c>
      <c r="I265" s="35">
        <v>92.006216937540273</v>
      </c>
      <c r="J265" s="35">
        <v>84.92676462576317</v>
      </c>
      <c r="K265" s="35">
        <v>78.820572569181252</v>
      </c>
      <c r="L265" s="35">
        <v>73.700057114833754</v>
      </c>
      <c r="M265" s="35">
        <v>69.548353048569155</v>
      </c>
      <c r="N265" s="35">
        <v>66.333692694574836</v>
      </c>
      <c r="O265" s="35">
        <v>64.020483283792856</v>
      </c>
      <c r="P265" s="35">
        <v>62.577252738237235</v>
      </c>
      <c r="Q265" s="35">
        <v>61.981910002748045</v>
      </c>
      <c r="R265" s="35">
        <v>62.224797399760888</v>
      </c>
      <c r="S265" s="35">
        <v>63.309893352256694</v>
      </c>
      <c r="T265" s="35">
        <v>65.254325821004102</v>
      </c>
      <c r="U265" s="35">
        <v>72.34380688416546</v>
      </c>
      <c r="V265" s="35">
        <v>78.260449724576759</v>
      </c>
      <c r="W265" s="35">
        <v>83.079040082985102</v>
      </c>
      <c r="X265" s="35">
        <v>86.930455467255257</v>
      </c>
      <c r="Y265" s="35">
        <v>89.965046962780775</v>
      </c>
      <c r="Z265" s="35">
        <v>92.330121771328947</v>
      </c>
    </row>
    <row r="266" spans="1:26">
      <c r="A266" s="239" t="s">
        <v>754</v>
      </c>
      <c r="B266" s="35" t="s">
        <v>93</v>
      </c>
      <c r="C266" s="35">
        <v>99.794018275628275</v>
      </c>
      <c r="D266" s="35">
        <v>99.725297635647621</v>
      </c>
      <c r="E266" s="35">
        <v>99.633697472192452</v>
      </c>
      <c r="F266" s="35">
        <v>99.511637276974483</v>
      </c>
      <c r="G266" s="35">
        <v>99.349053643384337</v>
      </c>
      <c r="H266" s="35">
        <v>100</v>
      </c>
      <c r="I266" s="35">
        <v>94.968936189617537</v>
      </c>
      <c r="J266" s="35">
        <v>90.352156350897076</v>
      </c>
      <c r="K266" s="35">
        <v>86.231648960904124</v>
      </c>
      <c r="L266" s="35">
        <v>82.663529246652018</v>
      </c>
      <c r="M266" s="35">
        <v>79.683387532604243</v>
      </c>
      <c r="N266" s="35">
        <v>77.311712846882358</v>
      </c>
      <c r="O266" s="35">
        <v>75.558817805467953</v>
      </c>
      <c r="P266" s="35">
        <v>74.428920640796036</v>
      </c>
      <c r="Q266" s="35">
        <v>73.923211195248882</v>
      </c>
      <c r="R266" s="35">
        <v>74.041834518129519</v>
      </c>
      <c r="S266" s="35">
        <v>74.784778073925537</v>
      </c>
      <c r="T266" s="35">
        <v>76.151663725484369</v>
      </c>
      <c r="U266" s="35">
        <v>81.457647848791922</v>
      </c>
      <c r="V266" s="35">
        <v>85.708412813491535</v>
      </c>
      <c r="W266" s="35">
        <v>89.0586341849137</v>
      </c>
      <c r="X266" s="35">
        <v>91.666586989163761</v>
      </c>
      <c r="Y266" s="35">
        <v>93.677798507971659</v>
      </c>
      <c r="Z266" s="35">
        <v>95.217889267702375</v>
      </c>
    </row>
    <row r="267" spans="1:26">
      <c r="A267" s="239" t="s">
        <v>752</v>
      </c>
      <c r="B267" s="35" t="s">
        <v>82</v>
      </c>
      <c r="C267" s="35">
        <v>99.815661518862015</v>
      </c>
      <c r="D267" s="35">
        <v>99.752849382518349</v>
      </c>
      <c r="E267" s="35">
        <v>99.668674376937147</v>
      </c>
      <c r="F267" s="35">
        <v>99.555902695316178</v>
      </c>
      <c r="G267" s="35">
        <v>100</v>
      </c>
      <c r="H267" s="35">
        <v>91.989828567711882</v>
      </c>
      <c r="I267" s="35">
        <v>84.887935467589443</v>
      </c>
      <c r="J267" s="35">
        <v>78.747927183726532</v>
      </c>
      <c r="K267" s="35">
        <v>73.579047532920242</v>
      </c>
      <c r="L267" s="35">
        <v>69.362548277539162</v>
      </c>
      <c r="M267" s="35">
        <v>66.065346607434435</v>
      </c>
      <c r="N267" s="35">
        <v>63.650574335426427</v>
      </c>
      <c r="O267" s="35">
        <v>62.085189611934879</v>
      </c>
      <c r="P267" s="35">
        <v>61.34507849548779</v>
      </c>
      <c r="Q267" s="35">
        <v>61.418109090557792</v>
      </c>
      <c r="R267" s="35">
        <v>62.305499277394851</v>
      </c>
      <c r="S267" s="35">
        <v>64.021684022445029</v>
      </c>
      <c r="T267" s="35">
        <v>66.592663501562441</v>
      </c>
      <c r="U267" s="35">
        <v>70.052611293713838</v>
      </c>
      <c r="V267" s="35">
        <v>76.577060176102819</v>
      </c>
      <c r="W267" s="35">
        <v>81.887855834194667</v>
      </c>
      <c r="X267" s="35">
        <v>86.117722303254226</v>
      </c>
      <c r="Y267" s="35">
        <v>89.431630765041817</v>
      </c>
      <c r="Z267" s="35">
        <v>91.995876782813127</v>
      </c>
    </row>
    <row r="268" spans="1:26">
      <c r="A268" s="239" t="s">
        <v>752</v>
      </c>
      <c r="B268" s="35" t="s">
        <v>83</v>
      </c>
      <c r="C268" s="35">
        <v>99.63642495113713</v>
      </c>
      <c r="D268" s="35">
        <v>99.517731003384498</v>
      </c>
      <c r="E268" s="35">
        <v>99.360427808850659</v>
      </c>
      <c r="F268" s="35">
        <v>99.152062675350521</v>
      </c>
      <c r="G268" s="35">
        <v>98.87624713258009</v>
      </c>
      <c r="H268" s="35">
        <v>100</v>
      </c>
      <c r="I268" s="35">
        <v>91.825667362240893</v>
      </c>
      <c r="J268" s="35">
        <v>84.601089439827632</v>
      </c>
      <c r="K268" s="35">
        <v>78.381709302538425</v>
      </c>
      <c r="L268" s="35">
        <v>73.17543493315199</v>
      </c>
      <c r="M268" s="35">
        <v>68.960716411129269</v>
      </c>
      <c r="N268" s="35">
        <v>65.701491109111146</v>
      </c>
      <c r="O268" s="35">
        <v>63.358596610874173</v>
      </c>
      <c r="P268" s="35">
        <v>61.897888807675926</v>
      </c>
      <c r="Q268" s="35">
        <v>61.295575085115431</v>
      </c>
      <c r="R268" s="35">
        <v>61.541289528769127</v>
      </c>
      <c r="S268" s="35">
        <v>62.639299912654955</v>
      </c>
      <c r="T268" s="35">
        <v>64.60801976268128</v>
      </c>
      <c r="U268" s="35">
        <v>71.79794024589367</v>
      </c>
      <c r="V268" s="35">
        <v>77.811788021759639</v>
      </c>
      <c r="W268" s="35">
        <v>82.717905094105788</v>
      </c>
      <c r="X268" s="35">
        <v>86.644384528619852</v>
      </c>
      <c r="Y268" s="35">
        <v>89.741182822760948</v>
      </c>
      <c r="Z268" s="35">
        <v>92.156552485634762</v>
      </c>
    </row>
    <row r="269" spans="1:26">
      <c r="A269" s="239" t="s">
        <v>752</v>
      </c>
      <c r="B269" s="35" t="s">
        <v>84</v>
      </c>
      <c r="C269" s="35">
        <v>99.554293590152781</v>
      </c>
      <c r="D269" s="35">
        <v>99.417229034742391</v>
      </c>
      <c r="E269" s="35">
        <v>99.238195669269047</v>
      </c>
      <c r="F269" s="35">
        <v>99.004471556376146</v>
      </c>
      <c r="G269" s="35">
        <v>98.699569651527668</v>
      </c>
      <c r="H269" s="35">
        <v>100</v>
      </c>
      <c r="I269" s="35">
        <v>91.566490969462194</v>
      </c>
      <c r="J269" s="35">
        <v>84.150408264988158</v>
      </c>
      <c r="K269" s="35">
        <v>77.810005775689433</v>
      </c>
      <c r="L269" s="35">
        <v>72.550720530404732</v>
      </c>
      <c r="M269" s="35">
        <v>68.346217593254337</v>
      </c>
      <c r="N269" s="35">
        <v>65.155536339189737</v>
      </c>
      <c r="O269" s="35">
        <v>62.935944788920082</v>
      </c>
      <c r="P269" s="35">
        <v>61.651870956819877</v>
      </c>
      <c r="Q269" s="35">
        <v>61.280572363944628</v>
      </c>
      <c r="R269" s="35">
        <v>61.815179702470999</v>
      </c>
      <c r="S269" s="35">
        <v>63.265542078737056</v>
      </c>
      <c r="T269" s="35">
        <v>65.657004949437365</v>
      </c>
      <c r="U269" s="35">
        <v>72.360072152152824</v>
      </c>
      <c r="V269" s="35">
        <v>78.003960132465579</v>
      </c>
      <c r="W269" s="35">
        <v>82.65200202110934</v>
      </c>
      <c r="X269" s="35">
        <v>86.41460541833726</v>
      </c>
      <c r="Y269" s="35">
        <v>89.420129686971777</v>
      </c>
      <c r="Z269" s="35">
        <v>91.7963411671834</v>
      </c>
    </row>
    <row r="270" spans="1:26">
      <c r="A270" s="239" t="s">
        <v>752</v>
      </c>
      <c r="B270" s="35" t="s">
        <v>85</v>
      </c>
      <c r="C270" s="35">
        <v>99.533715247422251</v>
      </c>
      <c r="D270" s="35">
        <v>99.398136112118607</v>
      </c>
      <c r="E270" s="35">
        <v>99.223308446941431</v>
      </c>
      <c r="F270" s="35">
        <v>98.997985547357274</v>
      </c>
      <c r="G270" s="35">
        <v>98.707774646732986</v>
      </c>
      <c r="H270" s="35">
        <v>100</v>
      </c>
      <c r="I270" s="35">
        <v>92.27314671557869</v>
      </c>
      <c r="J270" s="35">
        <v>85.435487463023748</v>
      </c>
      <c r="K270" s="35">
        <v>79.569356640725246</v>
      </c>
      <c r="L270" s="35">
        <v>74.704569686639942</v>
      </c>
      <c r="M270" s="35">
        <v>70.83735966733687</v>
      </c>
      <c r="N270" s="35">
        <v>67.946432185392183</v>
      </c>
      <c r="O270" s="35">
        <v>66.005378538790865</v>
      </c>
      <c r="P270" s="35">
        <v>64.991479207826913</v>
      </c>
      <c r="Q270" s="35">
        <v>64.891286088424891</v>
      </c>
      <c r="R270" s="35">
        <v>65.703411629739506</v>
      </c>
      <c r="S270" s="35">
        <v>67.438799309930815</v>
      </c>
      <c r="T270" s="35">
        <v>70.118504396642038</v>
      </c>
      <c r="U270" s="35">
        <v>75.867949055683468</v>
      </c>
      <c r="V270" s="35">
        <v>80.684265396363614</v>
      </c>
      <c r="W270" s="35">
        <v>84.649527467273543</v>
      </c>
      <c r="X270" s="35">
        <v>87.869973835233594</v>
      </c>
      <c r="Y270" s="35">
        <v>90.457788767909591</v>
      </c>
      <c r="Z270" s="35">
        <v>92.520023971106482</v>
      </c>
    </row>
    <row r="271" spans="1:26">
      <c r="A271" s="239" t="s">
        <v>752</v>
      </c>
      <c r="B271" s="35" t="s">
        <v>86</v>
      </c>
      <c r="C271" s="35">
        <v>99.217986233429741</v>
      </c>
      <c r="D271" s="35">
        <v>99.000955695559185</v>
      </c>
      <c r="E271" s="35">
        <v>98.724128857121116</v>
      </c>
      <c r="F271" s="35">
        <v>98.371305993427356</v>
      </c>
      <c r="G271" s="35">
        <v>97.922072416758596</v>
      </c>
      <c r="H271" s="35">
        <v>97.350811705499055</v>
      </c>
      <c r="I271" s="35">
        <v>100</v>
      </c>
      <c r="J271" s="35">
        <v>89.688967168325249</v>
      </c>
      <c r="K271" s="35">
        <v>80.859901437482051</v>
      </c>
      <c r="L271" s="35">
        <v>73.529880958080781</v>
      </c>
      <c r="M271" s="35">
        <v>67.64542871806411</v>
      </c>
      <c r="N271" s="35">
        <v>63.119709514625569</v>
      </c>
      <c r="O271" s="35">
        <v>59.8598241294102</v>
      </c>
      <c r="P271" s="35">
        <v>57.785100064277948</v>
      </c>
      <c r="Q271" s="35">
        <v>56.838326386296501</v>
      </c>
      <c r="R271" s="35">
        <v>56.991905347650572</v>
      </c>
      <c r="S271" s="35">
        <v>58.25037655132099</v>
      </c>
      <c r="T271" s="35">
        <v>60.650020031666507</v>
      </c>
      <c r="U271" s="35">
        <v>67.464918237918454</v>
      </c>
      <c r="V271" s="35">
        <v>73.395329455270968</v>
      </c>
      <c r="W271" s="35">
        <v>78.441284925211775</v>
      </c>
      <c r="X271" s="35">
        <v>82.658445503526849</v>
      </c>
      <c r="Y271" s="35">
        <v>86.133180654749353</v>
      </c>
      <c r="Z271" s="35">
        <v>88.964173673659246</v>
      </c>
    </row>
    <row r="272" spans="1:26">
      <c r="A272" s="239" t="s">
        <v>752</v>
      </c>
      <c r="B272" s="35" t="s">
        <v>87</v>
      </c>
      <c r="C272" s="35">
        <v>98.842268696114616</v>
      </c>
      <c r="D272" s="35">
        <v>98.527295188079421</v>
      </c>
      <c r="E272" s="35">
        <v>98.127543178905469</v>
      </c>
      <c r="F272" s="35">
        <v>97.620758255493911</v>
      </c>
      <c r="G272" s="35">
        <v>96.979192535002909</v>
      </c>
      <c r="H272" s="35">
        <v>96.168464280039018</v>
      </c>
      <c r="I272" s="35">
        <v>100</v>
      </c>
      <c r="J272" s="35">
        <v>89.414873091938588</v>
      </c>
      <c r="K272" s="35">
        <v>80.387938854802925</v>
      </c>
      <c r="L272" s="35">
        <v>72.928880707768215</v>
      </c>
      <c r="M272" s="35">
        <v>66.973864408612286</v>
      </c>
      <c r="N272" s="35">
        <v>62.425832355868238</v>
      </c>
      <c r="O272" s="35">
        <v>59.183627585466994</v>
      </c>
      <c r="P272" s="35">
        <v>57.161177051963833</v>
      </c>
      <c r="Q272" s="35">
        <v>56.299038819852477</v>
      </c>
      <c r="R272" s="35">
        <v>56.570554380850638</v>
      </c>
      <c r="S272" s="35">
        <v>57.984203722846303</v>
      </c>
      <c r="T272" s="35">
        <v>65.003099651542954</v>
      </c>
      <c r="U272" s="35">
        <v>71.182915455346702</v>
      </c>
      <c r="V272" s="35">
        <v>76.49622918124021</v>
      </c>
      <c r="W272" s="35">
        <v>80.978450579292044</v>
      </c>
      <c r="X272" s="35">
        <v>84.702650162597465</v>
      </c>
      <c r="Y272" s="35">
        <v>87.759942649462502</v>
      </c>
      <c r="Z272" s="35">
        <v>90.245887574820955</v>
      </c>
    </row>
    <row r="273" spans="1:26">
      <c r="A273" s="239" t="s">
        <v>752</v>
      </c>
      <c r="B273" s="35" t="s">
        <v>88</v>
      </c>
      <c r="C273" s="35">
        <v>98.86246161037198</v>
      </c>
      <c r="D273" s="35">
        <v>98.550277002417062</v>
      </c>
      <c r="E273" s="35">
        <v>98.153316976943088</v>
      </c>
      <c r="F273" s="35">
        <v>97.649122110814133</v>
      </c>
      <c r="G273" s="35">
        <v>97.00963279817168</v>
      </c>
      <c r="H273" s="35">
        <v>96.200011622553959</v>
      </c>
      <c r="I273" s="35">
        <v>100</v>
      </c>
      <c r="J273" s="35">
        <v>89.393953096522779</v>
      </c>
      <c r="K273" s="35">
        <v>80.347215705318035</v>
      </c>
      <c r="L273" s="35">
        <v>72.866784814316659</v>
      </c>
      <c r="M273" s="35">
        <v>66.887136873697955</v>
      </c>
      <c r="N273" s="35">
        <v>62.310040842525147</v>
      </c>
      <c r="O273" s="35">
        <v>59.033316451625815</v>
      </c>
      <c r="P273" s="35">
        <v>56.969777631262211</v>
      </c>
      <c r="Q273" s="35">
        <v>56.058648384926755</v>
      </c>
      <c r="R273" s="35">
        <v>56.271676551908634</v>
      </c>
      <c r="S273" s="35">
        <v>57.61554473248097</v>
      </c>
      <c r="T273" s="35">
        <v>64.725465980902086</v>
      </c>
      <c r="U273" s="35">
        <v>70.986183067741251</v>
      </c>
      <c r="V273" s="35">
        <v>76.366669687719622</v>
      </c>
      <c r="W273" s="35">
        <v>80.901636602918586</v>
      </c>
      <c r="X273" s="35">
        <v>84.665240717442401</v>
      </c>
      <c r="Y273" s="35">
        <v>87.75056242542189</v>
      </c>
      <c r="Z273" s="35">
        <v>90.255388146706025</v>
      </c>
    </row>
    <row r="274" spans="1:26">
      <c r="A274" s="239" t="s">
        <v>752</v>
      </c>
      <c r="B274" s="35" t="s">
        <v>89</v>
      </c>
      <c r="C274" s="35">
        <v>99.348222932204024</v>
      </c>
      <c r="D274" s="35">
        <v>99.162000192283841</v>
      </c>
      <c r="E274" s="35">
        <v>98.922894835046478</v>
      </c>
      <c r="F274" s="35">
        <v>98.616101126807195</v>
      </c>
      <c r="G274" s="35">
        <v>98.222806115833365</v>
      </c>
      <c r="H274" s="35">
        <v>100</v>
      </c>
      <c r="I274" s="35">
        <v>89.715156824721035</v>
      </c>
      <c r="J274" s="35">
        <v>80.893596625803895</v>
      </c>
      <c r="K274" s="35">
        <v>73.54789728930605</v>
      </c>
      <c r="L274" s="35">
        <v>67.623298389318265</v>
      </c>
      <c r="M274" s="35">
        <v>63.032944842438113</v>
      </c>
      <c r="N274" s="35">
        <v>59.683817231413649</v>
      </c>
      <c r="O274" s="35">
        <v>57.494196128188435</v>
      </c>
      <c r="P274" s="35">
        <v>56.404480090004874</v>
      </c>
      <c r="Q274" s="35">
        <v>56.383221729577315</v>
      </c>
      <c r="R274" s="35">
        <v>57.42979589252041</v>
      </c>
      <c r="S274" s="35">
        <v>59.574449390408127</v>
      </c>
      <c r="T274" s="35">
        <v>62.875747168829911</v>
      </c>
      <c r="U274" s="35">
        <v>69.573138338982233</v>
      </c>
      <c r="V274" s="35">
        <v>75.332145754488295</v>
      </c>
      <c r="W274" s="35">
        <v>80.17728996993101</v>
      </c>
      <c r="X274" s="35">
        <v>84.183798767289034</v>
      </c>
      <c r="Y274" s="35">
        <v>87.452064337854537</v>
      </c>
      <c r="Z274" s="35">
        <v>90.089782451464274</v>
      </c>
    </row>
    <row r="275" spans="1:26">
      <c r="A275" s="239" t="s">
        <v>752</v>
      </c>
      <c r="B275" s="35" t="s">
        <v>90</v>
      </c>
      <c r="C275" s="35">
        <v>99.384751971860254</v>
      </c>
      <c r="D275" s="35">
        <v>99.199335442372572</v>
      </c>
      <c r="E275" s="35">
        <v>98.9583693188398</v>
      </c>
      <c r="F275" s="35">
        <v>98.645439514745874</v>
      </c>
      <c r="G275" s="35">
        <v>98.239439826616277</v>
      </c>
      <c r="H275" s="35">
        <v>100</v>
      </c>
      <c r="I275" s="35">
        <v>89.076131076098491</v>
      </c>
      <c r="J275" s="35">
        <v>79.759910134811577</v>
      </c>
      <c r="K275" s="35">
        <v>72.025155327657259</v>
      </c>
      <c r="L275" s="35">
        <v>65.782982666274279</v>
      </c>
      <c r="M275" s="35">
        <v>60.917930257184906</v>
      </c>
      <c r="N275" s="35">
        <v>57.31357411859446</v>
      </c>
      <c r="O275" s="35">
        <v>54.869166204559527</v>
      </c>
      <c r="P275" s="35">
        <v>53.509576098178044</v>
      </c>
      <c r="Q275" s="35">
        <v>53.190698817624401</v>
      </c>
      <c r="R275" s="35">
        <v>53.901954376437423</v>
      </c>
      <c r="S275" s="35">
        <v>55.666819099493516</v>
      </c>
      <c r="T275" s="35">
        <v>58.54161160095159</v>
      </c>
      <c r="U275" s="35">
        <v>66.090725981575019</v>
      </c>
      <c r="V275" s="35">
        <v>72.631278514912125</v>
      </c>
      <c r="W275" s="35">
        <v>78.146946954600111</v>
      </c>
      <c r="X275" s="35">
        <v>82.700822003796276</v>
      </c>
      <c r="Y275" s="35">
        <v>86.398975469506084</v>
      </c>
      <c r="Z275" s="35">
        <v>89.363861439139129</v>
      </c>
    </row>
    <row r="276" spans="1:26">
      <c r="A276" s="239" t="s">
        <v>752</v>
      </c>
      <c r="B276" s="35" t="s">
        <v>91</v>
      </c>
      <c r="C276" s="35">
        <v>99.450581266436217</v>
      </c>
      <c r="D276" s="35">
        <v>99.275029521607266</v>
      </c>
      <c r="E276" s="35">
        <v>99.043688376125957</v>
      </c>
      <c r="F276" s="35">
        <v>98.73905298638104</v>
      </c>
      <c r="G276" s="35">
        <v>98.338292303033981</v>
      </c>
      <c r="H276" s="35">
        <v>100</v>
      </c>
      <c r="I276" s="35">
        <v>88.593890401553892</v>
      </c>
      <c r="J276" s="35">
        <v>78.905755885133971</v>
      </c>
      <c r="K276" s="35">
        <v>70.875126085160815</v>
      </c>
      <c r="L276" s="35">
        <v>64.384749031804091</v>
      </c>
      <c r="M276" s="35">
        <v>59.296267268472711</v>
      </c>
      <c r="N276" s="35">
        <v>55.474758767067499</v>
      </c>
      <c r="O276" s="35">
        <v>52.80416830684689</v>
      </c>
      <c r="P276" s="35">
        <v>51.196185696450236</v>
      </c>
      <c r="Q276" s="35">
        <v>50.594880126558863</v>
      </c>
      <c r="R276" s="35">
        <v>50.978817251511231</v>
      </c>
      <c r="S276" s="35">
        <v>52.361715284569499</v>
      </c>
      <c r="T276" s="35">
        <v>54.792034722101825</v>
      </c>
      <c r="U276" s="35">
        <v>63.153124314012146</v>
      </c>
      <c r="V276" s="35">
        <v>70.442964256630205</v>
      </c>
      <c r="W276" s="35">
        <v>76.593822787142599</v>
      </c>
      <c r="X276" s="35">
        <v>81.653277204831099</v>
      </c>
      <c r="Y276" s="35">
        <v>85.734086021341</v>
      </c>
      <c r="Z276" s="35">
        <v>88.976293300121597</v>
      </c>
    </row>
    <row r="277" spans="1:26">
      <c r="A277" s="239" t="s">
        <v>752</v>
      </c>
      <c r="B277" s="35" t="s">
        <v>92</v>
      </c>
      <c r="C277" s="35">
        <v>99.750779904130056</v>
      </c>
      <c r="D277" s="35">
        <v>99.66679014588334</v>
      </c>
      <c r="E277" s="35">
        <v>99.554566042617196</v>
      </c>
      <c r="F277" s="35">
        <v>99.404672181959512</v>
      </c>
      <c r="G277" s="35">
        <v>99.204564033571202</v>
      </c>
      <c r="H277" s="35">
        <v>100</v>
      </c>
      <c r="I277" s="35">
        <v>90.927914630906599</v>
      </c>
      <c r="J277" s="35">
        <v>82.988423296599933</v>
      </c>
      <c r="K277" s="35">
        <v>76.209748248931987</v>
      </c>
      <c r="L277" s="35">
        <v>70.570361343244969</v>
      </c>
      <c r="M277" s="35">
        <v>66.020610923621092</v>
      </c>
      <c r="N277" s="35">
        <v>62.4997296726172</v>
      </c>
      <c r="O277" s="35">
        <v>59.948229866715231</v>
      </c>
      <c r="P277" s="35">
        <v>58.316340857383977</v>
      </c>
      <c r="Q277" s="35">
        <v>57.569348605964343</v>
      </c>
      <c r="R277" s="35">
        <v>57.690623093626812</v>
      </c>
      <c r="S277" s="35">
        <v>58.682895581343409</v>
      </c>
      <c r="T277" s="35">
        <v>60.568056028492322</v>
      </c>
      <c r="U277" s="35">
        <v>63.385426278006861</v>
      </c>
      <c r="V277" s="35">
        <v>70.943116346764313</v>
      </c>
      <c r="W277" s="35">
        <v>77.257905856629776</v>
      </c>
      <c r="X277" s="35">
        <v>82.392838015545124</v>
      </c>
      <c r="Y277" s="35">
        <v>86.482814126094894</v>
      </c>
      <c r="Z277" s="35">
        <v>89.689729463988499</v>
      </c>
    </row>
    <row r="278" spans="1:26">
      <c r="A278" s="239" t="s">
        <v>752</v>
      </c>
      <c r="B278" s="35" t="s">
        <v>93</v>
      </c>
      <c r="C278" s="35">
        <v>99.822384220943533</v>
      </c>
      <c r="D278" s="35">
        <v>99.761212378263792</v>
      </c>
      <c r="E278" s="35">
        <v>99.679010720777455</v>
      </c>
      <c r="F278" s="35">
        <v>99.568580320975826</v>
      </c>
      <c r="G278" s="35">
        <v>100</v>
      </c>
      <c r="H278" s="35">
        <v>92.02984950656662</v>
      </c>
      <c r="I278" s="35">
        <v>84.958027526474936</v>
      </c>
      <c r="J278" s="35">
        <v>78.837687179480255</v>
      </c>
      <c r="K278" s="35">
        <v>73.67837202250179</v>
      </c>
      <c r="L278" s="35">
        <v>69.461990040762416</v>
      </c>
      <c r="M278" s="35">
        <v>66.156169398353398</v>
      </c>
      <c r="N278" s="35">
        <v>63.724602962882429</v>
      </c>
      <c r="O278" s="35">
        <v>62.134537920998731</v>
      </c>
      <c r="P278" s="35">
        <v>61.361819169602818</v>
      </c>
      <c r="Q278" s="35">
        <v>61.393934185566678</v>
      </c>
      <c r="R278" s="35">
        <v>62.231413032775762</v>
      </c>
      <c r="S278" s="35">
        <v>63.887771261507083</v>
      </c>
      <c r="T278" s="35">
        <v>66.387987700414811</v>
      </c>
      <c r="U278" s="35">
        <v>69.765314556742553</v>
      </c>
      <c r="V278" s="35">
        <v>76.395148586281053</v>
      </c>
      <c r="W278" s="35">
        <v>81.785729797832659</v>
      </c>
      <c r="X278" s="35">
        <v>86.071928595131055</v>
      </c>
      <c r="Y278" s="35">
        <v>89.42302101963449</v>
      </c>
      <c r="Z278" s="35">
        <v>92.009995479298198</v>
      </c>
    </row>
    <row r="279" spans="1:26">
      <c r="A279" s="239" t="s">
        <v>792</v>
      </c>
      <c r="B279" s="35" t="s">
        <v>82</v>
      </c>
      <c r="C279" s="35">
        <v>99.987082040928328</v>
      </c>
      <c r="D279" s="35">
        <v>99.980208614845623</v>
      </c>
      <c r="E279" s="35">
        <v>99.969678575914841</v>
      </c>
      <c r="F279" s="35">
        <v>100</v>
      </c>
      <c r="G279" s="35">
        <v>92.495400158244095</v>
      </c>
      <c r="H279" s="35">
        <v>85.746866318511877</v>
      </c>
      <c r="I279" s="35">
        <v>79.784808551570222</v>
      </c>
      <c r="J279" s="35">
        <v>74.611431048878856</v>
      </c>
      <c r="K279" s="35">
        <v>70.209983187875736</v>
      </c>
      <c r="L279" s="35">
        <v>66.552677164864974</v>
      </c>
      <c r="M279" s="35">
        <v>63.607068460554373</v>
      </c>
      <c r="N279" s="35">
        <v>61.340939916523915</v>
      </c>
      <c r="O279" s="35">
        <v>59.725865560672908</v>
      </c>
      <c r="P279" s="35">
        <v>58.739681368786925</v>
      </c>
      <c r="Q279" s="35">
        <v>58.368083424760407</v>
      </c>
      <c r="R279" s="35">
        <v>58.605531674791081</v>
      </c>
      <c r="S279" s="35">
        <v>59.455575628416348</v>
      </c>
      <c r="T279" s="35">
        <v>60.930647190274826</v>
      </c>
      <c r="U279" s="35">
        <v>63.051291669274981</v>
      </c>
      <c r="V279" s="35">
        <v>65.844735736183836</v>
      </c>
      <c r="W279" s="35">
        <v>75.949862971918847</v>
      </c>
      <c r="X279" s="35">
        <v>83.479386480391526</v>
      </c>
      <c r="Y279" s="35">
        <v>88.843523543369585</v>
      </c>
      <c r="Z279" s="35">
        <v>92.552332763828687</v>
      </c>
    </row>
    <row r="280" spans="1:26">
      <c r="A280" s="239" t="s">
        <v>792</v>
      </c>
      <c r="B280" s="35" t="s">
        <v>83</v>
      </c>
      <c r="C280" s="35">
        <v>99.886924163256438</v>
      </c>
      <c r="D280" s="35">
        <v>99.841107515128087</v>
      </c>
      <c r="E280" s="35">
        <v>99.776749852132156</v>
      </c>
      <c r="F280" s="35">
        <v>99.686370636014615</v>
      </c>
      <c r="G280" s="35">
        <v>100</v>
      </c>
      <c r="H280" s="35">
        <v>90.864134922357508</v>
      </c>
      <c r="I280" s="35">
        <v>82.838010634715445</v>
      </c>
      <c r="J280" s="35">
        <v>75.930192537761783</v>
      </c>
      <c r="K280" s="35">
        <v>70.108297211381171</v>
      </c>
      <c r="L280" s="35">
        <v>65.316728851495213</v>
      </c>
      <c r="M280" s="35">
        <v>61.490603301916224</v>
      </c>
      <c r="N280" s="35">
        <v>58.565955530702254</v>
      </c>
      <c r="O280" s="35">
        <v>56.486778224558833</v>
      </c>
      <c r="P280" s="35">
        <v>55.20959163806863</v>
      </c>
      <c r="Q280" s="35">
        <v>54.706207638865415</v>
      </c>
      <c r="R280" s="35">
        <v>54.965211229116882</v>
      </c>
      <c r="S280" s="35">
        <v>55.992497124652949</v>
      </c>
      <c r="T280" s="35">
        <v>57.810997072533546</v>
      </c>
      <c r="U280" s="35">
        <v>60.459527932159276</v>
      </c>
      <c r="V280" s="35">
        <v>69.690426554483807</v>
      </c>
      <c r="W280" s="35">
        <v>77.220251415412207</v>
      </c>
      <c r="X280" s="35">
        <v>83.132456995645086</v>
      </c>
      <c r="Y280" s="35">
        <v>87.64738350936689</v>
      </c>
      <c r="Z280" s="35">
        <v>91.026699035073023</v>
      </c>
    </row>
    <row r="281" spans="1:26">
      <c r="A281" s="239" t="s">
        <v>792</v>
      </c>
      <c r="B281" s="35" t="s">
        <v>84</v>
      </c>
      <c r="C281" s="35">
        <v>99.508390323119968</v>
      </c>
      <c r="D281" s="35">
        <v>99.35123943506936</v>
      </c>
      <c r="E281" s="35">
        <v>99.144094568723958</v>
      </c>
      <c r="F281" s="35">
        <v>98.871230516699725</v>
      </c>
      <c r="G281" s="35">
        <v>98.512108515332343</v>
      </c>
      <c r="H281" s="35">
        <v>100</v>
      </c>
      <c r="I281" s="35">
        <v>89.72289823234884</v>
      </c>
      <c r="J281" s="35">
        <v>80.86719524144749</v>
      </c>
      <c r="K281" s="35">
        <v>73.427862302775736</v>
      </c>
      <c r="L281" s="35">
        <v>67.342734174719197</v>
      </c>
      <c r="M281" s="35">
        <v>62.522088143214262</v>
      </c>
      <c r="N281" s="35">
        <v>58.870490448893356</v>
      </c>
      <c r="O281" s="35">
        <v>56.301667934956598</v>
      </c>
      <c r="P281" s="35">
        <v>54.747895460665553</v>
      </c>
      <c r="Q281" s="35">
        <v>54.165455991983123</v>
      </c>
      <c r="R281" s="35">
        <v>54.537436333133208</v>
      </c>
      <c r="S281" s="35">
        <v>55.874671095181107</v>
      </c>
      <c r="T281" s="35">
        <v>58.215146496915146</v>
      </c>
      <c r="U281" s="35">
        <v>66.180117027730816</v>
      </c>
      <c r="V281" s="35">
        <v>73.024780893396553</v>
      </c>
      <c r="W281" s="35">
        <v>78.735127576346088</v>
      </c>
      <c r="X281" s="35">
        <v>83.391287690690376</v>
      </c>
      <c r="Y281" s="35">
        <v>87.12155923255628</v>
      </c>
      <c r="Z281" s="35">
        <v>90.069962037849862</v>
      </c>
    </row>
    <row r="282" spans="1:26">
      <c r="A282" s="239" t="s">
        <v>792</v>
      </c>
      <c r="B282" s="35" t="s">
        <v>85</v>
      </c>
      <c r="C282" s="35">
        <v>98.703998320685642</v>
      </c>
      <c r="D282" s="35">
        <v>98.368867635314487</v>
      </c>
      <c r="E282" s="35">
        <v>97.94808543278252</v>
      </c>
      <c r="F282" s="35">
        <v>97.420350836521024</v>
      </c>
      <c r="G282" s="35">
        <v>96.759409470039188</v>
      </c>
      <c r="H282" s="35">
        <v>95.933102997378441</v>
      </c>
      <c r="I282" s="35">
        <v>100</v>
      </c>
      <c r="J282" s="35">
        <v>89.322033402892728</v>
      </c>
      <c r="K282" s="35">
        <v>80.245646012820274</v>
      </c>
      <c r="L282" s="35">
        <v>72.791581949606297</v>
      </c>
      <c r="M282" s="35">
        <v>66.899264154354441</v>
      </c>
      <c r="N282" s="35">
        <v>62.47178089683333</v>
      </c>
      <c r="O282" s="35">
        <v>59.408319394044241</v>
      </c>
      <c r="P282" s="35">
        <v>57.625357778408734</v>
      </c>
      <c r="Q282" s="35">
        <v>57.069204224645432</v>
      </c>
      <c r="R282" s="35">
        <v>57.722356646285576</v>
      </c>
      <c r="S282" s="35">
        <v>59.605333124090464</v>
      </c>
      <c r="T282" s="35">
        <v>66.172964169533572</v>
      </c>
      <c r="U282" s="35">
        <v>71.959095902343293</v>
      </c>
      <c r="V282" s="35">
        <v>76.951091290744444</v>
      </c>
      <c r="W282" s="35">
        <v>81.185742719233858</v>
      </c>
      <c r="X282" s="35">
        <v>84.729422719524578</v>
      </c>
      <c r="Y282" s="35">
        <v>87.662702597855869</v>
      </c>
      <c r="Z282" s="35">
        <v>90.069619388989182</v>
      </c>
    </row>
    <row r="283" spans="1:26">
      <c r="A283" s="239" t="s">
        <v>792</v>
      </c>
      <c r="B283" s="35" t="s">
        <v>86</v>
      </c>
      <c r="C283" s="35">
        <v>97.609406806946154</v>
      </c>
      <c r="D283" s="35">
        <v>97.085180509964715</v>
      </c>
      <c r="E283" s="35">
        <v>96.44834743735089</v>
      </c>
      <c r="F283" s="35">
        <v>95.675864440009335</v>
      </c>
      <c r="G283" s="35">
        <v>94.740530650605891</v>
      </c>
      <c r="H283" s="35">
        <v>93.610512246901237</v>
      </c>
      <c r="I283" s="35">
        <v>92.248958494326445</v>
      </c>
      <c r="J283" s="35">
        <v>100</v>
      </c>
      <c r="K283" s="35">
        <v>89.178473576318879</v>
      </c>
      <c r="L283" s="35">
        <v>80.109259368976453</v>
      </c>
      <c r="M283" s="35">
        <v>72.864669854737471</v>
      </c>
      <c r="N283" s="35">
        <v>67.403054525927288</v>
      </c>
      <c r="O283" s="35">
        <v>63.635076135210412</v>
      </c>
      <c r="P283" s="35">
        <v>61.470452019783608</v>
      </c>
      <c r="Q283" s="35">
        <v>60.846892736154615</v>
      </c>
      <c r="R283" s="35">
        <v>61.745059070559762</v>
      </c>
      <c r="S283" s="35">
        <v>67.282613551486421</v>
      </c>
      <c r="T283" s="35">
        <v>72.224950956213689</v>
      </c>
      <c r="U283" s="35">
        <v>76.568785906303148</v>
      </c>
      <c r="V283" s="35">
        <v>80.338202872340744</v>
      </c>
      <c r="W283" s="35">
        <v>83.574797965669148</v>
      </c>
      <c r="X283" s="35">
        <v>86.329747707630204</v>
      </c>
      <c r="Y283" s="35">
        <v>88.657918721958183</v>
      </c>
      <c r="Z283" s="35">
        <v>90.613806703631241</v>
      </c>
    </row>
    <row r="284" spans="1:26">
      <c r="A284" s="239" t="s">
        <v>792</v>
      </c>
      <c r="B284" s="35" t="s">
        <v>87</v>
      </c>
      <c r="C284" s="35">
        <v>96.820110914210574</v>
      </c>
      <c r="D284" s="35">
        <v>96.179800394366325</v>
      </c>
      <c r="E284" s="35">
        <v>95.413989362312918</v>
      </c>
      <c r="F284" s="35">
        <v>94.499606949436782</v>
      </c>
      <c r="G284" s="35">
        <v>93.410019791586365</v>
      </c>
      <c r="H284" s="35">
        <v>92.114789460666586</v>
      </c>
      <c r="I284" s="35">
        <v>90.579569073310111</v>
      </c>
      <c r="J284" s="35">
        <v>88.766230545680273</v>
      </c>
      <c r="K284" s="35">
        <v>100</v>
      </c>
      <c r="L284" s="35">
        <v>89.655968744742069</v>
      </c>
      <c r="M284" s="35">
        <v>81.024671529760326</v>
      </c>
      <c r="N284" s="35">
        <v>74.245523216929215</v>
      </c>
      <c r="O284" s="35">
        <v>69.322153812641773</v>
      </c>
      <c r="P284" s="35">
        <v>66.199025522387387</v>
      </c>
      <c r="Q284" s="35">
        <v>64.815743263764119</v>
      </c>
      <c r="R284" s="35">
        <v>69.68782632584913</v>
      </c>
      <c r="S284" s="35">
        <v>74.039752969049417</v>
      </c>
      <c r="T284" s="35">
        <v>77.879765953541948</v>
      </c>
      <c r="U284" s="35">
        <v>81.233421629275355</v>
      </c>
      <c r="V284" s="35">
        <v>84.137185816731034</v>
      </c>
      <c r="W284" s="35">
        <v>86.633346338575805</v>
      </c>
      <c r="X284" s="35">
        <v>88.766230545680273</v>
      </c>
      <c r="Y284" s="35">
        <v>90.579569073310111</v>
      </c>
      <c r="Z284" s="35">
        <v>92.114789460666586</v>
      </c>
    </row>
    <row r="285" spans="1:26">
      <c r="A285" s="239" t="s">
        <v>792</v>
      </c>
      <c r="B285" s="35" t="s">
        <v>88</v>
      </c>
      <c r="C285" s="35">
        <v>97.700926516019081</v>
      </c>
      <c r="D285" s="35">
        <v>97.219761664863071</v>
      </c>
      <c r="E285" s="35">
        <v>96.639838216832047</v>
      </c>
      <c r="F285" s="35">
        <v>95.941786214190714</v>
      </c>
      <c r="G285" s="35">
        <v>95.102853265929738</v>
      </c>
      <c r="H285" s="35">
        <v>94.096509137975232</v>
      </c>
      <c r="I285" s="35">
        <v>92.892101817641915</v>
      </c>
      <c r="J285" s="35">
        <v>100</v>
      </c>
      <c r="K285" s="35">
        <v>90.020282839319961</v>
      </c>
      <c r="L285" s="35">
        <v>81.618056705902447</v>
      </c>
      <c r="M285" s="35">
        <v>74.925916428136532</v>
      </c>
      <c r="N285" s="35">
        <v>69.9547232907519</v>
      </c>
      <c r="O285" s="35">
        <v>66.658350301081128</v>
      </c>
      <c r="P285" s="35">
        <v>64.980941431229326</v>
      </c>
      <c r="Q285" s="35">
        <v>64.886405919560488</v>
      </c>
      <c r="R285" s="35">
        <v>66.372556710466412</v>
      </c>
      <c r="S285" s="35">
        <v>71.21860585508756</v>
      </c>
      <c r="T285" s="35">
        <v>75.513241250675051</v>
      </c>
      <c r="U285" s="35">
        <v>79.272984499561403</v>
      </c>
      <c r="V285" s="35">
        <v>82.531047441448735</v>
      </c>
      <c r="W285" s="35">
        <v>85.330476315011651</v>
      </c>
      <c r="X285" s="35">
        <v>87.718889571619187</v>
      </c>
      <c r="Y285" s="35">
        <v>89.744706064002244</v>
      </c>
      <c r="Z285" s="35">
        <v>91.454627526230311</v>
      </c>
    </row>
    <row r="286" spans="1:26">
      <c r="A286" s="239" t="s">
        <v>792</v>
      </c>
      <c r="B286" s="35" t="s">
        <v>89</v>
      </c>
      <c r="C286" s="35">
        <v>98.635940904874857</v>
      </c>
      <c r="D286" s="35">
        <v>98.307348889337078</v>
      </c>
      <c r="E286" s="35">
        <v>97.900544563660716</v>
      </c>
      <c r="F286" s="35">
        <v>97.397421087740028</v>
      </c>
      <c r="G286" s="35">
        <v>96.775954539554874</v>
      </c>
      <c r="H286" s="35">
        <v>96.009505577198979</v>
      </c>
      <c r="I286" s="35">
        <v>100</v>
      </c>
      <c r="J286" s="35">
        <v>89.900417798661778</v>
      </c>
      <c r="K286" s="35">
        <v>81.295168920439565</v>
      </c>
      <c r="L286" s="35">
        <v>74.251244696123976</v>
      </c>
      <c r="M286" s="35">
        <v>68.744963355949793</v>
      </c>
      <c r="N286" s="35">
        <v>64.708913842086162</v>
      </c>
      <c r="O286" s="35">
        <v>62.066766316409883</v>
      </c>
      <c r="P286" s="35">
        <v>60.756400123587639</v>
      </c>
      <c r="Q286" s="35">
        <v>60.743485991853227</v>
      </c>
      <c r="R286" s="35">
        <v>62.027674066517015</v>
      </c>
      <c r="S286" s="35">
        <v>64.642652937923586</v>
      </c>
      <c r="T286" s="35">
        <v>70.280579825977668</v>
      </c>
      <c r="U286" s="35">
        <v>75.215586622403151</v>
      </c>
      <c r="V286" s="35">
        <v>79.466765746114532</v>
      </c>
      <c r="W286" s="35">
        <v>83.081383677473156</v>
      </c>
      <c r="X286" s="35">
        <v>86.122285838016339</v>
      </c>
      <c r="Y286" s="35">
        <v>88.658565073175794</v>
      </c>
      <c r="Z286" s="35">
        <v>90.759226875042771</v>
      </c>
    </row>
    <row r="287" spans="1:26">
      <c r="A287" s="239" t="s">
        <v>792</v>
      </c>
      <c r="B287" s="35" t="s">
        <v>90</v>
      </c>
      <c r="C287" s="35">
        <v>99.482879103514122</v>
      </c>
      <c r="D287" s="35">
        <v>99.331196271955875</v>
      </c>
      <c r="E287" s="35">
        <v>99.135237713867141</v>
      </c>
      <c r="F287" s="35">
        <v>98.882224866256337</v>
      </c>
      <c r="G287" s="35">
        <v>98.555788774377859</v>
      </c>
      <c r="H287" s="35">
        <v>100</v>
      </c>
      <c r="I287" s="35">
        <v>91.299234811074342</v>
      </c>
      <c r="J287" s="35">
        <v>83.680801215765001</v>
      </c>
      <c r="K287" s="35">
        <v>77.206613371114074</v>
      </c>
      <c r="L287" s="35">
        <v>71.880294133838376</v>
      </c>
      <c r="M287" s="35">
        <v>67.671232291983131</v>
      </c>
      <c r="N287" s="35">
        <v>64.53398957873452</v>
      </c>
      <c r="O287" s="35">
        <v>62.422647526540452</v>
      </c>
      <c r="P287" s="35">
        <v>61.300583948759538</v>
      </c>
      <c r="Q287" s="35">
        <v>61.146484126402775</v>
      </c>
      <c r="R287" s="35">
        <v>61.957321064269109</v>
      </c>
      <c r="S287" s="35">
        <v>63.748752351471161</v>
      </c>
      <c r="T287" s="35">
        <v>66.552997996350655</v>
      </c>
      <c r="U287" s="35">
        <v>72.887388437934575</v>
      </c>
      <c r="V287" s="35">
        <v>78.243615739328291</v>
      </c>
      <c r="W287" s="35">
        <v>82.683259897410224</v>
      </c>
      <c r="X287" s="35">
        <v>86.306033168852352</v>
      </c>
      <c r="Y287" s="35">
        <v>89.226295242401051</v>
      </c>
      <c r="Z287" s="35">
        <v>91.55793263880679</v>
      </c>
    </row>
    <row r="288" spans="1:26">
      <c r="A288" s="239" t="s">
        <v>792</v>
      </c>
      <c r="B288" s="35" t="s">
        <v>91</v>
      </c>
      <c r="C288" s="35">
        <v>99.812415986398833</v>
      </c>
      <c r="D288" s="35">
        <v>99.742590545209239</v>
      </c>
      <c r="E288" s="35">
        <v>99.646824961792731</v>
      </c>
      <c r="F288" s="35">
        <v>99.515527823329421</v>
      </c>
      <c r="G288" s="35">
        <v>100</v>
      </c>
      <c r="H288" s="35">
        <v>89.241698681717907</v>
      </c>
      <c r="I288" s="35">
        <v>79.988169496041323</v>
      </c>
      <c r="J288" s="35">
        <v>72.195083259793208</v>
      </c>
      <c r="K288" s="35">
        <v>65.771014412085421</v>
      </c>
      <c r="L288" s="35">
        <v>60.603984899157872</v>
      </c>
      <c r="M288" s="35">
        <v>56.580511024306503</v>
      </c>
      <c r="N288" s="35">
        <v>53.598227229428751</v>
      </c>
      <c r="O288" s="35">
        <v>51.573631309983504</v>
      </c>
      <c r="P288" s="35">
        <v>50.446465510484529</v>
      </c>
      <c r="Q288" s="35">
        <v>50.181967825994519</v>
      </c>
      <c r="R288" s="35">
        <v>50.771857654864071</v>
      </c>
      <c r="S288" s="35">
        <v>52.234538551570374</v>
      </c>
      <c r="T288" s="35">
        <v>54.614631064975605</v>
      </c>
      <c r="U288" s="35">
        <v>57.98158346644923</v>
      </c>
      <c r="V288" s="35">
        <v>66.999408360451824</v>
      </c>
      <c r="W288" s="35">
        <v>74.55804329301256</v>
      </c>
      <c r="X288" s="35">
        <v>80.665085664268176</v>
      </c>
      <c r="Y288" s="35">
        <v>85.466005151748405</v>
      </c>
      <c r="Z288" s="35">
        <v>89.164331444069816</v>
      </c>
    </row>
    <row r="289" spans="1:26">
      <c r="A289" s="239" t="s">
        <v>792</v>
      </c>
      <c r="B289" s="35" t="s">
        <v>92</v>
      </c>
      <c r="C289" s="35">
        <v>99.972615509682086</v>
      </c>
      <c r="D289" s="35">
        <v>99.959251554600328</v>
      </c>
      <c r="E289" s="35">
        <v>99.939368040349279</v>
      </c>
      <c r="F289" s="35">
        <v>100</v>
      </c>
      <c r="G289" s="35">
        <v>90.271963937684532</v>
      </c>
      <c r="H289" s="35">
        <v>81.761707780090759</v>
      </c>
      <c r="I289" s="35">
        <v>74.445270189306555</v>
      </c>
      <c r="J289" s="35">
        <v>68.263307882993573</v>
      </c>
      <c r="K289" s="35">
        <v>63.138103453157093</v>
      </c>
      <c r="L289" s="35">
        <v>58.986456822438669</v>
      </c>
      <c r="M289" s="35">
        <v>55.728829182307571</v>
      </c>
      <c r="N289" s="35">
        <v>53.29543483194913</v>
      </c>
      <c r="O289" s="35">
        <v>51.630051134102096</v>
      </c>
      <c r="P289" s="35">
        <v>50.692243869745134</v>
      </c>
      <c r="Q289" s="35">
        <v>50.458561620946277</v>
      </c>
      <c r="R289" s="35">
        <v>50.923085484639429</v>
      </c>
      <c r="S289" s="35">
        <v>52.09755194695208</v>
      </c>
      <c r="T289" s="35">
        <v>54.011103072794178</v>
      </c>
      <c r="U289" s="35">
        <v>56.709556295336192</v>
      </c>
      <c r="V289" s="35">
        <v>60.253920870471177</v>
      </c>
      <c r="W289" s="35">
        <v>70.909471405754246</v>
      </c>
      <c r="X289" s="35">
        <v>79.251990327440538</v>
      </c>
      <c r="Y289" s="35">
        <v>85.473697767674224</v>
      </c>
      <c r="Z289" s="35">
        <v>89.960976016270195</v>
      </c>
    </row>
    <row r="290" spans="1:26">
      <c r="A290" s="239" t="s">
        <v>792</v>
      </c>
      <c r="B290" s="35" t="s">
        <v>93</v>
      </c>
      <c r="C290" s="35">
        <v>99.995920874611258</v>
      </c>
      <c r="D290" s="35">
        <v>99.993514056674044</v>
      </c>
      <c r="E290" s="35">
        <v>100</v>
      </c>
      <c r="F290" s="35">
        <v>90.80587291723036</v>
      </c>
      <c r="G290" s="35">
        <v>82.694820776644491</v>
      </c>
      <c r="H290" s="35">
        <v>75.651264181750591</v>
      </c>
      <c r="I290" s="35">
        <v>69.629416966323731</v>
      </c>
      <c r="J290" s="35">
        <v>64.56661566660047</v>
      </c>
      <c r="K290" s="35">
        <v>60.393697975504445</v>
      </c>
      <c r="L290" s="35">
        <v>57.042609260740718</v>
      </c>
      <c r="M290" s="35">
        <v>54.451672328815668</v>
      </c>
      <c r="N290" s="35">
        <v>52.569040785571055</v>
      </c>
      <c r="O290" s="35">
        <v>51.354833774468254</v>
      </c>
      <c r="P290" s="35">
        <v>50.78236977631817</v>
      </c>
      <c r="Q290" s="35">
        <v>50.838813008129932</v>
      </c>
      <c r="R290" s="35">
        <v>51.525436264074052</v>
      </c>
      <c r="S290" s="35">
        <v>52.857596210771561</v>
      </c>
      <c r="T290" s="35">
        <v>54.864411680541551</v>
      </c>
      <c r="U290" s="35">
        <v>57.588029762618753</v>
      </c>
      <c r="V290" s="35">
        <v>61.082256141250603</v>
      </c>
      <c r="W290" s="35">
        <v>65.4102166212935</v>
      </c>
      <c r="X290" s="35">
        <v>76.37951632120371</v>
      </c>
      <c r="Y290" s="35">
        <v>84.327462308034455</v>
      </c>
      <c r="Z290" s="35">
        <v>89.798254975911675</v>
      </c>
    </row>
    <row r="291" spans="1:26">
      <c r="A291" s="239" t="s">
        <v>795</v>
      </c>
      <c r="B291" s="35" t="s">
        <v>82</v>
      </c>
      <c r="C291" s="35">
        <v>99.822021164097592</v>
      </c>
      <c r="D291" s="35">
        <v>99.754200802660378</v>
      </c>
      <c r="E291" s="35">
        <v>99.660586355588137</v>
      </c>
      <c r="F291" s="35">
        <v>99.531412416526621</v>
      </c>
      <c r="G291" s="35">
        <v>100</v>
      </c>
      <c r="H291" s="35">
        <v>88.888141858760477</v>
      </c>
      <c r="I291" s="35">
        <v>79.375718463253165</v>
      </c>
      <c r="J291" s="35">
        <v>71.395295127268241</v>
      </c>
      <c r="K291" s="35">
        <v>64.835018876567602</v>
      </c>
      <c r="L291" s="35">
        <v>59.565950147201129</v>
      </c>
      <c r="M291" s="35">
        <v>55.461105848807314</v>
      </c>
      <c r="N291" s="35">
        <v>52.407667104584313</v>
      </c>
      <c r="O291" s="35">
        <v>50.314165198410933</v>
      </c>
      <c r="P291" s="35">
        <v>49.114327920005437</v>
      </c>
      <c r="Q291" s="35">
        <v>48.768916006630043</v>
      </c>
      <c r="R291" s="35">
        <v>49.2664675544803</v>
      </c>
      <c r="S291" s="35">
        <v>50.623469653130172</v>
      </c>
      <c r="T291" s="35">
        <v>52.884105060460215</v>
      </c>
      <c r="U291" s="35">
        <v>56.119360725488008</v>
      </c>
      <c r="V291" s="35">
        <v>65.551667956802589</v>
      </c>
      <c r="W291" s="35">
        <v>73.497197004487433</v>
      </c>
      <c r="X291" s="35">
        <v>79.926466157890076</v>
      </c>
      <c r="Y291" s="35">
        <v>84.975631308276974</v>
      </c>
      <c r="Z291" s="35">
        <v>88.854445791223881</v>
      </c>
    </row>
    <row r="292" spans="1:26">
      <c r="A292" s="239" t="s">
        <v>795</v>
      </c>
      <c r="B292" s="35" t="s">
        <v>83</v>
      </c>
      <c r="C292" s="35">
        <v>99.765080162053323</v>
      </c>
      <c r="D292" s="35">
        <v>99.683333482697364</v>
      </c>
      <c r="E292" s="35">
        <v>99.573209302117206</v>
      </c>
      <c r="F292" s="35">
        <v>99.424912581680587</v>
      </c>
      <c r="G292" s="35">
        <v>100</v>
      </c>
      <c r="H292" s="35">
        <v>89.279901360856044</v>
      </c>
      <c r="I292" s="35">
        <v>80.077074931750957</v>
      </c>
      <c r="J292" s="35">
        <v>72.353076420730076</v>
      </c>
      <c r="K292" s="35">
        <v>66.018826813433023</v>
      </c>
      <c r="L292" s="35">
        <v>60.963239848181274</v>
      </c>
      <c r="M292" s="35">
        <v>57.073695658804127</v>
      </c>
      <c r="N292" s="35">
        <v>54.249542586688612</v>
      </c>
      <c r="O292" s="35">
        <v>52.410334757674683</v>
      </c>
      <c r="P292" s="35">
        <v>51.500462842260418</v>
      </c>
      <c r="Q292" s="35">
        <v>51.491502346086072</v>
      </c>
      <c r="R292" s="35">
        <v>52.383170378049172</v>
      </c>
      <c r="S292" s="35">
        <v>54.203334381818436</v>
      </c>
      <c r="T292" s="35">
        <v>57.007077197545605</v>
      </c>
      <c r="U292" s="35">
        <v>60.874383834273715</v>
      </c>
      <c r="V292" s="35">
        <v>69.003862522688792</v>
      </c>
      <c r="W292" s="35">
        <v>75.824193054712666</v>
      </c>
      <c r="X292" s="35">
        <v>81.372728823279886</v>
      </c>
      <c r="Y292" s="35">
        <v>85.782552856423024</v>
      </c>
      <c r="Z292" s="35">
        <v>89.226295323396172</v>
      </c>
    </row>
    <row r="293" spans="1:26">
      <c r="A293" s="239" t="s">
        <v>795</v>
      </c>
      <c r="B293" s="35" t="s">
        <v>84</v>
      </c>
      <c r="C293" s="35">
        <v>99.473680210959103</v>
      </c>
      <c r="D293" s="35">
        <v>99.308763581659932</v>
      </c>
      <c r="E293" s="35">
        <v>99.092437468244725</v>
      </c>
      <c r="F293" s="35">
        <v>98.808868258812026</v>
      </c>
      <c r="G293" s="35">
        <v>98.437484871779958</v>
      </c>
      <c r="H293" s="35">
        <v>100</v>
      </c>
      <c r="I293" s="35">
        <v>89.616118683593598</v>
      </c>
      <c r="J293" s="35">
        <v>80.691514221839952</v>
      </c>
      <c r="K293" s="35">
        <v>73.217140224790171</v>
      </c>
      <c r="L293" s="35">
        <v>67.125532836702604</v>
      </c>
      <c r="M293" s="35">
        <v>62.321892676071968</v>
      </c>
      <c r="N293" s="35">
        <v>58.706788673433948</v>
      </c>
      <c r="O293" s="35">
        <v>56.19142255861285</v>
      </c>
      <c r="P293" s="35">
        <v>54.707128594713296</v>
      </c>
      <c r="Q293" s="35">
        <v>54.210804489061147</v>
      </c>
      <c r="R293" s="35">
        <v>54.68761714669327</v>
      </c>
      <c r="S293" s="35">
        <v>56.151820498718564</v>
      </c>
      <c r="T293" s="35">
        <v>58.645970660508553</v>
      </c>
      <c r="U293" s="35">
        <v>66.419318076676433</v>
      </c>
      <c r="V293" s="35">
        <v>73.113041670046215</v>
      </c>
      <c r="W293" s="35">
        <v>78.715150529451691</v>
      </c>
      <c r="X293" s="35">
        <v>83.300922262488498</v>
      </c>
      <c r="Y293" s="35">
        <v>86.990948710235529</v>
      </c>
      <c r="Z293" s="35">
        <v>89.921241437207101</v>
      </c>
    </row>
    <row r="294" spans="1:26">
      <c r="A294" s="239" t="s">
        <v>795</v>
      </c>
      <c r="B294" s="35" t="s">
        <v>85</v>
      </c>
      <c r="C294" s="35">
        <v>99.244516681047827</v>
      </c>
      <c r="D294" s="35">
        <v>99.032974845889882</v>
      </c>
      <c r="E294" s="35">
        <v>98.76261470642433</v>
      </c>
      <c r="F294" s="35">
        <v>98.417347140514849</v>
      </c>
      <c r="G294" s="35">
        <v>97.976850977107304</v>
      </c>
      <c r="H294" s="35">
        <v>100</v>
      </c>
      <c r="I294" s="35">
        <v>88.596482250632519</v>
      </c>
      <c r="J294" s="35">
        <v>78.957136488328445</v>
      </c>
      <c r="K294" s="35">
        <v>71.045728208606732</v>
      </c>
      <c r="L294" s="35">
        <v>64.755000041919189</v>
      </c>
      <c r="M294" s="35">
        <v>59.950633246063411</v>
      </c>
      <c r="N294" s="35">
        <v>56.501547223165126</v>
      </c>
      <c r="O294" s="35">
        <v>54.298892672720847</v>
      </c>
      <c r="P294" s="35">
        <v>53.266908566727089</v>
      </c>
      <c r="Q294" s="35">
        <v>53.368466206348209</v>
      </c>
      <c r="R294" s="35">
        <v>54.607265037986366</v>
      </c>
      <c r="S294" s="35">
        <v>57.027628310418002</v>
      </c>
      <c r="T294" s="35">
        <v>60.711804719412484</v>
      </c>
      <c r="U294" s="35">
        <v>67.569437912222767</v>
      </c>
      <c r="V294" s="35">
        <v>73.527986138523659</v>
      </c>
      <c r="W294" s="35">
        <v>78.588958923416698</v>
      </c>
      <c r="X294" s="35">
        <v>82.81055272673639</v>
      </c>
      <c r="Y294" s="35">
        <v>86.281922838521936</v>
      </c>
      <c r="Z294" s="35">
        <v>89.104310654696832</v>
      </c>
    </row>
    <row r="295" spans="1:26">
      <c r="A295" s="239" t="s">
        <v>795</v>
      </c>
      <c r="B295" s="35" t="s">
        <v>86</v>
      </c>
      <c r="C295" s="35">
        <v>98.335404296260066</v>
      </c>
      <c r="D295" s="35">
        <v>97.906110138450813</v>
      </c>
      <c r="E295" s="35">
        <v>97.367770402946746</v>
      </c>
      <c r="F295" s="35">
        <v>96.693657878623057</v>
      </c>
      <c r="G295" s="35">
        <v>95.851059146825619</v>
      </c>
      <c r="H295" s="35">
        <v>94.80026414022511</v>
      </c>
      <c r="I295" s="35">
        <v>100</v>
      </c>
      <c r="J295" s="35">
        <v>86.499473391125306</v>
      </c>
      <c r="K295" s="35">
        <v>75.421274668345987</v>
      </c>
      <c r="L295" s="35">
        <v>66.612013919460452</v>
      </c>
      <c r="M295" s="35">
        <v>59.84246257444277</v>
      </c>
      <c r="N295" s="35">
        <v>54.873716072732833</v>
      </c>
      <c r="O295" s="35">
        <v>51.497155999083141</v>
      </c>
      <c r="P295" s="35">
        <v>49.555723777485738</v>
      </c>
      <c r="Q295" s="35">
        <v>48.953774440842743</v>
      </c>
      <c r="R295" s="35">
        <v>49.66088787347983</v>
      </c>
      <c r="S295" s="35">
        <v>51.712762051643814</v>
      </c>
      <c r="T295" s="35">
        <v>59.020313629654453</v>
      </c>
      <c r="U295" s="35">
        <v>65.644986817484096</v>
      </c>
      <c r="V295" s="35">
        <v>71.494744711517839</v>
      </c>
      <c r="W295" s="35">
        <v>76.551111096029899</v>
      </c>
      <c r="X295" s="35">
        <v>80.846923981641936</v>
      </c>
      <c r="Y295" s="35">
        <v>84.446234004956551</v>
      </c>
      <c r="Z295" s="35">
        <v>87.428533297745432</v>
      </c>
    </row>
    <row r="296" spans="1:26">
      <c r="A296" s="239" t="s">
        <v>795</v>
      </c>
      <c r="B296" s="35" t="s">
        <v>87</v>
      </c>
      <c r="C296" s="35">
        <v>98.300385427370315</v>
      </c>
      <c r="D296" s="35">
        <v>97.87922280262022</v>
      </c>
      <c r="E296" s="35">
        <v>97.355275600760535</v>
      </c>
      <c r="F296" s="35">
        <v>96.704339321434489</v>
      </c>
      <c r="G296" s="35">
        <v>95.89699911172174</v>
      </c>
      <c r="H296" s="35">
        <v>94.897782374726688</v>
      </c>
      <c r="I296" s="35">
        <v>100</v>
      </c>
      <c r="J296" s="35">
        <v>87.077996701795328</v>
      </c>
      <c r="K296" s="35">
        <v>76.422642182246307</v>
      </c>
      <c r="L296" s="35">
        <v>67.935622865110304</v>
      </c>
      <c r="M296" s="35">
        <v>61.431461064702866</v>
      </c>
      <c r="N296" s="35">
        <v>56.705124437759892</v>
      </c>
      <c r="O296" s="35">
        <v>53.574529375963721</v>
      </c>
      <c r="P296" s="35">
        <v>51.904321643499905</v>
      </c>
      <c r="Q296" s="35">
        <v>51.617650079721365</v>
      </c>
      <c r="R296" s="35">
        <v>52.701007097656252</v>
      </c>
      <c r="S296" s="35">
        <v>55.204953484197091</v>
      </c>
      <c r="T296" s="35">
        <v>61.978892173226306</v>
      </c>
      <c r="U296" s="35">
        <v>68.068938052604793</v>
      </c>
      <c r="V296" s="35">
        <v>73.422542080793846</v>
      </c>
      <c r="W296" s="35">
        <v>78.043279742577738</v>
      </c>
      <c r="X296" s="35">
        <v>81.972492141010292</v>
      </c>
      <c r="Y296" s="35">
        <v>85.273579186395153</v>
      </c>
      <c r="Z296" s="35">
        <v>88.020030827890793</v>
      </c>
    </row>
    <row r="297" spans="1:26">
      <c r="A297" s="239" t="s">
        <v>795</v>
      </c>
      <c r="B297" s="35" t="s">
        <v>88</v>
      </c>
      <c r="C297" s="35">
        <v>98.349927446369634</v>
      </c>
      <c r="D297" s="35">
        <v>97.934424647134037</v>
      </c>
      <c r="E297" s="35">
        <v>97.415839756843354</v>
      </c>
      <c r="F297" s="35">
        <v>96.769475690943537</v>
      </c>
      <c r="G297" s="35">
        <v>95.96521453386498</v>
      </c>
      <c r="H297" s="35">
        <v>94.966610537316726</v>
      </c>
      <c r="I297" s="35">
        <v>100</v>
      </c>
      <c r="J297" s="35">
        <v>87.131347242452932</v>
      </c>
      <c r="K297" s="35">
        <v>76.501503656149367</v>
      </c>
      <c r="L297" s="35">
        <v>68.011590635095104</v>
      </c>
      <c r="M297" s="35">
        <v>61.478353640776518</v>
      </c>
      <c r="N297" s="35">
        <v>56.699119454663126</v>
      </c>
      <c r="O297" s="35">
        <v>53.492800025015505</v>
      </c>
      <c r="P297" s="35">
        <v>51.722963235947276</v>
      </c>
      <c r="Q297" s="35">
        <v>51.309347230098425</v>
      </c>
      <c r="R297" s="35">
        <v>52.232699229098792</v>
      </c>
      <c r="S297" s="35">
        <v>54.53574243666003</v>
      </c>
      <c r="T297" s="35">
        <v>61.462021041139678</v>
      </c>
      <c r="U297" s="35">
        <v>67.692083519501793</v>
      </c>
      <c r="V297" s="35">
        <v>73.166090311947968</v>
      </c>
      <c r="W297" s="35">
        <v>77.884893185650512</v>
      </c>
      <c r="X297" s="35">
        <v>81.89025137911969</v>
      </c>
      <c r="Y297" s="35">
        <v>85.247817291925614</v>
      </c>
      <c r="Z297" s="35">
        <v>88.034169185509526</v>
      </c>
    </row>
    <row r="298" spans="1:26">
      <c r="A298" s="239" t="s">
        <v>795</v>
      </c>
      <c r="B298" s="35" t="s">
        <v>89</v>
      </c>
      <c r="C298" s="35">
        <v>98.49198343832029</v>
      </c>
      <c r="D298" s="35">
        <v>98.086195591779742</v>
      </c>
      <c r="E298" s="35">
        <v>97.572728195433839</v>
      </c>
      <c r="F298" s="35">
        <v>96.923931141879876</v>
      </c>
      <c r="G298" s="35">
        <v>96.10561693869856</v>
      </c>
      <c r="H298" s="35">
        <v>95.075859637830789</v>
      </c>
      <c r="I298" s="35">
        <v>100</v>
      </c>
      <c r="J298" s="35">
        <v>86.674490909035882</v>
      </c>
      <c r="K298" s="35">
        <v>75.690029171039114</v>
      </c>
      <c r="L298" s="35">
        <v>66.897171836795877</v>
      </c>
      <c r="M298" s="35">
        <v>60.076369384754273</v>
      </c>
      <c r="N298" s="35">
        <v>54.997808970782295</v>
      </c>
      <c r="O298" s="35">
        <v>51.458004508026121</v>
      </c>
      <c r="P298" s="35">
        <v>49.299586303698142</v>
      </c>
      <c r="Q298" s="35">
        <v>48.420639947323124</v>
      </c>
      <c r="R298" s="35">
        <v>48.778420658323654</v>
      </c>
      <c r="S298" s="35">
        <v>50.390413244236399</v>
      </c>
      <c r="T298" s="35">
        <v>58.069164116646164</v>
      </c>
      <c r="U298" s="35">
        <v>65.033226712051089</v>
      </c>
      <c r="V298" s="35">
        <v>71.168627337472344</v>
      </c>
      <c r="W298" s="35">
        <v>76.449103595303271</v>
      </c>
      <c r="X298" s="35">
        <v>80.909404652330025</v>
      </c>
      <c r="Y298" s="35">
        <v>84.620959084378512</v>
      </c>
      <c r="Z298" s="35">
        <v>87.672888708475355</v>
      </c>
    </row>
    <row r="299" spans="1:26">
      <c r="A299" s="239" t="s">
        <v>795</v>
      </c>
      <c r="B299" s="35" t="s">
        <v>90</v>
      </c>
      <c r="C299" s="35">
        <v>99.280960387559077</v>
      </c>
      <c r="D299" s="35">
        <v>99.066443037473846</v>
      </c>
      <c r="E299" s="35">
        <v>98.788365222651052</v>
      </c>
      <c r="F299" s="35">
        <v>98.428194760023715</v>
      </c>
      <c r="G299" s="35">
        <v>97.962201716456349</v>
      </c>
      <c r="H299" s="35">
        <v>100</v>
      </c>
      <c r="I299" s="35">
        <v>87.630597778107301</v>
      </c>
      <c r="J299" s="35">
        <v>77.269321013123474</v>
      </c>
      <c r="K299" s="35">
        <v>68.812353483312634</v>
      </c>
      <c r="L299" s="35">
        <v>62.094337255347519</v>
      </c>
      <c r="M299" s="35">
        <v>56.933485041359035</v>
      </c>
      <c r="N299" s="35">
        <v>53.160895827953858</v>
      </c>
      <c r="O299" s="35">
        <v>50.637723810220258</v>
      </c>
      <c r="P299" s="35">
        <v>49.26418852672311</v>
      </c>
      <c r="Q299" s="35">
        <v>48.983734598009015</v>
      </c>
      <c r="R299" s="35">
        <v>49.784625376919479</v>
      </c>
      <c r="S299" s="35">
        <v>51.700208343283627</v>
      </c>
      <c r="T299" s="35">
        <v>54.808102968762682</v>
      </c>
      <c r="U299" s="35">
        <v>62.721339463932637</v>
      </c>
      <c r="V299" s="35">
        <v>69.68583749509574</v>
      </c>
      <c r="W299" s="35">
        <v>75.636041365133195</v>
      </c>
      <c r="X299" s="35">
        <v>80.602199469925083</v>
      </c>
      <c r="Y299" s="35">
        <v>84.671839277327308</v>
      </c>
      <c r="Z299" s="35">
        <v>87.959500225397676</v>
      </c>
    </row>
    <row r="300" spans="1:26">
      <c r="A300" s="239" t="s">
        <v>795</v>
      </c>
      <c r="B300" s="35" t="s">
        <v>91</v>
      </c>
      <c r="C300" s="35">
        <v>99.514292792946648</v>
      </c>
      <c r="D300" s="35">
        <v>99.352587685828908</v>
      </c>
      <c r="E300" s="35">
        <v>99.13730865823598</v>
      </c>
      <c r="F300" s="35">
        <v>98.850909794981362</v>
      </c>
      <c r="G300" s="35">
        <v>98.470256456953408</v>
      </c>
      <c r="H300" s="35">
        <v>100</v>
      </c>
      <c r="I300" s="35">
        <v>88.567156956729036</v>
      </c>
      <c r="J300" s="35">
        <v>78.846139778118101</v>
      </c>
      <c r="K300" s="35">
        <v>70.770032172009067</v>
      </c>
      <c r="L300" s="35">
        <v>64.218487521044935</v>
      </c>
      <c r="M300" s="35">
        <v>59.051556720655597</v>
      </c>
      <c r="N300" s="35">
        <v>55.132934008395232</v>
      </c>
      <c r="O300" s="35">
        <v>52.344569712226544</v>
      </c>
      <c r="P300" s="35">
        <v>50.595069892979225</v>
      </c>
      <c r="Q300" s="35">
        <v>49.82407263121128</v>
      </c>
      <c r="R300" s="35">
        <v>50.004259314061471</v>
      </c>
      <c r="S300" s="35">
        <v>51.142053195356162</v>
      </c>
      <c r="T300" s="35">
        <v>53.277466611991322</v>
      </c>
      <c r="U300" s="35">
        <v>62.094760642744539</v>
      </c>
      <c r="V300" s="35">
        <v>69.78397102559677</v>
      </c>
      <c r="W300" s="35">
        <v>76.250907322510983</v>
      </c>
      <c r="X300" s="35">
        <v>81.540371893692182</v>
      </c>
      <c r="Y300" s="35">
        <v>85.775543229749545</v>
      </c>
      <c r="Z300" s="35">
        <v>89.112032429450693</v>
      </c>
    </row>
    <row r="301" spans="1:26">
      <c r="A301" s="239" t="s">
        <v>795</v>
      </c>
      <c r="B301" s="35" t="s">
        <v>92</v>
      </c>
      <c r="C301" s="35">
        <v>99.814372802956015</v>
      </c>
      <c r="D301" s="35">
        <v>99.745275277010634</v>
      </c>
      <c r="E301" s="35">
        <v>99.650507603493807</v>
      </c>
      <c r="F301" s="35">
        <v>99.520577823838209</v>
      </c>
      <c r="G301" s="35">
        <v>100</v>
      </c>
      <c r="H301" s="35">
        <v>89.350658712532649</v>
      </c>
      <c r="I301" s="35">
        <v>80.18475316328437</v>
      </c>
      <c r="J301" s="35">
        <v>72.460137469377742</v>
      </c>
      <c r="K301" s="35">
        <v>66.088137727617905</v>
      </c>
      <c r="L301" s="35">
        <v>60.959632234986969</v>
      </c>
      <c r="M301" s="35">
        <v>56.963784379434237</v>
      </c>
      <c r="N301" s="35">
        <v>54.000479422846261</v>
      </c>
      <c r="O301" s="35">
        <v>51.987975088792318</v>
      </c>
      <c r="P301" s="35">
        <v>50.86724583733946</v>
      </c>
      <c r="Q301" s="35">
        <v>50.604226857667712</v>
      </c>
      <c r="R301" s="35">
        <v>51.190802183462246</v>
      </c>
      <c r="S301" s="35">
        <v>52.645008718171972</v>
      </c>
      <c r="T301" s="35">
        <v>55.010566599740386</v>
      </c>
      <c r="U301" s="35">
        <v>58.355489419434505</v>
      </c>
      <c r="V301" s="35">
        <v>67.306913657089893</v>
      </c>
      <c r="W301" s="35">
        <v>74.802908810933644</v>
      </c>
      <c r="X301" s="35">
        <v>80.855477646751808</v>
      </c>
      <c r="Y301" s="35">
        <v>85.61146886802203</v>
      </c>
      <c r="Z301" s="35">
        <v>89.274049197412197</v>
      </c>
    </row>
    <row r="302" spans="1:26">
      <c r="A302" s="239" t="s">
        <v>795</v>
      </c>
      <c r="B302" s="35" t="s">
        <v>93</v>
      </c>
      <c r="C302" s="35">
        <v>99.851722205897659</v>
      </c>
      <c r="D302" s="35">
        <v>99.793838758836614</v>
      </c>
      <c r="E302" s="35">
        <v>99.713395729485327</v>
      </c>
      <c r="F302" s="35">
        <v>99.60163473635555</v>
      </c>
      <c r="G302" s="35">
        <v>100</v>
      </c>
      <c r="H302" s="35">
        <v>89.779354901803188</v>
      </c>
      <c r="I302" s="35">
        <v>80.928811383660019</v>
      </c>
      <c r="J302" s="35">
        <v>73.419452363050894</v>
      </c>
      <c r="K302" s="35">
        <v>67.178514390090243</v>
      </c>
      <c r="L302" s="35">
        <v>62.112356965763901</v>
      </c>
      <c r="M302" s="35">
        <v>58.123349678975345</v>
      </c>
      <c r="N302" s="35">
        <v>55.121398643807986</v>
      </c>
      <c r="O302" s="35">
        <v>53.031279164387257</v>
      </c>
      <c r="P302" s="35">
        <v>51.796975836752338</v>
      </c>
      <c r="Q302" s="35">
        <v>51.38404581346677</v>
      </c>
      <c r="R302" s="35">
        <v>51.780744789283297</v>
      </c>
      <c r="S302" s="35">
        <v>52.998357519083491</v>
      </c>
      <c r="T302" s="35">
        <v>55.070880733296747</v>
      </c>
      <c r="U302" s="35">
        <v>58.053916399733772</v>
      </c>
      <c r="V302" s="35">
        <v>67.386090599633206</v>
      </c>
      <c r="W302" s="35">
        <v>75.142969802249709</v>
      </c>
      <c r="X302" s="35">
        <v>81.342442885783655</v>
      </c>
      <c r="Y302" s="35">
        <v>86.155955708721251</v>
      </c>
      <c r="Z302" s="35">
        <v>89.815044790773172</v>
      </c>
    </row>
    <row r="303" spans="1:26">
      <c r="A303" s="239" t="s">
        <v>767</v>
      </c>
      <c r="B303" s="35" t="s">
        <v>82</v>
      </c>
      <c r="C303" s="35">
        <v>99.235805260443385</v>
      </c>
      <c r="D303" s="35">
        <v>99.034175181027734</v>
      </c>
      <c r="E303" s="35">
        <v>98.779711917856659</v>
      </c>
      <c r="F303" s="35">
        <v>98.458790332247929</v>
      </c>
      <c r="G303" s="35">
        <v>98.054402029915906</v>
      </c>
      <c r="H303" s="35">
        <v>97.54539332975186</v>
      </c>
      <c r="I303" s="35">
        <v>100</v>
      </c>
      <c r="J303" s="35">
        <v>93.357825179427564</v>
      </c>
      <c r="K303" s="35">
        <v>87.429272698457055</v>
      </c>
      <c r="L303" s="35">
        <v>82.329762704110564</v>
      </c>
      <c r="M303" s="35">
        <v>78.123333318874217</v>
      </c>
      <c r="N303" s="35">
        <v>74.838272191421026</v>
      </c>
      <c r="O303" s="35">
        <v>72.481281267391125</v>
      </c>
      <c r="P303" s="35">
        <v>71.048884632056613</v>
      </c>
      <c r="Q303" s="35">
        <v>70.535602037809056</v>
      </c>
      <c r="R303" s="35">
        <v>70.938851944967666</v>
      </c>
      <c r="S303" s="35">
        <v>72.260689899940914</v>
      </c>
      <c r="T303" s="35">
        <v>77.275104251108345</v>
      </c>
      <c r="U303" s="35">
        <v>81.514194843813272</v>
      </c>
      <c r="V303" s="35">
        <v>85.048809010593885</v>
      </c>
      <c r="W303" s="35">
        <v>87.963739674713125</v>
      </c>
      <c r="X303" s="35">
        <v>90.346606484022672</v>
      </c>
      <c r="Y303" s="35">
        <v>92.280954927890122</v>
      </c>
      <c r="Z303" s="35">
        <v>93.842505429198525</v>
      </c>
    </row>
    <row r="304" spans="1:26">
      <c r="A304" s="239" t="s">
        <v>767</v>
      </c>
      <c r="B304" s="35" t="s">
        <v>83</v>
      </c>
      <c r="C304" s="35">
        <v>99.596100069803413</v>
      </c>
      <c r="D304" s="35">
        <v>99.482715521441492</v>
      </c>
      <c r="E304" s="35">
        <v>99.337619637495806</v>
      </c>
      <c r="F304" s="35">
        <v>99.152019252854018</v>
      </c>
      <c r="G304" s="35">
        <v>98.914731487197812</v>
      </c>
      <c r="H304" s="35">
        <v>100</v>
      </c>
      <c r="I304" s="35">
        <v>93.722352058707628</v>
      </c>
      <c r="J304" s="35">
        <v>88.078296466922936</v>
      </c>
      <c r="K304" s="35">
        <v>83.17291324578737</v>
      </c>
      <c r="L304" s="35">
        <v>79.067706568746146</v>
      </c>
      <c r="M304" s="35">
        <v>75.792824855618861</v>
      </c>
      <c r="N304" s="35">
        <v>73.358415118484146</v>
      </c>
      <c r="O304" s="35">
        <v>71.764052735258673</v>
      </c>
      <c r="P304" s="35">
        <v>71.005791798121606</v>
      </c>
      <c r="Q304" s="35">
        <v>71.08074035884367</v>
      </c>
      <c r="R304" s="35">
        <v>71.989213362330645</v>
      </c>
      <c r="S304" s="35">
        <v>73.73452066050136</v>
      </c>
      <c r="T304" s="35">
        <v>76.320383507177851</v>
      </c>
      <c r="U304" s="35">
        <v>80.928565601118478</v>
      </c>
      <c r="V304" s="35">
        <v>84.741080388509133</v>
      </c>
      <c r="W304" s="35">
        <v>87.855811270040491</v>
      </c>
      <c r="X304" s="35">
        <v>90.375323082870381</v>
      </c>
      <c r="Y304" s="35">
        <v>92.397506255952464</v>
      </c>
      <c r="Z304" s="35">
        <v>94.010608332284107</v>
      </c>
    </row>
    <row r="305" spans="1:26">
      <c r="A305" s="239" t="s">
        <v>767</v>
      </c>
      <c r="B305" s="35" t="s">
        <v>84</v>
      </c>
      <c r="C305" s="35">
        <v>99.681770241554176</v>
      </c>
      <c r="D305" s="35">
        <v>99.585655956765365</v>
      </c>
      <c r="E305" s="35">
        <v>99.460600511479967</v>
      </c>
      <c r="F305" s="35">
        <v>99.297950578931349</v>
      </c>
      <c r="G305" s="35">
        <v>99.086508026277158</v>
      </c>
      <c r="H305" s="35">
        <v>100</v>
      </c>
      <c r="I305" s="35">
        <v>94.182033577774277</v>
      </c>
      <c r="J305" s="35">
        <v>88.907594193588807</v>
      </c>
      <c r="K305" s="35">
        <v>84.271196740150685</v>
      </c>
      <c r="L305" s="35">
        <v>80.331740207537067</v>
      </c>
      <c r="M305" s="35">
        <v>77.121485436949698</v>
      </c>
      <c r="N305" s="35">
        <v>74.654660365001078</v>
      </c>
      <c r="O305" s="35">
        <v>72.934861586288932</v>
      </c>
      <c r="P305" s="35">
        <v>71.960838215373514</v>
      </c>
      <c r="Q305" s="35">
        <v>71.730516658983589</v>
      </c>
      <c r="R305" s="35">
        <v>72.243262575744751</v>
      </c>
      <c r="S305" s="35">
        <v>73.500413006065131</v>
      </c>
      <c r="T305" s="35">
        <v>75.504090192967524</v>
      </c>
      <c r="U305" s="35">
        <v>80.530504485275884</v>
      </c>
      <c r="V305" s="35">
        <v>84.643859253339855</v>
      </c>
      <c r="W305" s="35">
        <v>87.961329219050384</v>
      </c>
      <c r="X305" s="35">
        <v>90.606829422913108</v>
      </c>
      <c r="Y305" s="35">
        <v>92.698088256409221</v>
      </c>
      <c r="Z305" s="35">
        <v>94.340081251146756</v>
      </c>
    </row>
    <row r="306" spans="1:26">
      <c r="A306" s="239" t="s">
        <v>767</v>
      </c>
      <c r="B306" s="35" t="s">
        <v>85</v>
      </c>
      <c r="C306" s="35">
        <v>99.741002211722289</v>
      </c>
      <c r="D306" s="35">
        <v>99.654628128442695</v>
      </c>
      <c r="E306" s="35">
        <v>99.539523565846693</v>
      </c>
      <c r="F306" s="35">
        <v>99.386190077423663</v>
      </c>
      <c r="G306" s="35">
        <v>99.182034168059317</v>
      </c>
      <c r="H306" s="35">
        <v>100</v>
      </c>
      <c r="I306" s="35">
        <v>93.718214720961228</v>
      </c>
      <c r="J306" s="35">
        <v>88.03635492559539</v>
      </c>
      <c r="K306" s="35">
        <v>83.034030887774819</v>
      </c>
      <c r="L306" s="35">
        <v>78.756166490656909</v>
      </c>
      <c r="M306" s="35">
        <v>75.2225081166563</v>
      </c>
      <c r="N306" s="35">
        <v>72.436430551829091</v>
      </c>
      <c r="O306" s="35">
        <v>70.392385788971396</v>
      </c>
      <c r="P306" s="35">
        <v>69.081727594109239</v>
      </c>
      <c r="Q306" s="35">
        <v>68.496885336725882</v>
      </c>
      <c r="R306" s="35">
        <v>68.63397200615384</v>
      </c>
      <c r="S306" s="35">
        <v>69.493926832999335</v>
      </c>
      <c r="T306" s="35">
        <v>71.08224872638354</v>
      </c>
      <c r="U306" s="35">
        <v>77.321955834357908</v>
      </c>
      <c r="V306" s="35">
        <v>82.403555512233794</v>
      </c>
      <c r="W306" s="35">
        <v>86.458934583245849</v>
      </c>
      <c r="X306" s="35">
        <v>89.645826740930005</v>
      </c>
      <c r="Y306" s="35">
        <v>92.121142760708651</v>
      </c>
      <c r="Z306" s="35">
        <v>94.026870521091809</v>
      </c>
    </row>
    <row r="307" spans="1:26">
      <c r="A307" s="239" t="s">
        <v>767</v>
      </c>
      <c r="B307" s="35" t="s">
        <v>86</v>
      </c>
      <c r="C307" s="35">
        <v>99.888430824209166</v>
      </c>
      <c r="D307" s="35">
        <v>99.848268738401686</v>
      </c>
      <c r="E307" s="35">
        <v>99.793666122209729</v>
      </c>
      <c r="F307" s="35">
        <v>99.719445067045967</v>
      </c>
      <c r="G307" s="35">
        <v>100</v>
      </c>
      <c r="H307" s="35">
        <v>94.161962189331874</v>
      </c>
      <c r="I307" s="35">
        <v>88.844052476118691</v>
      </c>
      <c r="J307" s="35">
        <v>84.120258306722263</v>
      </c>
      <c r="K307" s="35">
        <v>80.035500680422373</v>
      </c>
      <c r="L307" s="35">
        <v>76.612861440379874</v>
      </c>
      <c r="M307" s="35">
        <v>73.860459366728193</v>
      </c>
      <c r="N307" s="35">
        <v>71.777434778842036</v>
      </c>
      <c r="O307" s="35">
        <v>70.358781609998999</v>
      </c>
      <c r="P307" s="35">
        <v>69.598953379006929</v>
      </c>
      <c r="Q307" s="35">
        <v>69.494270251303348</v>
      </c>
      <c r="R307" s="35">
        <v>70.044186571570123</v>
      </c>
      <c r="S307" s="35">
        <v>71.251464149071225</v>
      </c>
      <c r="T307" s="35">
        <v>73.121258264320332</v>
      </c>
      <c r="U307" s="35">
        <v>75.659081762341145</v>
      </c>
      <c r="V307" s="35">
        <v>81.382774302187713</v>
      </c>
      <c r="W307" s="35">
        <v>85.902060678916797</v>
      </c>
      <c r="X307" s="35">
        <v>89.404812707287036</v>
      </c>
      <c r="Y307" s="35">
        <v>92.08246579505753</v>
      </c>
      <c r="Z307" s="35">
        <v>94.108523940546235</v>
      </c>
    </row>
    <row r="308" spans="1:26">
      <c r="A308" s="239" t="s">
        <v>767</v>
      </c>
      <c r="B308" s="35" t="s">
        <v>87</v>
      </c>
      <c r="C308" s="35">
        <v>99.913680094016627</v>
      </c>
      <c r="D308" s="35">
        <v>99.880763729730205</v>
      </c>
      <c r="E308" s="35">
        <v>99.835307028126408</v>
      </c>
      <c r="F308" s="35">
        <v>99.772543008736164</v>
      </c>
      <c r="G308" s="35">
        <v>100</v>
      </c>
      <c r="H308" s="35">
        <v>94.429846187968039</v>
      </c>
      <c r="I308" s="35">
        <v>89.33378584955625</v>
      </c>
      <c r="J308" s="35">
        <v>84.78174159943012</v>
      </c>
      <c r="K308" s="35">
        <v>80.817842835345814</v>
      </c>
      <c r="L308" s="35">
        <v>77.466442406130824</v>
      </c>
      <c r="M308" s="35">
        <v>74.73793691598199</v>
      </c>
      <c r="N308" s="35">
        <v>72.633922601344125</v>
      </c>
      <c r="O308" s="35">
        <v>71.15144169497502</v>
      </c>
      <c r="P308" s="35">
        <v>70.286230580887889</v>
      </c>
      <c r="Q308" s="35">
        <v>70.034971656966079</v>
      </c>
      <c r="R308" s="35">
        <v>70.396587268543101</v>
      </c>
      <c r="S308" s="35">
        <v>71.372612157380516</v>
      </c>
      <c r="T308" s="35">
        <v>72.966656935379817</v>
      </c>
      <c r="U308" s="35">
        <v>75.182944852570245</v>
      </c>
      <c r="V308" s="35">
        <v>81.261608042238393</v>
      </c>
      <c r="W308" s="35">
        <v>86.007683836607299</v>
      </c>
      <c r="X308" s="35">
        <v>89.638089396729882</v>
      </c>
      <c r="Y308" s="35">
        <v>92.373634041614196</v>
      </c>
      <c r="Z308" s="35">
        <v>94.412361741156289</v>
      </c>
    </row>
    <row r="309" spans="1:26">
      <c r="A309" s="239" t="s">
        <v>767</v>
      </c>
      <c r="B309" s="35" t="s">
        <v>88</v>
      </c>
      <c r="C309" s="35">
        <v>99.907686137735553</v>
      </c>
      <c r="D309" s="35">
        <v>99.873298769916062</v>
      </c>
      <c r="E309" s="35">
        <v>99.826114522035212</v>
      </c>
      <c r="F309" s="35">
        <v>99.761382295222006</v>
      </c>
      <c r="G309" s="35">
        <v>100</v>
      </c>
      <c r="H309" s="35">
        <v>94.539330230958029</v>
      </c>
      <c r="I309" s="35">
        <v>89.540104604099398</v>
      </c>
      <c r="J309" s="35">
        <v>85.074217278236816</v>
      </c>
      <c r="K309" s="35">
        <v>81.187859627365484</v>
      </c>
      <c r="L309" s="35">
        <v>77.907394275379659</v>
      </c>
      <c r="M309" s="35">
        <v>75.245081214082177</v>
      </c>
      <c r="N309" s="35">
        <v>73.204173025698623</v>
      </c>
      <c r="O309" s="35">
        <v>71.783119131038163</v>
      </c>
      <c r="P309" s="35">
        <v>70.978776830256578</v>
      </c>
      <c r="Q309" s="35">
        <v>70.788619523692361</v>
      </c>
      <c r="R309" s="35">
        <v>71.211971075574766</v>
      </c>
      <c r="S309" s="35">
        <v>72.250295663024815</v>
      </c>
      <c r="T309" s="35">
        <v>73.906551408725079</v>
      </c>
      <c r="U309" s="35">
        <v>76.183590032004844</v>
      </c>
      <c r="V309" s="35">
        <v>81.946678499144156</v>
      </c>
      <c r="W309" s="35">
        <v>86.455405131230691</v>
      </c>
      <c r="X309" s="35">
        <v>89.916390181656254</v>
      </c>
      <c r="Y309" s="35">
        <v>92.536126718552111</v>
      </c>
      <c r="Z309" s="35">
        <v>94.498762655605532</v>
      </c>
    </row>
    <row r="310" spans="1:26">
      <c r="A310" s="239" t="s">
        <v>767</v>
      </c>
      <c r="B310" s="35" t="s">
        <v>89</v>
      </c>
      <c r="C310" s="35">
        <v>99.880362798428891</v>
      </c>
      <c r="D310" s="35">
        <v>99.838695500078771</v>
      </c>
      <c r="E310" s="35">
        <v>99.782534131762617</v>
      </c>
      <c r="F310" s="35">
        <v>99.706851480748753</v>
      </c>
      <c r="G310" s="35">
        <v>100</v>
      </c>
      <c r="H310" s="35">
        <v>94.374124526462765</v>
      </c>
      <c r="I310" s="35">
        <v>89.241980026103917</v>
      </c>
      <c r="J310" s="35">
        <v>84.681054588205939</v>
      </c>
      <c r="K310" s="35">
        <v>80.740149800797639</v>
      </c>
      <c r="L310" s="35">
        <v>77.446244229149386</v>
      </c>
      <c r="M310" s="35">
        <v>74.811115513073887</v>
      </c>
      <c r="N310" s="35">
        <v>72.837153679106862</v>
      </c>
      <c r="O310" s="35">
        <v>71.522073847078943</v>
      </c>
      <c r="P310" s="35">
        <v>70.86242528626299</v>
      </c>
      <c r="Q310" s="35">
        <v>70.855898386735177</v>
      </c>
      <c r="R310" s="35">
        <v>71.502468368151099</v>
      </c>
      <c r="S310" s="35">
        <v>72.804406544138303</v>
      </c>
      <c r="T310" s="35">
        <v>74.765159484945968</v>
      </c>
      <c r="U310" s="35">
        <v>77.387065724450053</v>
      </c>
      <c r="V310" s="35">
        <v>82.621593040127124</v>
      </c>
      <c r="W310" s="35">
        <v>86.761795047621192</v>
      </c>
      <c r="X310" s="35">
        <v>89.983290831487921</v>
      </c>
      <c r="Y310" s="35">
        <v>92.459356828325838</v>
      </c>
      <c r="Z310" s="35">
        <v>94.345087927665702</v>
      </c>
    </row>
    <row r="311" spans="1:26">
      <c r="A311" s="239" t="s">
        <v>767</v>
      </c>
      <c r="B311" s="35" t="s">
        <v>90</v>
      </c>
      <c r="C311" s="35">
        <v>99.705903966572322</v>
      </c>
      <c r="D311" s="35">
        <v>99.612683554627509</v>
      </c>
      <c r="E311" s="35">
        <v>99.490000001004049</v>
      </c>
      <c r="F311" s="35">
        <v>99.328603761899871</v>
      </c>
      <c r="G311" s="35">
        <v>99.116387413664739</v>
      </c>
      <c r="H311" s="35">
        <v>100</v>
      </c>
      <c r="I311" s="35">
        <v>93.884934994243324</v>
      </c>
      <c r="J311" s="35">
        <v>88.352923041208129</v>
      </c>
      <c r="K311" s="35">
        <v>83.490279305799476</v>
      </c>
      <c r="L311" s="35">
        <v>79.347672281370848</v>
      </c>
      <c r="M311" s="35">
        <v>75.949688373728932</v>
      </c>
      <c r="N311" s="35">
        <v>73.303776559280948</v>
      </c>
      <c r="O311" s="35">
        <v>71.407837898750131</v>
      </c>
      <c r="P311" s="35">
        <v>70.256137535370627</v>
      </c>
      <c r="Q311" s="35">
        <v>69.843475560668139</v>
      </c>
      <c r="R311" s="35">
        <v>70.167674232509157</v>
      </c>
      <c r="S311" s="35">
        <v>71.230458402857181</v>
      </c>
      <c r="T311" s="35">
        <v>73.036764342906352</v>
      </c>
      <c r="U311" s="35">
        <v>78.694178331079499</v>
      </c>
      <c r="V311" s="35">
        <v>83.318326360627481</v>
      </c>
      <c r="W311" s="35">
        <v>87.0324842369793</v>
      </c>
      <c r="X311" s="35">
        <v>89.975932245499152</v>
      </c>
      <c r="Y311" s="35">
        <v>92.284706069901489</v>
      </c>
      <c r="Z311" s="35">
        <v>94.08145490118919</v>
      </c>
    </row>
    <row r="312" spans="1:26">
      <c r="A312" s="239" t="s">
        <v>767</v>
      </c>
      <c r="B312" s="35" t="s">
        <v>91</v>
      </c>
      <c r="C312" s="35">
        <v>99.533715247422251</v>
      </c>
      <c r="D312" s="35">
        <v>99.398136112118607</v>
      </c>
      <c r="E312" s="35">
        <v>99.223308446941431</v>
      </c>
      <c r="F312" s="35">
        <v>98.997985547357274</v>
      </c>
      <c r="G312" s="35">
        <v>98.707774646732986</v>
      </c>
      <c r="H312" s="35">
        <v>100</v>
      </c>
      <c r="I312" s="35">
        <v>92.27314671557869</v>
      </c>
      <c r="J312" s="35">
        <v>85.435487463023748</v>
      </c>
      <c r="K312" s="35">
        <v>79.569356640725246</v>
      </c>
      <c r="L312" s="35">
        <v>74.704569686639942</v>
      </c>
      <c r="M312" s="35">
        <v>70.83735966733687</v>
      </c>
      <c r="N312" s="35">
        <v>67.946432185392183</v>
      </c>
      <c r="O312" s="35">
        <v>66.005378538790865</v>
      </c>
      <c r="P312" s="35">
        <v>64.991479207826913</v>
      </c>
      <c r="Q312" s="35">
        <v>64.891286088424891</v>
      </c>
      <c r="R312" s="35">
        <v>65.703411629739506</v>
      </c>
      <c r="S312" s="35">
        <v>67.438799309930815</v>
      </c>
      <c r="T312" s="35">
        <v>70.118504396642038</v>
      </c>
      <c r="U312" s="35">
        <v>75.867949055683468</v>
      </c>
      <c r="V312" s="35">
        <v>80.684265396363614</v>
      </c>
      <c r="W312" s="35">
        <v>84.649527467273543</v>
      </c>
      <c r="X312" s="35">
        <v>87.869973835233594</v>
      </c>
      <c r="Y312" s="35">
        <v>90.457788767909591</v>
      </c>
      <c r="Z312" s="35">
        <v>92.520023971106482</v>
      </c>
    </row>
    <row r="313" spans="1:26">
      <c r="A313" s="239" t="s">
        <v>767</v>
      </c>
      <c r="B313" s="35" t="s">
        <v>92</v>
      </c>
      <c r="C313" s="35">
        <v>99.200546335924557</v>
      </c>
      <c r="D313" s="35">
        <v>98.984324690974162</v>
      </c>
      <c r="E313" s="35">
        <v>98.710050581216294</v>
      </c>
      <c r="F313" s="35">
        <v>98.362400079276398</v>
      </c>
      <c r="G313" s="35">
        <v>97.92216513212567</v>
      </c>
      <c r="H313" s="35">
        <v>97.365367948231466</v>
      </c>
      <c r="I313" s="35">
        <v>100</v>
      </c>
      <c r="J313" s="35">
        <v>92.69914483937491</v>
      </c>
      <c r="K313" s="35">
        <v>86.225689081352897</v>
      </c>
      <c r="L313" s="35">
        <v>80.682747106158686</v>
      </c>
      <c r="M313" s="35">
        <v>76.11840789034477</v>
      </c>
      <c r="N313" s="35">
        <v>72.544470530844606</v>
      </c>
      <c r="O313" s="35">
        <v>69.952728873837486</v>
      </c>
      <c r="P313" s="35">
        <v>68.327708896001326</v>
      </c>
      <c r="Q313" s="35">
        <v>67.655651366327447</v>
      </c>
      <c r="R313" s="35">
        <v>67.929956481243224</v>
      </c>
      <c r="S313" s="35">
        <v>69.153382121568896</v>
      </c>
      <c r="T313" s="35">
        <v>74.725077393110027</v>
      </c>
      <c r="U313" s="35">
        <v>79.460193475538048</v>
      </c>
      <c r="V313" s="35">
        <v>83.419692405279633</v>
      </c>
      <c r="W313" s="35">
        <v>86.688163255467629</v>
      </c>
      <c r="X313" s="35">
        <v>89.358677838045395</v>
      </c>
      <c r="Y313" s="35">
        <v>91.522960674279147</v>
      </c>
      <c r="Z313" s="35">
        <v>93.265723998056984</v>
      </c>
    </row>
    <row r="314" spans="1:26">
      <c r="A314" s="239" t="s">
        <v>767</v>
      </c>
      <c r="B314" s="35" t="s">
        <v>93</v>
      </c>
      <c r="C314" s="35">
        <v>98.901918101041957</v>
      </c>
      <c r="D314" s="35">
        <v>98.617570109265742</v>
      </c>
      <c r="E314" s="35">
        <v>98.260316700472188</v>
      </c>
      <c r="F314" s="35">
        <v>97.811890290942216</v>
      </c>
      <c r="G314" s="35">
        <v>97.249694352911504</v>
      </c>
      <c r="H314" s="35">
        <v>96.545923152796576</v>
      </c>
      <c r="I314" s="35">
        <v>100</v>
      </c>
      <c r="J314" s="35">
        <v>90.877421837666304</v>
      </c>
      <c r="K314" s="35">
        <v>82.978052752987296</v>
      </c>
      <c r="L314" s="35">
        <v>76.378738713685451</v>
      </c>
      <c r="M314" s="35">
        <v>71.082784455854096</v>
      </c>
      <c r="N314" s="35">
        <v>67.052956638722549</v>
      </c>
      <c r="O314" s="35">
        <v>64.237366520623468</v>
      </c>
      <c r="P314" s="35">
        <v>62.587828437974501</v>
      </c>
      <c r="Q314" s="35">
        <v>62.071607037467182</v>
      </c>
      <c r="R314" s="35">
        <v>62.677779749998628</v>
      </c>
      <c r="S314" s="35">
        <v>64.419139423537899</v>
      </c>
      <c r="T314" s="35">
        <v>70.424791694667903</v>
      </c>
      <c r="U314" s="35">
        <v>75.634931752137817</v>
      </c>
      <c r="V314" s="35">
        <v>80.074432478994112</v>
      </c>
      <c r="W314" s="35">
        <v>83.802923167937109</v>
      </c>
      <c r="X314" s="35">
        <v>86.898098972484888</v>
      </c>
      <c r="Y314" s="35">
        <v>89.443733017018758</v>
      </c>
      <c r="Z314" s="35">
        <v>91.521880706979147</v>
      </c>
    </row>
    <row r="315" spans="1:26">
      <c r="A315" s="239" t="s">
        <v>781</v>
      </c>
      <c r="B315" s="35" t="s">
        <v>82</v>
      </c>
      <c r="C315" s="35">
        <v>98.184990445721311</v>
      </c>
      <c r="D315" s="35">
        <v>97.721146428692848</v>
      </c>
      <c r="E315" s="35">
        <v>97.140699597365625</v>
      </c>
      <c r="F315" s="35">
        <v>96.415455056315821</v>
      </c>
      <c r="G315" s="35">
        <v>95.511043075411393</v>
      </c>
      <c r="H315" s="35">
        <v>94.385939382751545</v>
      </c>
      <c r="I315" s="35">
        <v>100</v>
      </c>
      <c r="J315" s="35">
        <v>85.569144613859777</v>
      </c>
      <c r="K315" s="35">
        <v>73.864428783227652</v>
      </c>
      <c r="L315" s="35">
        <v>64.660647257917844</v>
      </c>
      <c r="M315" s="35">
        <v>57.662565956757703</v>
      </c>
      <c r="N315" s="35">
        <v>52.578428950986137</v>
      </c>
      <c r="O315" s="35">
        <v>49.16164372527922</v>
      </c>
      <c r="P315" s="35">
        <v>47.23108014969673</v>
      </c>
      <c r="Q315" s="35">
        <v>46.679231751553431</v>
      </c>
      <c r="R315" s="35">
        <v>47.474711138818044</v>
      </c>
      <c r="S315" s="35">
        <v>49.662670994402781</v>
      </c>
      <c r="T315" s="35">
        <v>57.083218696653894</v>
      </c>
      <c r="U315" s="35">
        <v>63.86744655692754</v>
      </c>
      <c r="V315" s="35">
        <v>69.902257417641167</v>
      </c>
      <c r="W315" s="35">
        <v>75.152033140476973</v>
      </c>
      <c r="X315" s="35">
        <v>79.637141146245142</v>
      </c>
      <c r="Y315" s="35">
        <v>83.41352560322116</v>
      </c>
      <c r="Z315" s="35">
        <v>86.556129986799363</v>
      </c>
    </row>
    <row r="316" spans="1:26">
      <c r="A316" s="239" t="s">
        <v>781</v>
      </c>
      <c r="B316" s="35" t="s">
        <v>83</v>
      </c>
      <c r="C316" s="35">
        <v>98.956214388195619</v>
      </c>
      <c r="D316" s="35">
        <v>98.667073633153166</v>
      </c>
      <c r="E316" s="35">
        <v>98.298609181856705</v>
      </c>
      <c r="F316" s="35">
        <v>97.829545827948323</v>
      </c>
      <c r="G316" s="35">
        <v>97.233208594300407</v>
      </c>
      <c r="H316" s="35">
        <v>96.476345733637274</v>
      </c>
      <c r="I316" s="35">
        <v>100</v>
      </c>
      <c r="J316" s="35">
        <v>86.48558622516606</v>
      </c>
      <c r="K316" s="35">
        <v>75.355031637801062</v>
      </c>
      <c r="L316" s="35">
        <v>66.440406387112787</v>
      </c>
      <c r="M316" s="35">
        <v>59.508610025820651</v>
      </c>
      <c r="N316" s="35">
        <v>54.319535958078347</v>
      </c>
      <c r="O316" s="35">
        <v>50.661212830054723</v>
      </c>
      <c r="P316" s="35">
        <v>48.368491809756783</v>
      </c>
      <c r="Q316" s="35">
        <v>47.33160681565996</v>
      </c>
      <c r="R316" s="35">
        <v>47.49940057432152</v>
      </c>
      <c r="S316" s="35">
        <v>48.880214115075816</v>
      </c>
      <c r="T316" s="35">
        <v>51.54176738866412</v>
      </c>
      <c r="U316" s="35">
        <v>59.299238050959758</v>
      </c>
      <c r="V316" s="35">
        <v>66.279631577937451</v>
      </c>
      <c r="W316" s="35">
        <v>72.380066585622657</v>
      </c>
      <c r="X316" s="35">
        <v>77.588254559188812</v>
      </c>
      <c r="Y316" s="35">
        <v>81.952617055763483</v>
      </c>
      <c r="Z316" s="35">
        <v>85.556193066344363</v>
      </c>
    </row>
    <row r="317" spans="1:26">
      <c r="A317" s="239" t="s">
        <v>781</v>
      </c>
      <c r="B317" s="35" t="s">
        <v>84</v>
      </c>
      <c r="C317" s="35">
        <v>99.289948305104403</v>
      </c>
      <c r="D317" s="35">
        <v>99.076107247806462</v>
      </c>
      <c r="E317" s="35">
        <v>98.798302323583002</v>
      </c>
      <c r="F317" s="35">
        <v>98.437703536483198</v>
      </c>
      <c r="G317" s="35">
        <v>97.970147057078378</v>
      </c>
      <c r="H317" s="35">
        <v>100</v>
      </c>
      <c r="I317" s="35">
        <v>87.506728978942277</v>
      </c>
      <c r="J317" s="35">
        <v>77.052898277839645</v>
      </c>
      <c r="K317" s="35">
        <v>68.52574854653777</v>
      </c>
      <c r="L317" s="35">
        <v>61.752406387150756</v>
      </c>
      <c r="M317" s="35">
        <v>56.545009190604134</v>
      </c>
      <c r="N317" s="35">
        <v>52.729813696625719</v>
      </c>
      <c r="O317" s="35">
        <v>50.164084865761268</v>
      </c>
      <c r="P317" s="35">
        <v>48.744838614235412</v>
      </c>
      <c r="Q317" s="35">
        <v>48.412794151997346</v>
      </c>
      <c r="R317" s="35">
        <v>49.153850909361303</v>
      </c>
      <c r="S317" s="35">
        <v>50.999358816817988</v>
      </c>
      <c r="T317" s="35">
        <v>54.025475592770789</v>
      </c>
      <c r="U317" s="35">
        <v>62.083961469246617</v>
      </c>
      <c r="V317" s="35">
        <v>69.188725196575959</v>
      </c>
      <c r="W317" s="35">
        <v>75.262925363175057</v>
      </c>
      <c r="X317" s="35">
        <v>80.331991762181417</v>
      </c>
      <c r="Y317" s="35">
        <v>84.483027395964655</v>
      </c>
      <c r="Z317" s="35">
        <v>87.83262207047035</v>
      </c>
    </row>
    <row r="318" spans="1:26">
      <c r="A318" s="239" t="s">
        <v>781</v>
      </c>
      <c r="B318" s="35" t="s">
        <v>85</v>
      </c>
      <c r="C318" s="35">
        <v>99.651646006396916</v>
      </c>
      <c r="D318" s="35">
        <v>99.534334003303371</v>
      </c>
      <c r="E318" s="35">
        <v>99.377654333087477</v>
      </c>
      <c r="F318" s="35">
        <v>99.168504848609956</v>
      </c>
      <c r="G318" s="35">
        <v>98.889508374171839</v>
      </c>
      <c r="H318" s="35">
        <v>100</v>
      </c>
      <c r="I318" s="35">
        <v>87.57090470989759</v>
      </c>
      <c r="J318" s="35">
        <v>77.128874610217352</v>
      </c>
      <c r="K318" s="35">
        <v>68.547611122201644</v>
      </c>
      <c r="L318" s="35">
        <v>61.651642700202089</v>
      </c>
      <c r="M318" s="35">
        <v>56.254346938650002</v>
      </c>
      <c r="N318" s="35">
        <v>52.182440728191729</v>
      </c>
      <c r="O318" s="35">
        <v>49.290172977164573</v>
      </c>
      <c r="P318" s="35">
        <v>47.466605052728347</v>
      </c>
      <c r="Q318" s="35">
        <v>46.638793314843532</v>
      </c>
      <c r="R318" s="35">
        <v>46.772891656298363</v>
      </c>
      <c r="S318" s="35">
        <v>47.874413260797574</v>
      </c>
      <c r="T318" s="35">
        <v>49.988198461979607</v>
      </c>
      <c r="U318" s="35">
        <v>53.198000921877075</v>
      </c>
      <c r="V318" s="35">
        <v>62.100485882680246</v>
      </c>
      <c r="W318" s="35">
        <v>69.853906716513237</v>
      </c>
      <c r="X318" s="35">
        <v>76.362402493356058</v>
      </c>
      <c r="Y318" s="35">
        <v>81.673581140434962</v>
      </c>
      <c r="Z318" s="35">
        <v>85.915272845824461</v>
      </c>
    </row>
    <row r="319" spans="1:26">
      <c r="A319" s="239" t="s">
        <v>781</v>
      </c>
      <c r="B319" s="35" t="s">
        <v>86</v>
      </c>
      <c r="C319" s="35">
        <v>99.815834149984667</v>
      </c>
      <c r="D319" s="35">
        <v>99.747279861854665</v>
      </c>
      <c r="E319" s="35">
        <v>99.653256596329527</v>
      </c>
      <c r="F319" s="35">
        <v>99.524346210423417</v>
      </c>
      <c r="G319" s="35">
        <v>100</v>
      </c>
      <c r="H319" s="35">
        <v>89.429704395053648</v>
      </c>
      <c r="I319" s="35">
        <v>80.323474327877108</v>
      </c>
      <c r="J319" s="35">
        <v>72.642499016590733</v>
      </c>
      <c r="K319" s="35">
        <v>66.30145868650672</v>
      </c>
      <c r="L319" s="35">
        <v>61.19426091134298</v>
      </c>
      <c r="M319" s="35">
        <v>57.212606008140718</v>
      </c>
      <c r="N319" s="35">
        <v>54.258373681552641</v>
      </c>
      <c r="O319" s="35">
        <v>52.251288869760025</v>
      </c>
      <c r="P319" s="35">
        <v>51.133307901891968</v>
      </c>
      <c r="Q319" s="35">
        <v>50.870905362382224</v>
      </c>
      <c r="R319" s="35">
        <v>51.456090968560751</v>
      </c>
      <c r="S319" s="35">
        <v>52.906620839694909</v>
      </c>
      <c r="T319" s="35">
        <v>55.265511962608386</v>
      </c>
      <c r="U319" s="35">
        <v>58.59961705224093</v>
      </c>
      <c r="V319" s="35">
        <v>67.514685851541429</v>
      </c>
      <c r="W319" s="35">
        <v>74.972715720624294</v>
      </c>
      <c r="X319" s="35">
        <v>80.990112897288725</v>
      </c>
      <c r="Y319" s="35">
        <v>85.71584139770367</v>
      </c>
      <c r="Z319" s="35">
        <v>89.353626919719645</v>
      </c>
    </row>
    <row r="320" spans="1:26">
      <c r="A320" s="239" t="s">
        <v>781</v>
      </c>
      <c r="B320" s="35" t="s">
        <v>87</v>
      </c>
      <c r="C320" s="35">
        <v>99.861691495334583</v>
      </c>
      <c r="D320" s="35">
        <v>99.807034355068225</v>
      </c>
      <c r="E320" s="35">
        <v>99.730810425010887</v>
      </c>
      <c r="F320" s="35">
        <v>99.624540821103523</v>
      </c>
      <c r="G320" s="35">
        <v>100</v>
      </c>
      <c r="H320" s="35">
        <v>89.97563788238989</v>
      </c>
      <c r="I320" s="35">
        <v>81.273008098229411</v>
      </c>
      <c r="J320" s="35">
        <v>73.869604018084232</v>
      </c>
      <c r="K320" s="35">
        <v>67.699841763577581</v>
      </c>
      <c r="L320" s="35">
        <v>62.676935307519052</v>
      </c>
      <c r="M320" s="35">
        <v>58.709148308308244</v>
      </c>
      <c r="N320" s="35">
        <v>55.711021206210845</v>
      </c>
      <c r="O320" s="35">
        <v>53.610616141990029</v>
      </c>
      <c r="P320" s="35">
        <v>52.353879876257267</v>
      </c>
      <c r="Q320" s="35">
        <v>51.90706994201576</v>
      </c>
      <c r="R320" s="35">
        <v>52.257941870421107</v>
      </c>
      <c r="S320" s="35">
        <v>53.416121911623989</v>
      </c>
      <c r="T320" s="35">
        <v>55.412816553032982</v>
      </c>
      <c r="U320" s="35">
        <v>58.299740015586544</v>
      </c>
      <c r="V320" s="35">
        <v>67.681752782034664</v>
      </c>
      <c r="W320" s="35">
        <v>75.453840503173041</v>
      </c>
      <c r="X320" s="35">
        <v>81.642286757747456</v>
      </c>
      <c r="Y320" s="35">
        <v>86.428456226936163</v>
      </c>
      <c r="Z320" s="35">
        <v>90.052329529959934</v>
      </c>
    </row>
    <row r="321" spans="1:26">
      <c r="A321" s="239" t="s">
        <v>781</v>
      </c>
      <c r="B321" s="35" t="s">
        <v>88</v>
      </c>
      <c r="C321" s="35">
        <v>99.862273897470544</v>
      </c>
      <c r="D321" s="35">
        <v>99.809148042695568</v>
      </c>
      <c r="E321" s="35">
        <v>99.735560225610016</v>
      </c>
      <c r="F321" s="35">
        <v>99.633657436714046</v>
      </c>
      <c r="G321" s="35">
        <v>100</v>
      </c>
      <c r="H321" s="35">
        <v>90.887257838756369</v>
      </c>
      <c r="I321" s="35">
        <v>82.892341933679461</v>
      </c>
      <c r="J321" s="35">
        <v>76.026678832443963</v>
      </c>
      <c r="K321" s="35">
        <v>70.259063235551153</v>
      </c>
      <c r="L321" s="35">
        <v>65.534296732988977</v>
      </c>
      <c r="M321" s="35">
        <v>61.787768412175367</v>
      </c>
      <c r="N321" s="35">
        <v>58.95609054019387</v>
      </c>
      <c r="O321" s="35">
        <v>56.984386760865583</v>
      </c>
      <c r="P321" s="35">
        <v>55.830984962813233</v>
      </c>
      <c r="Q321" s="35">
        <v>55.4702157482199</v>
      </c>
      <c r="R321" s="35">
        <v>55.893856727822367</v>
      </c>
      <c r="S321" s="35">
        <v>57.111553831898284</v>
      </c>
      <c r="T321" s="35">
        <v>59.150325073682552</v>
      </c>
      <c r="U321" s="35">
        <v>62.053023036931677</v>
      </c>
      <c r="V321" s="35">
        <v>70.669456428737689</v>
      </c>
      <c r="W321" s="35">
        <v>77.725867151383056</v>
      </c>
      <c r="X321" s="35">
        <v>83.310708274897394</v>
      </c>
      <c r="Y321" s="35">
        <v>87.620931390919068</v>
      </c>
      <c r="Z321" s="35">
        <v>90.886581826094613</v>
      </c>
    </row>
    <row r="322" spans="1:26">
      <c r="A322" s="239" t="s">
        <v>781</v>
      </c>
      <c r="B322" s="35" t="s">
        <v>89</v>
      </c>
      <c r="C322" s="35">
        <v>99.788337975663353</v>
      </c>
      <c r="D322" s="35">
        <v>99.713044243412725</v>
      </c>
      <c r="E322" s="35">
        <v>99.611025359036418</v>
      </c>
      <c r="F322" s="35">
        <v>99.472844617046576</v>
      </c>
      <c r="G322" s="35">
        <v>100</v>
      </c>
      <c r="H322" s="35">
        <v>89.614814494251064</v>
      </c>
      <c r="I322" s="35">
        <v>80.659286429595468</v>
      </c>
      <c r="J322" s="35">
        <v>73.10663557154129</v>
      </c>
      <c r="K322" s="35">
        <v>66.88106013961</v>
      </c>
      <c r="L322" s="35">
        <v>61.884047421290234</v>
      </c>
      <c r="M322" s="35">
        <v>58.01353708619579</v>
      </c>
      <c r="N322" s="35">
        <v>55.176831534792711</v>
      </c>
      <c r="O322" s="35">
        <v>53.298677050194087</v>
      </c>
      <c r="P322" s="35">
        <v>52.325951082098776</v>
      </c>
      <c r="Q322" s="35">
        <v>52.230133920102205</v>
      </c>
      <c r="R322" s="35">
        <v>53.008379647059442</v>
      </c>
      <c r="S322" s="35">
        <v>54.683613699524003</v>
      </c>
      <c r="T322" s="35">
        <v>57.303699208978855</v>
      </c>
      <c r="U322" s="35">
        <v>60.939329937760633</v>
      </c>
      <c r="V322" s="35">
        <v>69.198938798674178</v>
      </c>
      <c r="W322" s="35">
        <v>76.100129405565497</v>
      </c>
      <c r="X322" s="35">
        <v>81.68643823103524</v>
      </c>
      <c r="Y322" s="35">
        <v>86.101655538846714</v>
      </c>
      <c r="Z322" s="35">
        <v>89.529370786710771</v>
      </c>
    </row>
    <row r="323" spans="1:26">
      <c r="A323" s="239" t="s">
        <v>781</v>
      </c>
      <c r="B323" s="35" t="s">
        <v>90</v>
      </c>
      <c r="C323" s="35">
        <v>99.494959857697367</v>
      </c>
      <c r="D323" s="35">
        <v>99.335126281873727</v>
      </c>
      <c r="E323" s="35">
        <v>99.124959548976008</v>
      </c>
      <c r="F323" s="35">
        <v>98.848792815659294</v>
      </c>
      <c r="G323" s="35">
        <v>98.486217065078023</v>
      </c>
      <c r="H323" s="35">
        <v>100</v>
      </c>
      <c r="I323" s="35">
        <v>89.745672120454373</v>
      </c>
      <c r="J323" s="35">
        <v>80.916042511655135</v>
      </c>
      <c r="K323" s="35">
        <v>73.505762044559759</v>
      </c>
      <c r="L323" s="35">
        <v>67.452138151348066</v>
      </c>
      <c r="M323" s="35">
        <v>62.665067858454506</v>
      </c>
      <c r="N323" s="35">
        <v>59.049056530574404</v>
      </c>
      <c r="O323" s="35">
        <v>56.51814196102454</v>
      </c>
      <c r="P323" s="35">
        <v>55.005270162263741</v>
      </c>
      <c r="Q323" s="35">
        <v>54.467716683252156</v>
      </c>
      <c r="R323" s="35">
        <v>54.88983277048488</v>
      </c>
      <c r="S323" s="35">
        <v>56.283927219924379</v>
      </c>
      <c r="T323" s="35">
        <v>58.689578125710625</v>
      </c>
      <c r="U323" s="35">
        <v>66.51899943095097</v>
      </c>
      <c r="V323" s="35">
        <v>73.24973604934209</v>
      </c>
      <c r="W323" s="35">
        <v>78.87130469622079</v>
      </c>
      <c r="X323" s="35">
        <v>83.462490576050129</v>
      </c>
      <c r="Y323" s="35">
        <v>87.147889184169088</v>
      </c>
      <c r="Z323" s="35">
        <v>90.067148619757276</v>
      </c>
    </row>
    <row r="324" spans="1:26">
      <c r="A324" s="239" t="s">
        <v>781</v>
      </c>
      <c r="B324" s="35" t="s">
        <v>91</v>
      </c>
      <c r="C324" s="35">
        <v>99.219412132793934</v>
      </c>
      <c r="D324" s="35">
        <v>98.994994980502611</v>
      </c>
      <c r="E324" s="35">
        <v>98.706531190437133</v>
      </c>
      <c r="F324" s="35">
        <v>98.336053264754469</v>
      </c>
      <c r="G324" s="35">
        <v>97.860757201399437</v>
      </c>
      <c r="H324" s="35">
        <v>100</v>
      </c>
      <c r="I324" s="35">
        <v>87.647443913154774</v>
      </c>
      <c r="J324" s="35">
        <v>77.315003945965486</v>
      </c>
      <c r="K324" s="35">
        <v>68.905838533189794</v>
      </c>
      <c r="L324" s="35">
        <v>62.257289351549147</v>
      </c>
      <c r="M324" s="35">
        <v>57.188728823131932</v>
      </c>
      <c r="N324" s="35">
        <v>53.532663369550569</v>
      </c>
      <c r="O324" s="35">
        <v>51.152948562697112</v>
      </c>
      <c r="P324" s="35">
        <v>49.954364035748675</v>
      </c>
      <c r="Q324" s="35">
        <v>49.887049616063948</v>
      </c>
      <c r="R324" s="35">
        <v>50.948168120467422</v>
      </c>
      <c r="S324" s="35">
        <v>53.181987048973866</v>
      </c>
      <c r="T324" s="35">
        <v>56.678445881197604</v>
      </c>
      <c r="U324" s="35">
        <v>64.155692591686474</v>
      </c>
      <c r="V324" s="35">
        <v>70.723206312352218</v>
      </c>
      <c r="W324" s="35">
        <v>76.339779607930737</v>
      </c>
      <c r="X324" s="35">
        <v>81.042549886107878</v>
      </c>
      <c r="Y324" s="35">
        <v>84.915004422862381</v>
      </c>
      <c r="Z324" s="35">
        <v>88.062173202361521</v>
      </c>
    </row>
    <row r="325" spans="1:26">
      <c r="A325" s="239" t="s">
        <v>781</v>
      </c>
      <c r="B325" s="35" t="s">
        <v>92</v>
      </c>
      <c r="C325" s="35">
        <v>98.221126297831262</v>
      </c>
      <c r="D325" s="35">
        <v>97.755183968002555</v>
      </c>
      <c r="E325" s="35">
        <v>97.169174952998674</v>
      </c>
      <c r="F325" s="35">
        <v>96.433331986977862</v>
      </c>
      <c r="G325" s="35">
        <v>95.511200736025643</v>
      </c>
      <c r="H325" s="35">
        <v>94.358550073641382</v>
      </c>
      <c r="I325" s="35">
        <v>100</v>
      </c>
      <c r="J325" s="35">
        <v>85.211803430754202</v>
      </c>
      <c r="K325" s="35">
        <v>73.259008512970723</v>
      </c>
      <c r="L325" s="35">
        <v>63.875213346350371</v>
      </c>
      <c r="M325" s="35">
        <v>56.734023006936887</v>
      </c>
      <c r="N325" s="35">
        <v>51.520645687123803</v>
      </c>
      <c r="O325" s="35">
        <v>47.971114347223036</v>
      </c>
      <c r="P325" s="35">
        <v>45.890349046028568</v>
      </c>
      <c r="Q325" s="35">
        <v>45.158603880281319</v>
      </c>
      <c r="R325" s="35">
        <v>45.732870878430575</v>
      </c>
      <c r="S325" s="35">
        <v>47.646940863818458</v>
      </c>
      <c r="T325" s="35">
        <v>55.357785632540221</v>
      </c>
      <c r="U325" s="35">
        <v>62.44899804078765</v>
      </c>
      <c r="V325" s="35">
        <v>68.777641979273781</v>
      </c>
      <c r="W325" s="35">
        <v>74.289858406674398</v>
      </c>
      <c r="X325" s="35">
        <v>78.997524005796834</v>
      </c>
      <c r="Y325" s="35">
        <v>82.955052601746459</v>
      </c>
      <c r="Z325" s="35">
        <v>86.240142746297451</v>
      </c>
    </row>
    <row r="326" spans="1:26">
      <c r="A326" s="239" t="s">
        <v>781</v>
      </c>
      <c r="B326" s="35" t="s">
        <v>93</v>
      </c>
      <c r="C326" s="35">
        <v>98.308843072795909</v>
      </c>
      <c r="D326" s="35">
        <v>97.88311323195606</v>
      </c>
      <c r="E326" s="35">
        <v>97.351831417087382</v>
      </c>
      <c r="F326" s="35">
        <v>96.689747109528511</v>
      </c>
      <c r="G326" s="35">
        <v>95.866089505692102</v>
      </c>
      <c r="H326" s="35">
        <v>94.8436571495631</v>
      </c>
      <c r="I326" s="35">
        <v>100</v>
      </c>
      <c r="J326" s="35">
        <v>86.831552826841261</v>
      </c>
      <c r="K326" s="35">
        <v>75.992510534936912</v>
      </c>
      <c r="L326" s="35">
        <v>67.363625789074945</v>
      </c>
      <c r="M326" s="35">
        <v>60.742364047733332</v>
      </c>
      <c r="N326" s="35">
        <v>55.910162751244322</v>
      </c>
      <c r="O326" s="35">
        <v>52.674133888781697</v>
      </c>
      <c r="P326" s="35">
        <v>50.890011123303282</v>
      </c>
      <c r="Q326" s="35">
        <v>50.473279901688251</v>
      </c>
      <c r="R326" s="35">
        <v>51.403703590934924</v>
      </c>
      <c r="S326" s="35">
        <v>53.726207296037778</v>
      </c>
      <c r="T326" s="35">
        <v>60.725833466102372</v>
      </c>
      <c r="U326" s="35">
        <v>67.039416053791982</v>
      </c>
      <c r="V326" s="35">
        <v>72.599353149809289</v>
      </c>
      <c r="W326" s="35">
        <v>77.400996620929234</v>
      </c>
      <c r="X326" s="35">
        <v>81.482680697546016</v>
      </c>
      <c r="Y326" s="35">
        <v>84.908287047782309</v>
      </c>
      <c r="Z326" s="35">
        <v>87.753811617748241</v>
      </c>
    </row>
    <row r="327" spans="1:26">
      <c r="A327" s="239" t="s">
        <v>777</v>
      </c>
      <c r="B327" s="35" t="s">
        <v>82</v>
      </c>
      <c r="C327" s="35">
        <v>99.018884990576879</v>
      </c>
      <c r="D327" s="35">
        <v>98.785437238989942</v>
      </c>
      <c r="E327" s="35">
        <v>98.496914681698684</v>
      </c>
      <c r="F327" s="35">
        <v>98.14057560731564</v>
      </c>
      <c r="G327" s="35">
        <v>97.700864330435934</v>
      </c>
      <c r="H327" s="35">
        <v>97.158861238635154</v>
      </c>
      <c r="I327" s="35">
        <v>100</v>
      </c>
      <c r="J327" s="35">
        <v>92.749253307024503</v>
      </c>
      <c r="K327" s="35">
        <v>86.367517341321133</v>
      </c>
      <c r="L327" s="35">
        <v>80.993489230416884</v>
      </c>
      <c r="M327" s="35">
        <v>76.697189029698791</v>
      </c>
      <c r="N327" s="35">
        <v>73.503828809709702</v>
      </c>
      <c r="O327" s="35">
        <v>71.414484602117284</v>
      </c>
      <c r="P327" s="35">
        <v>70.421741962343262</v>
      </c>
      <c r="Q327" s="35">
        <v>70.519835962983734</v>
      </c>
      <c r="R327" s="35">
        <v>71.70940040821317</v>
      </c>
      <c r="S327" s="35">
        <v>73.997001110640625</v>
      </c>
      <c r="T327" s="35">
        <v>78.36690409230404</v>
      </c>
      <c r="U327" s="35">
        <v>82.10298535243227</v>
      </c>
      <c r="V327" s="35">
        <v>85.262343033571767</v>
      </c>
      <c r="W327" s="35">
        <v>87.910241305553555</v>
      </c>
      <c r="X327" s="35">
        <v>90.113413719517027</v>
      </c>
      <c r="Y327" s="35">
        <v>91.935771445263569</v>
      </c>
      <c r="Z327" s="35">
        <v>93.43594341869786</v>
      </c>
    </row>
    <row r="328" spans="1:26">
      <c r="A328" s="239" t="s">
        <v>777</v>
      </c>
      <c r="B328" s="35" t="s">
        <v>83</v>
      </c>
      <c r="C328" s="35">
        <v>99.076114119002654</v>
      </c>
      <c r="D328" s="35">
        <v>98.832626816484932</v>
      </c>
      <c r="E328" s="35">
        <v>98.525503821524566</v>
      </c>
      <c r="F328" s="35">
        <v>98.138432850791062</v>
      </c>
      <c r="G328" s="35">
        <v>97.65111020693314</v>
      </c>
      <c r="H328" s="35">
        <v>97.03837769702919</v>
      </c>
      <c r="I328" s="35">
        <v>100</v>
      </c>
      <c r="J328" s="35">
        <v>92.026005998804322</v>
      </c>
      <c r="K328" s="35">
        <v>85.01885121971074</v>
      </c>
      <c r="L328" s="35">
        <v>79.078214191375466</v>
      </c>
      <c r="M328" s="35">
        <v>74.240631380307462</v>
      </c>
      <c r="N328" s="35">
        <v>70.503404955029694</v>
      </c>
      <c r="O328" s="35">
        <v>67.844620512209332</v>
      </c>
      <c r="P328" s="35">
        <v>66.238245422675305</v>
      </c>
      <c r="Q328" s="35">
        <v>65.664376789758677</v>
      </c>
      <c r="R328" s="35">
        <v>66.115146439793676</v>
      </c>
      <c r="S328" s="35">
        <v>67.596768305854908</v>
      </c>
      <c r="T328" s="35">
        <v>73.272179998705369</v>
      </c>
      <c r="U328" s="35">
        <v>78.135778791505686</v>
      </c>
      <c r="V328" s="35">
        <v>82.235569848171039</v>
      </c>
      <c r="W328" s="35">
        <v>85.646175047811752</v>
      </c>
      <c r="X328" s="35">
        <v>88.45367338122675</v>
      </c>
      <c r="Y328" s="35">
        <v>90.745359252034604</v>
      </c>
      <c r="Z328" s="35">
        <v>92.603523767887097</v>
      </c>
    </row>
    <row r="329" spans="1:26">
      <c r="A329" s="239" t="s">
        <v>777</v>
      </c>
      <c r="B329" s="35" t="s">
        <v>84</v>
      </c>
      <c r="C329" s="35">
        <v>99.52261862038884</v>
      </c>
      <c r="D329" s="35">
        <v>99.379943877902818</v>
      </c>
      <c r="E329" s="35">
        <v>99.194821044804144</v>
      </c>
      <c r="F329" s="35">
        <v>98.954753716656768</v>
      </c>
      <c r="G329" s="35">
        <v>98.643657631234007</v>
      </c>
      <c r="H329" s="35">
        <v>100</v>
      </c>
      <c r="I329" s="35">
        <v>91.595611420421321</v>
      </c>
      <c r="J329" s="35">
        <v>84.20616381779476</v>
      </c>
      <c r="K329" s="35">
        <v>77.897024881222947</v>
      </c>
      <c r="L329" s="35">
        <v>72.678571901042105</v>
      </c>
      <c r="M329" s="35">
        <v>68.527900723047736</v>
      </c>
      <c r="N329" s="35">
        <v>65.406615733558766</v>
      </c>
      <c r="O329" s="35">
        <v>63.274201466056823</v>
      </c>
      <c r="P329" s="35">
        <v>62.097301742063024</v>
      </c>
      <c r="Q329" s="35">
        <v>61.855554069061213</v>
      </c>
      <c r="R329" s="35">
        <v>62.544604951490832</v>
      </c>
      <c r="S329" s="35">
        <v>64.176709815154979</v>
      </c>
      <c r="T329" s="35">
        <v>66.779005304122151</v>
      </c>
      <c r="U329" s="35">
        <v>73.174100017435578</v>
      </c>
      <c r="V329" s="35">
        <v>78.561461262971605</v>
      </c>
      <c r="W329" s="35">
        <v>83.008466272677481</v>
      </c>
      <c r="X329" s="35">
        <v>86.621362122848439</v>
      </c>
      <c r="Y329" s="35">
        <v>89.520501430958348</v>
      </c>
      <c r="Z329" s="35">
        <v>91.824650109219334</v>
      </c>
    </row>
    <row r="330" spans="1:26">
      <c r="A330" s="239" t="s">
        <v>777</v>
      </c>
      <c r="B330" s="35" t="s">
        <v>85</v>
      </c>
      <c r="C330" s="35">
        <v>99.819171392847522</v>
      </c>
      <c r="D330" s="35">
        <v>99.75553308363753</v>
      </c>
      <c r="E330" s="35">
        <v>99.669540275629913</v>
      </c>
      <c r="F330" s="35">
        <v>99.553374737191078</v>
      </c>
      <c r="G330" s="35">
        <v>100</v>
      </c>
      <c r="H330" s="35">
        <v>91.348670541279404</v>
      </c>
      <c r="I330" s="35">
        <v>83.726811265838307</v>
      </c>
      <c r="J330" s="35">
        <v>77.170649259421936</v>
      </c>
      <c r="K330" s="35">
        <v>71.670544915700958</v>
      </c>
      <c r="L330" s="35">
        <v>67.189490249637799</v>
      </c>
      <c r="M330" s="35">
        <v>63.678050508153071</v>
      </c>
      <c r="N330" s="35">
        <v>61.085570247640987</v>
      </c>
      <c r="O330" s="35">
        <v>59.368043563575903</v>
      </c>
      <c r="P330" s="35">
        <v>58.493274672884695</v>
      </c>
      <c r="Q330" s="35">
        <v>58.443945573115755</v>
      </c>
      <c r="R330" s="35">
        <v>59.219061320863787</v>
      </c>
      <c r="S330" s="35">
        <v>60.83402908055541</v>
      </c>
      <c r="T330" s="35">
        <v>63.31938569178277</v>
      </c>
      <c r="U330" s="35">
        <v>66.717945740870448</v>
      </c>
      <c r="V330" s="35">
        <v>73.999004587095271</v>
      </c>
      <c r="W330" s="35">
        <v>79.956192780589873</v>
      </c>
      <c r="X330" s="35">
        <v>84.706811017020712</v>
      </c>
      <c r="Y330" s="35">
        <v>88.422871606561344</v>
      </c>
      <c r="Z330" s="35">
        <v>91.28799681372935</v>
      </c>
    </row>
    <row r="331" spans="1:26">
      <c r="A331" s="239" t="s">
        <v>777</v>
      </c>
      <c r="B331" s="35" t="s">
        <v>86</v>
      </c>
      <c r="C331" s="35">
        <v>99.913640594300617</v>
      </c>
      <c r="D331" s="35">
        <v>99.877740900485946</v>
      </c>
      <c r="E331" s="35">
        <v>99.826932150868515</v>
      </c>
      <c r="F331" s="35">
        <v>99.755037192158582</v>
      </c>
      <c r="G331" s="35">
        <v>100</v>
      </c>
      <c r="H331" s="35">
        <v>92.155560525564468</v>
      </c>
      <c r="I331" s="35">
        <v>85.154511404919759</v>
      </c>
      <c r="J331" s="35">
        <v>79.035396854170997</v>
      </c>
      <c r="K331" s="35">
        <v>73.801211645648792</v>
      </c>
      <c r="L331" s="35">
        <v>69.431913696264033</v>
      </c>
      <c r="M331" s="35">
        <v>65.894961011024549</v>
      </c>
      <c r="N331" s="35">
        <v>63.153606056545463</v>
      </c>
      <c r="O331" s="35">
        <v>61.173055823627621</v>
      </c>
      <c r="P331" s="35">
        <v>59.92479369381887</v>
      </c>
      <c r="Q331" s="35">
        <v>59.389408745952224</v>
      </c>
      <c r="R331" s="35">
        <v>59.558237946297041</v>
      </c>
      <c r="S331" s="35">
        <v>60.434034897226617</v>
      </c>
      <c r="T331" s="35">
        <v>62.030761320022712</v>
      </c>
      <c r="U331" s="35">
        <v>64.372470664518843</v>
      </c>
      <c r="V331" s="35">
        <v>73.087163127078327</v>
      </c>
      <c r="W331" s="35">
        <v>80.039884500979468</v>
      </c>
      <c r="X331" s="35">
        <v>85.397165119879958</v>
      </c>
      <c r="Y331" s="35">
        <v>89.422864346600932</v>
      </c>
      <c r="Z331" s="35">
        <v>92.394076113488367</v>
      </c>
    </row>
    <row r="332" spans="1:26">
      <c r="A332" s="239" t="s">
        <v>777</v>
      </c>
      <c r="B332" s="35" t="s">
        <v>87</v>
      </c>
      <c r="C332" s="35">
        <v>99.970006418697068</v>
      </c>
      <c r="D332" s="35">
        <v>99.956102481946644</v>
      </c>
      <c r="E332" s="35">
        <v>99.935755507527887</v>
      </c>
      <c r="F332" s="35">
        <v>100</v>
      </c>
      <c r="G332" s="35">
        <v>91.727989203266176</v>
      </c>
      <c r="H332" s="35">
        <v>84.37147970644142</v>
      </c>
      <c r="I332" s="35">
        <v>77.951794161897297</v>
      </c>
      <c r="J332" s="35">
        <v>72.456401666487494</v>
      </c>
      <c r="K332" s="35">
        <v>67.851687764068103</v>
      </c>
      <c r="L332" s="35">
        <v>64.093427446260634</v>
      </c>
      <c r="M332" s="35">
        <v>61.134848227335247</v>
      </c>
      <c r="N332" s="35">
        <v>58.932504889506575</v>
      </c>
      <c r="O332" s="35">
        <v>57.450340578372575</v>
      </c>
      <c r="P332" s="35">
        <v>56.662334808857054</v>
      </c>
      <c r="Q332" s="35">
        <v>56.554086699477303</v>
      </c>
      <c r="R332" s="35">
        <v>57.123587508116323</v>
      </c>
      <c r="S332" s="35">
        <v>58.38132288591575</v>
      </c>
      <c r="T332" s="35">
        <v>60.349724393614764</v>
      </c>
      <c r="U332" s="35">
        <v>63.061868134626629</v>
      </c>
      <c r="V332" s="35">
        <v>66.559201442791263</v>
      </c>
      <c r="W332" s="35">
        <v>75.554278249124764</v>
      </c>
      <c r="X332" s="35">
        <v>82.48474704368337</v>
      </c>
      <c r="Y332" s="35">
        <v>87.630005396614735</v>
      </c>
      <c r="Z332" s="35">
        <v>91.352383571223172</v>
      </c>
    </row>
    <row r="333" spans="1:26">
      <c r="A333" s="239" t="s">
        <v>777</v>
      </c>
      <c r="B333" s="35" t="s">
        <v>88</v>
      </c>
      <c r="C333" s="35">
        <v>99.963412445764391</v>
      </c>
      <c r="D333" s="35">
        <v>99.947151310455652</v>
      </c>
      <c r="E333" s="35">
        <v>99.92366610211181</v>
      </c>
      <c r="F333" s="35">
        <v>100</v>
      </c>
      <c r="G333" s="35">
        <v>91.742885419622397</v>
      </c>
      <c r="H333" s="35">
        <v>84.403349013784521</v>
      </c>
      <c r="I333" s="35">
        <v>78.005617204331415</v>
      </c>
      <c r="J333" s="35">
        <v>72.538933207549945</v>
      </c>
      <c r="K333" s="35">
        <v>67.970752355685349</v>
      </c>
      <c r="L333" s="35">
        <v>64.25757309927647</v>
      </c>
      <c r="M333" s="35">
        <v>61.353272370106303</v>
      </c>
      <c r="N333" s="35">
        <v>59.215170101078606</v>
      </c>
      <c r="O333" s="35">
        <v>57.808209902732429</v>
      </c>
      <c r="P333" s="35">
        <v>57.107669185502822</v>
      </c>
      <c r="Q333" s="35">
        <v>57.100754912377006</v>
      </c>
      <c r="R333" s="35">
        <v>57.787339226702763</v>
      </c>
      <c r="S333" s="35">
        <v>59.179966512050584</v>
      </c>
      <c r="T333" s="35">
        <v>61.303133197428942</v>
      </c>
      <c r="U333" s="35">
        <v>64.191711312432716</v>
      </c>
      <c r="V333" s="35">
        <v>67.888263856752715</v>
      </c>
      <c r="W333" s="35">
        <v>76.331474505271075</v>
      </c>
      <c r="X333" s="35">
        <v>82.867904042952873</v>
      </c>
      <c r="Y333" s="35">
        <v>87.761163534621559</v>
      </c>
      <c r="Z333" s="35">
        <v>91.338623804115429</v>
      </c>
    </row>
    <row r="334" spans="1:26">
      <c r="A334" s="239" t="s">
        <v>777</v>
      </c>
      <c r="B334" s="35" t="s">
        <v>89</v>
      </c>
      <c r="C334" s="35">
        <v>99.845702788356576</v>
      </c>
      <c r="D334" s="35">
        <v>99.786895523907191</v>
      </c>
      <c r="E334" s="35">
        <v>99.705712146626595</v>
      </c>
      <c r="F334" s="35">
        <v>99.593672212515443</v>
      </c>
      <c r="G334" s="35">
        <v>100</v>
      </c>
      <c r="H334" s="35">
        <v>90.283360988359206</v>
      </c>
      <c r="I334" s="35">
        <v>81.819856116693416</v>
      </c>
      <c r="J334" s="35">
        <v>74.603039673132372</v>
      </c>
      <c r="K334" s="35">
        <v>68.581760924409238</v>
      </c>
      <c r="L334" s="35">
        <v>63.681574790894047</v>
      </c>
      <c r="M334" s="35">
        <v>59.820977765610436</v>
      </c>
      <c r="N334" s="35">
        <v>56.922861887435481</v>
      </c>
      <c r="O334" s="35">
        <v>54.922078831271534</v>
      </c>
      <c r="P334" s="35">
        <v>53.770114411881629</v>
      </c>
      <c r="Q334" s="35">
        <v>53.437755061422479</v>
      </c>
      <c r="R334" s="35">
        <v>53.916400768753505</v>
      </c>
      <c r="S334" s="35">
        <v>55.218412575132902</v>
      </c>
      <c r="T334" s="35">
        <v>57.376607641572889</v>
      </c>
      <c r="U334" s="35">
        <v>60.442739256969766</v>
      </c>
      <c r="V334" s="35">
        <v>69.243695795795162</v>
      </c>
      <c r="W334" s="35">
        <v>76.514839710589627</v>
      </c>
      <c r="X334" s="35">
        <v>82.313836051876876</v>
      </c>
      <c r="Y334" s="35">
        <v>86.819497485041666</v>
      </c>
      <c r="Z334" s="35">
        <v>90.253627674016343</v>
      </c>
    </row>
    <row r="335" spans="1:26">
      <c r="A335" s="239" t="s">
        <v>777</v>
      </c>
      <c r="B335" s="35" t="s">
        <v>90</v>
      </c>
      <c r="C335" s="35">
        <v>99.555355217847321</v>
      </c>
      <c r="D335" s="35">
        <v>99.411740124416653</v>
      </c>
      <c r="E335" s="35">
        <v>99.221942577115513</v>
      </c>
      <c r="F335" s="35">
        <v>98.97126429928295</v>
      </c>
      <c r="G335" s="35">
        <v>98.640443416113214</v>
      </c>
      <c r="H335" s="35">
        <v>100</v>
      </c>
      <c r="I335" s="35">
        <v>90.386902377016497</v>
      </c>
      <c r="J335" s="35">
        <v>82.036986426629568</v>
      </c>
      <c r="K335" s="35">
        <v>74.967375923347504</v>
      </c>
      <c r="L335" s="35">
        <v>69.140716814128425</v>
      </c>
      <c r="M335" s="35">
        <v>64.490838118574018</v>
      </c>
      <c r="N335" s="35">
        <v>60.942368396404177</v>
      </c>
      <c r="O335" s="35">
        <v>58.424592068201697</v>
      </c>
      <c r="P335" s="35">
        <v>56.880557512504978</v>
      </c>
      <c r="Q335" s="35">
        <v>56.272612040971573</v>
      </c>
      <c r="R335" s="35">
        <v>56.585369716638652</v>
      </c>
      <c r="S335" s="35">
        <v>57.826785153842678</v>
      </c>
      <c r="T335" s="35">
        <v>60.027607946211333</v>
      </c>
      <c r="U335" s="35">
        <v>67.814484561967575</v>
      </c>
      <c r="V335" s="35">
        <v>74.450538246222919</v>
      </c>
      <c r="W335" s="35">
        <v>79.947071317261049</v>
      </c>
      <c r="X335" s="35">
        <v>84.40086324136054</v>
      </c>
      <c r="Y335" s="35">
        <v>87.949424542637217</v>
      </c>
      <c r="Z335" s="35">
        <v>90.740556305303016</v>
      </c>
    </row>
    <row r="336" spans="1:26">
      <c r="A336" s="239" t="s">
        <v>777</v>
      </c>
      <c r="B336" s="35" t="s">
        <v>91</v>
      </c>
      <c r="C336" s="35">
        <v>99.370272110224789</v>
      </c>
      <c r="D336" s="35">
        <v>99.193780497763967</v>
      </c>
      <c r="E336" s="35">
        <v>98.968112256417399</v>
      </c>
      <c r="F336" s="35">
        <v>98.67974915803353</v>
      </c>
      <c r="G336" s="35">
        <v>98.311574420104691</v>
      </c>
      <c r="H336" s="35">
        <v>100</v>
      </c>
      <c r="I336" s="35">
        <v>90.394386630145419</v>
      </c>
      <c r="J336" s="35">
        <v>82.093054401548613</v>
      </c>
      <c r="K336" s="35">
        <v>75.138947995215744</v>
      </c>
      <c r="L336" s="35">
        <v>69.507873497176746</v>
      </c>
      <c r="M336" s="35">
        <v>65.140368399965325</v>
      </c>
      <c r="N336" s="35">
        <v>61.966082443551329</v>
      </c>
      <c r="O336" s="35">
        <v>59.920828502368593</v>
      </c>
      <c r="P336" s="35">
        <v>58.957527106915151</v>
      </c>
      <c r="Q336" s="35">
        <v>59.052471949936646</v>
      </c>
      <c r="R336" s="35">
        <v>60.208042837499754</v>
      </c>
      <c r="S336" s="35">
        <v>62.452445396349368</v>
      </c>
      <c r="T336" s="35">
        <v>65.836419164325406</v>
      </c>
      <c r="U336" s="35">
        <v>72.038963424230829</v>
      </c>
      <c r="V336" s="35">
        <v>77.335494288258872</v>
      </c>
      <c r="W336" s="35">
        <v>81.772374002239573</v>
      </c>
      <c r="X336" s="35">
        <v>85.433018732958104</v>
      </c>
      <c r="Y336" s="35">
        <v>88.417160319118622</v>
      </c>
      <c r="Z336" s="35">
        <v>90.826902251118696</v>
      </c>
    </row>
    <row r="337" spans="1:26">
      <c r="A337" s="239" t="s">
        <v>777</v>
      </c>
      <c r="B337" s="35" t="s">
        <v>92</v>
      </c>
      <c r="C337" s="35">
        <v>98.93185300207827</v>
      </c>
      <c r="D337" s="35">
        <v>98.668030781702825</v>
      </c>
      <c r="E337" s="35">
        <v>98.339659931771322</v>
      </c>
      <c r="F337" s="35">
        <v>97.931287845965457</v>
      </c>
      <c r="G337" s="35">
        <v>97.423951360553644</v>
      </c>
      <c r="H337" s="35">
        <v>96.794484270303045</v>
      </c>
      <c r="I337" s="35">
        <v>100</v>
      </c>
      <c r="J337" s="35">
        <v>91.766887020643622</v>
      </c>
      <c r="K337" s="35">
        <v>84.583682285844702</v>
      </c>
      <c r="L337" s="35">
        <v>78.562479416184615</v>
      </c>
      <c r="M337" s="35">
        <v>73.742319757982401</v>
      </c>
      <c r="N337" s="35">
        <v>70.11844081415785</v>
      </c>
      <c r="O337" s="35">
        <v>67.666296812270588</v>
      </c>
      <c r="P337" s="35">
        <v>66.359148945254077</v>
      </c>
      <c r="Q337" s="35">
        <v>66.179426890665837</v>
      </c>
      <c r="R337" s="35">
        <v>67.124535333268852</v>
      </c>
      <c r="S337" s="35">
        <v>69.20763663047039</v>
      </c>
      <c r="T337" s="35">
        <v>74.379379490138987</v>
      </c>
      <c r="U337" s="35">
        <v>78.83336108220918</v>
      </c>
      <c r="V337" s="35">
        <v>82.6154740837802</v>
      </c>
      <c r="W337" s="35">
        <v>85.790548611726507</v>
      </c>
      <c r="X337" s="35">
        <v>88.431474171273905</v>
      </c>
      <c r="Y337" s="35">
        <v>90.611770960563703</v>
      </c>
      <c r="Z337" s="35">
        <v>92.400982075214145</v>
      </c>
    </row>
    <row r="338" spans="1:26">
      <c r="A338" s="239" t="s">
        <v>777</v>
      </c>
      <c r="B338" s="35" t="s">
        <v>93</v>
      </c>
      <c r="C338" s="35">
        <v>98.516808862580831</v>
      </c>
      <c r="D338" s="35">
        <v>98.17282001479866</v>
      </c>
      <c r="E338" s="35">
        <v>97.750073614553017</v>
      </c>
      <c r="F338" s="35">
        <v>97.231067312455821</v>
      </c>
      <c r="G338" s="35">
        <v>96.594683174355197</v>
      </c>
      <c r="H338" s="35">
        <v>95.815583442655551</v>
      </c>
      <c r="I338" s="35">
        <v>94.86358229184691</v>
      </c>
      <c r="J338" s="35">
        <v>100</v>
      </c>
      <c r="K338" s="35">
        <v>92.666943821081176</v>
      </c>
      <c r="L338" s="35">
        <v>86.231264912402978</v>
      </c>
      <c r="M338" s="35">
        <v>80.838414335020516</v>
      </c>
      <c r="N338" s="35">
        <v>76.561066340257085</v>
      </c>
      <c r="O338" s="35">
        <v>73.424950169815389</v>
      </c>
      <c r="P338" s="35">
        <v>71.431040812625469</v>
      </c>
      <c r="Q338" s="35">
        <v>70.572118868802022</v>
      </c>
      <c r="R338" s="35">
        <v>70.843203252989383</v>
      </c>
      <c r="S338" s="35">
        <v>75.553173764916309</v>
      </c>
      <c r="T338" s="35">
        <v>79.626572962510551</v>
      </c>
      <c r="U338" s="35">
        <v>83.10716025669889</v>
      </c>
      <c r="V338" s="35">
        <v>86.051935593471654</v>
      </c>
      <c r="W338" s="35">
        <v>88.523315273587357</v>
      </c>
      <c r="X338" s="35">
        <v>90.583755589086977</v>
      </c>
      <c r="Y338" s="35">
        <v>92.292370016767194</v>
      </c>
      <c r="Z338" s="35">
        <v>93.7030414316377</v>
      </c>
    </row>
    <row r="339" spans="1:26">
      <c r="A339" s="240" t="s">
        <v>775</v>
      </c>
      <c r="B339" s="35" t="s">
        <v>82</v>
      </c>
      <c r="C339" s="35">
        <v>98.680873755945996</v>
      </c>
      <c r="D339" s="35">
        <v>98.387409835805045</v>
      </c>
      <c r="E339" s="35">
        <v>98.029390328581499</v>
      </c>
      <c r="F339" s="35">
        <v>97.592976138022905</v>
      </c>
      <c r="G339" s="35">
        <v>97.061540256162999</v>
      </c>
      <c r="H339" s="35">
        <v>96.415195058581006</v>
      </c>
      <c r="I339" s="35">
        <v>95.630285009224195</v>
      </c>
      <c r="J339" s="35">
        <v>100</v>
      </c>
      <c r="K339" s="35">
        <v>93.842157038560615</v>
      </c>
      <c r="L339" s="35">
        <v>88.38627137605134</v>
      </c>
      <c r="M339" s="35">
        <v>83.798359058553757</v>
      </c>
      <c r="N339" s="35">
        <v>80.179280210567157</v>
      </c>
      <c r="O339" s="35">
        <v>77.58357533173357</v>
      </c>
      <c r="P339" s="35">
        <v>76.036775203441678</v>
      </c>
      <c r="Q339" s="35">
        <v>75.548703522226262</v>
      </c>
      <c r="R339" s="35">
        <v>76.121625582314408</v>
      </c>
      <c r="S339" s="35">
        <v>79.973999863122685</v>
      </c>
      <c r="T339" s="35">
        <v>83.282173737974489</v>
      </c>
      <c r="U339" s="35">
        <v>86.097526025817643</v>
      </c>
      <c r="V339" s="35">
        <v>88.475744646532917</v>
      </c>
      <c r="W339" s="35">
        <v>90.472468594600002</v>
      </c>
      <c r="X339" s="35">
        <v>92.140504015505982</v>
      </c>
      <c r="Y339" s="35">
        <v>93.528232641192361</v>
      </c>
      <c r="Z339" s="35">
        <v>94.678868748282724</v>
      </c>
    </row>
    <row r="340" spans="1:26">
      <c r="A340" s="240" t="s">
        <v>775</v>
      </c>
      <c r="B340" s="35" t="s">
        <v>83</v>
      </c>
      <c r="C340" s="35">
        <v>99.319668757711099</v>
      </c>
      <c r="D340" s="35">
        <v>99.147169717256617</v>
      </c>
      <c r="E340" s="35">
        <v>98.931196664238925</v>
      </c>
      <c r="F340" s="35">
        <v>98.660943601097742</v>
      </c>
      <c r="G340" s="35">
        <v>98.32300451763706</v>
      </c>
      <c r="H340" s="35">
        <v>97.900796989713996</v>
      </c>
      <c r="I340" s="35">
        <v>100</v>
      </c>
      <c r="J340" s="35">
        <v>94.48200042876897</v>
      </c>
      <c r="K340" s="35">
        <v>89.504556529983333</v>
      </c>
      <c r="L340" s="35">
        <v>85.19359275823173</v>
      </c>
      <c r="M340" s="35">
        <v>81.631386236716139</v>
      </c>
      <c r="N340" s="35">
        <v>78.867131935128015</v>
      </c>
      <c r="O340" s="35">
        <v>76.92728908766972</v>
      </c>
      <c r="P340" s="35">
        <v>75.824320024734376</v>
      </c>
      <c r="Q340" s="35">
        <v>75.563068585557673</v>
      </c>
      <c r="R340" s="35">
        <v>76.144444273597756</v>
      </c>
      <c r="S340" s="35">
        <v>77.566298977489453</v>
      </c>
      <c r="T340" s="35">
        <v>81.622180526961728</v>
      </c>
      <c r="U340" s="35">
        <v>85.02467919818821</v>
      </c>
      <c r="V340" s="35">
        <v>87.8500384326464</v>
      </c>
      <c r="W340" s="35">
        <v>90.176963135054564</v>
      </c>
      <c r="X340" s="35">
        <v>92.080793862535558</v>
      </c>
      <c r="Y340" s="35">
        <v>93.630253272808716</v>
      </c>
      <c r="Z340" s="35">
        <v>94.885981400829323</v>
      </c>
    </row>
    <row r="341" spans="1:26">
      <c r="A341" s="240" t="s">
        <v>775</v>
      </c>
      <c r="B341" s="35" t="s">
        <v>84</v>
      </c>
      <c r="C341" s="35">
        <v>99.59065980559518</v>
      </c>
      <c r="D341" s="35">
        <v>99.468259746536518</v>
      </c>
      <c r="E341" s="35">
        <v>99.309401856478601</v>
      </c>
      <c r="F341" s="35">
        <v>99.103324467894694</v>
      </c>
      <c r="G341" s="35">
        <v>98.836156284279355</v>
      </c>
      <c r="H341" s="35">
        <v>100</v>
      </c>
      <c r="I341" s="35">
        <v>92.746407119837301</v>
      </c>
      <c r="J341" s="35">
        <v>86.281317361816193</v>
      </c>
      <c r="K341" s="35">
        <v>80.690598528059198</v>
      </c>
      <c r="L341" s="35">
        <v>76.012859582932109</v>
      </c>
      <c r="M341" s="35">
        <v>72.255042106890983</v>
      </c>
      <c r="N341" s="35">
        <v>69.406064518801742</v>
      </c>
      <c r="O341" s="35">
        <v>67.447701350660552</v>
      </c>
      <c r="P341" s="35">
        <v>66.36254720196402</v>
      </c>
      <c r="Q341" s="35">
        <v>66.139257492999832</v>
      </c>
      <c r="R341" s="35">
        <v>66.775348104856718</v>
      </c>
      <c r="S341" s="35">
        <v>68.277761120616105</v>
      </c>
      <c r="T341" s="35">
        <v>70.661243692258651</v>
      </c>
      <c r="U341" s="35">
        <v>76.459232741182419</v>
      </c>
      <c r="V341" s="35">
        <v>81.282623003763035</v>
      </c>
      <c r="W341" s="35">
        <v>85.225199335429622</v>
      </c>
      <c r="X341" s="35">
        <v>88.403879519374897</v>
      </c>
      <c r="Y341" s="35">
        <v>90.939480961559909</v>
      </c>
      <c r="Z341" s="35">
        <v>92.945445812370977</v>
      </c>
    </row>
    <row r="342" spans="1:26">
      <c r="A342" s="240" t="s">
        <v>775</v>
      </c>
      <c r="B342" s="35" t="s">
        <v>85</v>
      </c>
      <c r="C342" s="35">
        <v>99.865761281048904</v>
      </c>
      <c r="D342" s="35">
        <v>99.816343231588007</v>
      </c>
      <c r="E342" s="35">
        <v>99.7487582322306</v>
      </c>
      <c r="F342" s="35">
        <v>99.656350097085934</v>
      </c>
      <c r="G342" s="35">
        <v>100</v>
      </c>
      <c r="H342" s="35">
        <v>92.471725584216799</v>
      </c>
      <c r="I342" s="35">
        <v>85.742543639217899</v>
      </c>
      <c r="J342" s="35">
        <v>79.867842134367464</v>
      </c>
      <c r="K342" s="35">
        <v>74.864572412026149</v>
      </c>
      <c r="L342" s="35">
        <v>70.724164026063335</v>
      </c>
      <c r="M342" s="35">
        <v>67.42363257524238</v>
      </c>
      <c r="N342" s="35">
        <v>64.934446992879828</v>
      </c>
      <c r="O342" s="35">
        <v>63.22916521620332</v>
      </c>
      <c r="P342" s="35">
        <v>62.286078535070942</v>
      </c>
      <c r="Q342" s="35">
        <v>62.092174436457036</v>
      </c>
      <c r="R342" s="35">
        <v>62.644689090091802</v>
      </c>
      <c r="S342" s="35">
        <v>63.951418478576315</v>
      </c>
      <c r="T342" s="35">
        <v>66.029824516593436</v>
      </c>
      <c r="U342" s="35">
        <v>68.904834016316812</v>
      </c>
      <c r="V342" s="35">
        <v>76.050802633564743</v>
      </c>
      <c r="W342" s="35">
        <v>81.797771617778167</v>
      </c>
      <c r="X342" s="35">
        <v>86.304754563063767</v>
      </c>
      <c r="Y342" s="35">
        <v>89.773863458068448</v>
      </c>
      <c r="Z342" s="35">
        <v>92.40746849938688</v>
      </c>
    </row>
    <row r="343" spans="1:26">
      <c r="A343" s="240" t="s">
        <v>775</v>
      </c>
      <c r="B343" s="35" t="s">
        <v>86</v>
      </c>
      <c r="C343" s="35">
        <v>99.972240732959762</v>
      </c>
      <c r="D343" s="35">
        <v>99.959372300850575</v>
      </c>
      <c r="E343" s="35">
        <v>99.940540403577643</v>
      </c>
      <c r="F343" s="35">
        <v>100</v>
      </c>
      <c r="G343" s="35">
        <v>92.316369064267292</v>
      </c>
      <c r="H343" s="35">
        <v>85.433606464617284</v>
      </c>
      <c r="I343" s="35">
        <v>79.386082419890727</v>
      </c>
      <c r="J343" s="35">
        <v>74.176327899150976</v>
      </c>
      <c r="K343" s="35">
        <v>69.785871650348639</v>
      </c>
      <c r="L343" s="35">
        <v>66.184438289511775</v>
      </c>
      <c r="M343" s="35">
        <v>63.337272354229512</v>
      </c>
      <c r="N343" s="35">
        <v>61.210659471844217</v>
      </c>
      <c r="O343" s="35">
        <v>59.775877146090004</v>
      </c>
      <c r="P343" s="35">
        <v>59.011859658828193</v>
      </c>
      <c r="Q343" s="35">
        <v>58.906840723762343</v>
      </c>
      <c r="R343" s="35">
        <v>59.459173357682381</v>
      </c>
      <c r="S343" s="35">
        <v>60.677439488887686</v>
      </c>
      <c r="T343" s="35">
        <v>62.57986508691468</v>
      </c>
      <c r="U343" s="35">
        <v>65.192958649362765</v>
      </c>
      <c r="V343" s="35">
        <v>68.549199673570854</v>
      </c>
      <c r="W343" s="35">
        <v>77.117057160555731</v>
      </c>
      <c r="X343" s="35">
        <v>83.660382168278886</v>
      </c>
      <c r="Y343" s="35">
        <v>88.488293481572668</v>
      </c>
      <c r="Z343" s="35">
        <v>91.966115230096463</v>
      </c>
    </row>
    <row r="344" spans="1:26">
      <c r="A344" s="240" t="s">
        <v>775</v>
      </c>
      <c r="B344" s="35" t="s">
        <v>87</v>
      </c>
      <c r="C344" s="35">
        <v>99.991165299839452</v>
      </c>
      <c r="D344" s="35">
        <v>99.986305201401663</v>
      </c>
      <c r="E344" s="35">
        <v>99.978771809431407</v>
      </c>
      <c r="F344" s="35">
        <v>100</v>
      </c>
      <c r="G344" s="35">
        <v>93.706493899082645</v>
      </c>
      <c r="H344" s="35">
        <v>87.964394232249646</v>
      </c>
      <c r="I344" s="35">
        <v>82.818799398515722</v>
      </c>
      <c r="J344" s="35">
        <v>78.292032819909238</v>
      </c>
      <c r="K344" s="35">
        <v>74.389624364440735</v>
      </c>
      <c r="L344" s="35">
        <v>71.105792017541035</v>
      </c>
      <c r="M344" s="35">
        <v>68.428154873319684</v>
      </c>
      <c r="N344" s="35">
        <v>66.34157678766482</v>
      </c>
      <c r="O344" s="35">
        <v>64.831151919660684</v>
      </c>
      <c r="P344" s="35">
        <v>63.884404803298565</v>
      </c>
      <c r="Q344" s="35">
        <v>63.492799262223421</v>
      </c>
      <c r="R344" s="35">
        <v>63.652643857272793</v>
      </c>
      <c r="S344" s="35">
        <v>64.365456677680442</v>
      </c>
      <c r="T344" s="35">
        <v>65.63781714806575</v>
      </c>
      <c r="U344" s="35">
        <v>67.480693438900133</v>
      </c>
      <c r="V344" s="35">
        <v>69.908196572270683</v>
      </c>
      <c r="W344" s="35">
        <v>79.237530561571418</v>
      </c>
      <c r="X344" s="35">
        <v>85.99520050736561</v>
      </c>
      <c r="Y344" s="35">
        <v>90.696925875995277</v>
      </c>
      <c r="Z344" s="35">
        <v>93.882752445804712</v>
      </c>
    </row>
    <row r="345" spans="1:26">
      <c r="A345" s="240" t="s">
        <v>775</v>
      </c>
      <c r="B345" s="35" t="s">
        <v>88</v>
      </c>
      <c r="C345" s="35">
        <v>99.985193364875386</v>
      </c>
      <c r="D345" s="35">
        <v>99.977565116931459</v>
      </c>
      <c r="E345" s="35">
        <v>99.966007612235046</v>
      </c>
      <c r="F345" s="35">
        <v>100</v>
      </c>
      <c r="G345" s="35">
        <v>92.831847571183147</v>
      </c>
      <c r="H345" s="35">
        <v>86.363964027398424</v>
      </c>
      <c r="I345" s="35">
        <v>80.63338719958719</v>
      </c>
      <c r="J345" s="35">
        <v>75.649666264308635</v>
      </c>
      <c r="K345" s="35">
        <v>71.403406933232532</v>
      </c>
      <c r="L345" s="35">
        <v>67.873714605332097</v>
      </c>
      <c r="M345" s="35">
        <v>65.034289597519333</v>
      </c>
      <c r="N345" s="35">
        <v>62.858164492216282</v>
      </c>
      <c r="O345" s="35">
        <v>61.321210725861498</v>
      </c>
      <c r="P345" s="35">
        <v>60.404599590764604</v>
      </c>
      <c r="Q345" s="35">
        <v>60.096404830945538</v>
      </c>
      <c r="R345" s="35">
        <v>60.392500213720858</v>
      </c>
      <c r="S345" s="35">
        <v>61.296851081099703</v>
      </c>
      <c r="T345" s="35">
        <v>62.821234343078835</v>
      </c>
      <c r="U345" s="35">
        <v>64.984353792852318</v>
      </c>
      <c r="V345" s="35">
        <v>67.810252958973209</v>
      </c>
      <c r="W345" s="35">
        <v>77.225526033852404</v>
      </c>
      <c r="X345" s="35">
        <v>84.24210929231279</v>
      </c>
      <c r="Y345" s="35">
        <v>89.264291579008699</v>
      </c>
      <c r="Z345" s="35">
        <v>92.762604202413343</v>
      </c>
    </row>
    <row r="346" spans="1:26">
      <c r="A346" s="240" t="s">
        <v>775</v>
      </c>
      <c r="B346" s="35" t="s">
        <v>89</v>
      </c>
      <c r="C346" s="35">
        <v>99.921633934184001</v>
      </c>
      <c r="D346" s="35">
        <v>99.889468948933484</v>
      </c>
      <c r="E346" s="35">
        <v>99.844113550552194</v>
      </c>
      <c r="F346" s="35">
        <v>99.780169963385219</v>
      </c>
      <c r="G346" s="35">
        <v>100</v>
      </c>
      <c r="H346" s="35">
        <v>93.224309409243688</v>
      </c>
      <c r="I346" s="35">
        <v>87.101981021136666</v>
      </c>
      <c r="J346" s="35">
        <v>81.689115155853571</v>
      </c>
      <c r="K346" s="35">
        <v>77.010998589167272</v>
      </c>
      <c r="L346" s="35">
        <v>73.071151549864126</v>
      </c>
      <c r="M346" s="35">
        <v>69.859425733258036</v>
      </c>
      <c r="N346" s="35">
        <v>67.358747480687441</v>
      </c>
      <c r="O346" s="35">
        <v>65.550399636244975</v>
      </c>
      <c r="P346" s="35">
        <v>64.417915793353387</v>
      </c>
      <c r="Q346" s="35">
        <v>63.949741000679616</v>
      </c>
      <c r="R346" s="35">
        <v>64.140820318159768</v>
      </c>
      <c r="S346" s="35">
        <v>64.993236449359017</v>
      </c>
      <c r="T346" s="35">
        <v>66.515950895422677</v>
      </c>
      <c r="U346" s="35">
        <v>68.723626110178316</v>
      </c>
      <c r="V346" s="35">
        <v>76.516955393949701</v>
      </c>
      <c r="W346" s="35">
        <v>82.643205138988719</v>
      </c>
      <c r="X346" s="35">
        <v>87.3196564292913</v>
      </c>
      <c r="Y346" s="35">
        <v>90.814611459361601</v>
      </c>
      <c r="Z346" s="35">
        <v>93.387176520071279</v>
      </c>
    </row>
    <row r="347" spans="1:26">
      <c r="A347" s="240" t="s">
        <v>775</v>
      </c>
      <c r="B347" s="35" t="s">
        <v>90</v>
      </c>
      <c r="C347" s="35">
        <v>99.722164466925065</v>
      </c>
      <c r="D347" s="35">
        <v>99.630471305050307</v>
      </c>
      <c r="E347" s="35">
        <v>99.508600587234938</v>
      </c>
      <c r="F347" s="35">
        <v>99.346684739768648</v>
      </c>
      <c r="G347" s="35">
        <v>99.131679041692578</v>
      </c>
      <c r="H347" s="35">
        <v>100</v>
      </c>
      <c r="I347" s="35">
        <v>93.48798986168606</v>
      </c>
      <c r="J347" s="35">
        <v>87.61485258550465</v>
      </c>
      <c r="K347" s="35">
        <v>82.459959381258415</v>
      </c>
      <c r="L347" s="35">
        <v>78.065968434284429</v>
      </c>
      <c r="M347" s="35">
        <v>74.449332785315704</v>
      </c>
      <c r="N347" s="35">
        <v>71.609900363358051</v>
      </c>
      <c r="O347" s="35">
        <v>69.538935217960827</v>
      </c>
      <c r="P347" s="35">
        <v>68.225315989540761</v>
      </c>
      <c r="Q347" s="35">
        <v>67.659924014058788</v>
      </c>
      <c r="R347" s="35">
        <v>67.838343437088326</v>
      </c>
      <c r="S347" s="35">
        <v>68.761999610809113</v>
      </c>
      <c r="T347" s="35">
        <v>70.437801504736768</v>
      </c>
      <c r="U347" s="35">
        <v>76.740626642693158</v>
      </c>
      <c r="V347" s="35">
        <v>81.894512298078567</v>
      </c>
      <c r="W347" s="35">
        <v>86.023503914842166</v>
      </c>
      <c r="X347" s="35">
        <v>89.280186303057576</v>
      </c>
      <c r="Y347" s="35">
        <v>91.818572923974898</v>
      </c>
      <c r="Z347" s="35">
        <v>93.779398308062582</v>
      </c>
    </row>
    <row r="348" spans="1:26">
      <c r="A348" s="240" t="s">
        <v>775</v>
      </c>
      <c r="B348" s="35" t="s">
        <v>91</v>
      </c>
      <c r="C348" s="35">
        <v>99.333816759488442</v>
      </c>
      <c r="D348" s="35">
        <v>99.151928880401869</v>
      </c>
      <c r="E348" s="35">
        <v>98.920682814546495</v>
      </c>
      <c r="F348" s="35">
        <v>98.626872233350028</v>
      </c>
      <c r="G348" s="35">
        <v>98.25387372797509</v>
      </c>
      <c r="H348" s="35">
        <v>97.780834951264353</v>
      </c>
      <c r="I348" s="35">
        <v>100</v>
      </c>
      <c r="J348" s="35">
        <v>93.76383186143164</v>
      </c>
      <c r="K348" s="35">
        <v>88.161996672214912</v>
      </c>
      <c r="L348" s="35">
        <v>83.304459745850195</v>
      </c>
      <c r="M348" s="35">
        <v>79.256192313578964</v>
      </c>
      <c r="N348" s="35">
        <v>76.049776088314502</v>
      </c>
      <c r="O348" s="35">
        <v>73.697131274247994</v>
      </c>
      <c r="P348" s="35">
        <v>72.199223162162795</v>
      </c>
      <c r="Q348" s="35">
        <v>71.553247501155028</v>
      </c>
      <c r="R348" s="35">
        <v>71.757176488395473</v>
      </c>
      <c r="S348" s="35">
        <v>72.811703482835838</v>
      </c>
      <c r="T348" s="35">
        <v>77.87965370568439</v>
      </c>
      <c r="U348" s="35">
        <v>82.134135482741414</v>
      </c>
      <c r="V348" s="35">
        <v>85.655435359459176</v>
      </c>
      <c r="W348" s="35">
        <v>88.537280460647835</v>
      </c>
      <c r="X348" s="35">
        <v>90.874861992014459</v>
      </c>
      <c r="Y348" s="35">
        <v>92.757656639688591</v>
      </c>
      <c r="Z348" s="35">
        <v>94.265736488472626</v>
      </c>
    </row>
    <row r="349" spans="1:26">
      <c r="A349" s="240" t="s">
        <v>775</v>
      </c>
      <c r="B349" s="35" t="s">
        <v>92</v>
      </c>
      <c r="C349" s="35">
        <v>98.568346190008441</v>
      </c>
      <c r="D349" s="35">
        <v>98.233756702838306</v>
      </c>
      <c r="E349" s="35">
        <v>97.821940770565391</v>
      </c>
      <c r="F349" s="35">
        <v>97.315580530755781</v>
      </c>
      <c r="G349" s="35">
        <v>96.693739033045205</v>
      </c>
      <c r="H349" s="35">
        <v>95.931242707652899</v>
      </c>
      <c r="I349" s="35">
        <v>94.99803382933743</v>
      </c>
      <c r="J349" s="35">
        <v>100</v>
      </c>
      <c r="K349" s="35">
        <v>92.82939631600307</v>
      </c>
      <c r="L349" s="35">
        <v>86.520741739809836</v>
      </c>
      <c r="M349" s="35">
        <v>81.218198383069605</v>
      </c>
      <c r="N349" s="35">
        <v>76.996050962785716</v>
      </c>
      <c r="O349" s="35">
        <v>73.882819046092735</v>
      </c>
      <c r="P349" s="35">
        <v>71.882182316038225</v>
      </c>
      <c r="Q349" s="35">
        <v>70.988762438571513</v>
      </c>
      <c r="R349" s="35">
        <v>71.198207650066891</v>
      </c>
      <c r="S349" s="35">
        <v>75.890174193468056</v>
      </c>
      <c r="T349" s="35">
        <v>79.940159719367216</v>
      </c>
      <c r="U349" s="35">
        <v>83.394141028972953</v>
      </c>
      <c r="V349" s="35">
        <v>86.310935465116515</v>
      </c>
      <c r="W349" s="35">
        <v>88.754347993008523</v>
      </c>
      <c r="X349" s="35">
        <v>90.787825500792181</v>
      </c>
      <c r="Y349" s="35">
        <v>92.471133892084026</v>
      </c>
      <c r="Z349" s="35">
        <v>93.858539201436514</v>
      </c>
    </row>
    <row r="350" spans="1:26">
      <c r="A350" s="240" t="s">
        <v>775</v>
      </c>
      <c r="B350" s="35" t="s">
        <v>93</v>
      </c>
      <c r="C350" s="35">
        <v>98.610451380321877</v>
      </c>
      <c r="D350" s="35">
        <v>98.309865402551694</v>
      </c>
      <c r="E350" s="35">
        <v>97.945016986799487</v>
      </c>
      <c r="F350" s="35">
        <v>97.502532242376887</v>
      </c>
      <c r="G350" s="35">
        <v>96.966428939540378</v>
      </c>
      <c r="H350" s="35">
        <v>96.317692214971729</v>
      </c>
      <c r="I350" s="35">
        <v>95.533823309050447</v>
      </c>
      <c r="J350" s="35">
        <v>100</v>
      </c>
      <c r="K350" s="35">
        <v>93.720245483674418</v>
      </c>
      <c r="L350" s="35">
        <v>88.181480999010759</v>
      </c>
      <c r="M350" s="35">
        <v>83.561293592295954</v>
      </c>
      <c r="N350" s="35">
        <v>79.965991864932192</v>
      </c>
      <c r="O350" s="35">
        <v>77.451928770572181</v>
      </c>
      <c r="P350" s="35">
        <v>76.044797543188722</v>
      </c>
      <c r="Q350" s="35">
        <v>75.754058529860799</v>
      </c>
      <c r="R350" s="35">
        <v>76.581226699134021</v>
      </c>
      <c r="S350" s="35">
        <v>80.2833304284093</v>
      </c>
      <c r="T350" s="35">
        <v>83.471790455449209</v>
      </c>
      <c r="U350" s="35">
        <v>86.194756941373655</v>
      </c>
      <c r="V350" s="35">
        <v>88.503976846200246</v>
      </c>
      <c r="W350" s="35">
        <v>90.451028107468261</v>
      </c>
      <c r="X350" s="35">
        <v>92.084896145415414</v>
      </c>
      <c r="Y350" s="35">
        <v>93.450572040179026</v>
      </c>
      <c r="Z350" s="35">
        <v>94.588383612927032</v>
      </c>
    </row>
    <row r="351" spans="1:26">
      <c r="A351" s="240" t="s">
        <v>765</v>
      </c>
      <c r="B351" s="35" t="s">
        <v>82</v>
      </c>
      <c r="C351" s="35">
        <v>98.090985040845069</v>
      </c>
      <c r="D351" s="35">
        <v>97.603428425169426</v>
      </c>
      <c r="E351" s="35">
        <v>96.993488168455059</v>
      </c>
      <c r="F351" s="35">
        <v>96.231675725567655</v>
      </c>
      <c r="G351" s="35">
        <v>95.282105305864377</v>
      </c>
      <c r="H351" s="35">
        <v>94.101516486369249</v>
      </c>
      <c r="I351" s="35">
        <v>100</v>
      </c>
      <c r="J351" s="35">
        <v>84.877449676835909</v>
      </c>
      <c r="K351" s="35">
        <v>72.713323390012945</v>
      </c>
      <c r="L351" s="35">
        <v>63.221057025349246</v>
      </c>
      <c r="M351" s="35">
        <v>56.051842229225322</v>
      </c>
      <c r="N351" s="35">
        <v>50.872283107135964</v>
      </c>
      <c r="O351" s="35">
        <v>47.406202844710485</v>
      </c>
      <c r="P351" s="35">
        <v>45.453382137387322</v>
      </c>
      <c r="Q351" s="35">
        <v>44.89594100623107</v>
      </c>
      <c r="R351" s="35">
        <v>45.699592210192634</v>
      </c>
      <c r="S351" s="35">
        <v>47.913678214336862</v>
      </c>
      <c r="T351" s="35">
        <v>55.460345500394617</v>
      </c>
      <c r="U351" s="35">
        <v>62.406270235873748</v>
      </c>
      <c r="V351" s="35">
        <v>68.618604219419652</v>
      </c>
      <c r="W351" s="35">
        <v>74.046605255370935</v>
      </c>
      <c r="X351" s="35">
        <v>78.700413732144952</v>
      </c>
      <c r="Y351" s="35">
        <v>82.629989039117362</v>
      </c>
      <c r="Z351" s="35">
        <v>85.907527194106777</v>
      </c>
    </row>
    <row r="352" spans="1:26">
      <c r="A352" s="240" t="s">
        <v>765</v>
      </c>
      <c r="B352" s="35" t="s">
        <v>83</v>
      </c>
      <c r="C352" s="35">
        <v>99.0100363902353</v>
      </c>
      <c r="D352" s="35">
        <v>98.73569410519552</v>
      </c>
      <c r="E352" s="35">
        <v>98.386017914418844</v>
      </c>
      <c r="F352" s="35">
        <v>97.940758430143333</v>
      </c>
      <c r="G352" s="35">
        <v>97.374498717010539</v>
      </c>
      <c r="H352" s="35">
        <v>96.655509540004971</v>
      </c>
      <c r="I352" s="35">
        <v>100</v>
      </c>
      <c r="J352" s="35">
        <v>87.132008255733879</v>
      </c>
      <c r="K352" s="35">
        <v>76.44474277314616</v>
      </c>
      <c r="L352" s="35">
        <v>67.819293254035699</v>
      </c>
      <c r="M352" s="35">
        <v>61.066926036794285</v>
      </c>
      <c r="N352" s="35">
        <v>55.983406954993612</v>
      </c>
      <c r="O352" s="35">
        <v>52.383415253225564</v>
      </c>
      <c r="P352" s="35">
        <v>50.120026468587852</v>
      </c>
      <c r="Q352" s="35">
        <v>49.094500277289974</v>
      </c>
      <c r="R352" s="35">
        <v>49.260538039087066</v>
      </c>
      <c r="S352" s="35">
        <v>50.625700492108606</v>
      </c>
      <c r="T352" s="35">
        <v>53.251200397066043</v>
      </c>
      <c r="U352" s="35">
        <v>60.862307280528185</v>
      </c>
      <c r="V352" s="35">
        <v>67.663149069575852</v>
      </c>
      <c r="W352" s="35">
        <v>73.573173902747058</v>
      </c>
      <c r="X352" s="35">
        <v>78.59602063748649</v>
      </c>
      <c r="Y352" s="35">
        <v>82.789925481250009</v>
      </c>
      <c r="Z352" s="35">
        <v>86.242868327606558</v>
      </c>
    </row>
    <row r="353" spans="1:26">
      <c r="A353" s="240" t="s">
        <v>765</v>
      </c>
      <c r="B353" s="35" t="s">
        <v>84</v>
      </c>
      <c r="C353" s="35">
        <v>99.193122537283713</v>
      </c>
      <c r="D353" s="35">
        <v>98.950290866713289</v>
      </c>
      <c r="E353" s="35">
        <v>98.63494135957535</v>
      </c>
      <c r="F353" s="35">
        <v>98.225807374634826</v>
      </c>
      <c r="G353" s="35">
        <v>97.695654842253603</v>
      </c>
      <c r="H353" s="35">
        <v>100</v>
      </c>
      <c r="I353" s="35">
        <v>85.933402623491801</v>
      </c>
      <c r="J353" s="35">
        <v>74.3889155446751</v>
      </c>
      <c r="K353" s="35">
        <v>65.139605769042163</v>
      </c>
      <c r="L353" s="35">
        <v>57.909668786721681</v>
      </c>
      <c r="M353" s="35">
        <v>52.427390504513717</v>
      </c>
      <c r="N353" s="35">
        <v>48.455685359930207</v>
      </c>
      <c r="O353" s="35">
        <v>45.807197292860366</v>
      </c>
      <c r="P353" s="35">
        <v>44.350239444915054</v>
      </c>
      <c r="Q353" s="35">
        <v>44.010219568487805</v>
      </c>
      <c r="R353" s="35">
        <v>44.769519889498376</v>
      </c>
      <c r="S353" s="35">
        <v>46.667374793521155</v>
      </c>
      <c r="T353" s="35">
        <v>49.800094631302692</v>
      </c>
      <c r="U353" s="35">
        <v>58.261025298725123</v>
      </c>
      <c r="V353" s="35">
        <v>65.853000078570517</v>
      </c>
      <c r="W353" s="35">
        <v>72.43437324370035</v>
      </c>
      <c r="X353" s="35">
        <v>77.986685776976401</v>
      </c>
      <c r="Y353" s="35">
        <v>82.572137893874057</v>
      </c>
      <c r="Z353" s="35">
        <v>86.29671788035354</v>
      </c>
    </row>
    <row r="354" spans="1:26">
      <c r="A354" s="240" t="s">
        <v>765</v>
      </c>
      <c r="B354" s="35" t="s">
        <v>85</v>
      </c>
      <c r="C354" s="35">
        <v>99.613411322107439</v>
      </c>
      <c r="D354" s="35">
        <v>99.483260331795037</v>
      </c>
      <c r="E354" s="35">
        <v>99.309462246251769</v>
      </c>
      <c r="F354" s="35">
        <v>99.077513544062896</v>
      </c>
      <c r="G354" s="35">
        <v>98.768196447087703</v>
      </c>
      <c r="H354" s="35">
        <v>100</v>
      </c>
      <c r="I354" s="35">
        <v>86.311613716106024</v>
      </c>
      <c r="J354" s="35">
        <v>74.989551818741688</v>
      </c>
      <c r="K354" s="35">
        <v>65.819152453311972</v>
      </c>
      <c r="L354" s="35">
        <v>58.545732601380472</v>
      </c>
      <c r="M354" s="35">
        <v>52.917762803807044</v>
      </c>
      <c r="N354" s="35">
        <v>48.71221014489295</v>
      </c>
      <c r="O354" s="35">
        <v>45.747369379993586</v>
      </c>
      <c r="P354" s="35">
        <v>43.888019251571642</v>
      </c>
      <c r="Q354" s="35">
        <v>43.046585305902617</v>
      </c>
      <c r="R354" s="35">
        <v>43.182777708442991</v>
      </c>
      <c r="S354" s="35">
        <v>44.303144590575002</v>
      </c>
      <c r="T354" s="35">
        <v>46.461156394346176</v>
      </c>
      <c r="U354" s="35">
        <v>49.757723318680902</v>
      </c>
      <c r="V354" s="35">
        <v>59.016387956765882</v>
      </c>
      <c r="W354" s="35">
        <v>67.206844260976609</v>
      </c>
      <c r="X354" s="35">
        <v>74.165354607322698</v>
      </c>
      <c r="Y354" s="35">
        <v>79.896201477563793</v>
      </c>
      <c r="Z354" s="35">
        <v>84.505159061241926</v>
      </c>
    </row>
    <row r="355" spans="1:26">
      <c r="A355" s="240" t="s">
        <v>765</v>
      </c>
      <c r="B355" s="35" t="s">
        <v>86</v>
      </c>
      <c r="C355" s="35">
        <v>99.777148969923417</v>
      </c>
      <c r="D355" s="35">
        <v>99.694219030933212</v>
      </c>
      <c r="E355" s="35">
        <v>99.580501061624304</v>
      </c>
      <c r="F355" s="35">
        <v>99.424629163169257</v>
      </c>
      <c r="G355" s="35">
        <v>100</v>
      </c>
      <c r="H355" s="35">
        <v>87.368844702482875</v>
      </c>
      <c r="I355" s="35">
        <v>76.759615253408569</v>
      </c>
      <c r="J355" s="35">
        <v>68.020843147100891</v>
      </c>
      <c r="K355" s="35">
        <v>60.960963382373258</v>
      </c>
      <c r="L355" s="35">
        <v>55.382497652884055</v>
      </c>
      <c r="M355" s="35">
        <v>51.103636835856712</v>
      </c>
      <c r="N355" s="35">
        <v>47.97040858782475</v>
      </c>
      <c r="O355" s="35">
        <v>45.862599022913159</v>
      </c>
      <c r="P355" s="35">
        <v>44.696021635449753</v>
      </c>
      <c r="Q355" s="35">
        <v>44.42300250869711</v>
      </c>
      <c r="R355" s="35">
        <v>45.03227734040604</v>
      </c>
      <c r="S355" s="35">
        <v>46.548928549273079</v>
      </c>
      <c r="T355" s="35">
        <v>49.034505344098889</v>
      </c>
      <c r="U355" s="35">
        <v>52.587005643886954</v>
      </c>
      <c r="V355" s="35">
        <v>62.300499267024435</v>
      </c>
      <c r="W355" s="35">
        <v>70.650861304973219</v>
      </c>
      <c r="X355" s="35">
        <v>77.527325529337674</v>
      </c>
      <c r="Y355" s="35">
        <v>83.010497643986739</v>
      </c>
      <c r="Z355" s="35">
        <v>87.279139470675119</v>
      </c>
    </row>
    <row r="356" spans="1:26">
      <c r="A356" s="240" t="s">
        <v>765</v>
      </c>
      <c r="B356" s="35" t="s">
        <v>87</v>
      </c>
      <c r="C356" s="35">
        <v>99.819835481653811</v>
      </c>
      <c r="D356" s="35">
        <v>99.74866086542697</v>
      </c>
      <c r="E356" s="35">
        <v>99.649423990479448</v>
      </c>
      <c r="F356" s="35">
        <v>99.511113163668099</v>
      </c>
      <c r="G356" s="35">
        <v>100</v>
      </c>
      <c r="H356" s="35">
        <v>87.164816304046681</v>
      </c>
      <c r="I356" s="35">
        <v>76.401547259774361</v>
      </c>
      <c r="J356" s="35">
        <v>67.538033533068798</v>
      </c>
      <c r="K356" s="35">
        <v>60.36778924837666</v>
      </c>
      <c r="L356" s="35">
        <v>54.682483657108882</v>
      </c>
      <c r="M356" s="35">
        <v>50.292017246351115</v>
      </c>
      <c r="N356" s="35">
        <v>47.035491456564614</v>
      </c>
      <c r="O356" s="35">
        <v>44.786226683647762</v>
      </c>
      <c r="P356" s="35">
        <v>43.453362253467809</v>
      </c>
      <c r="Q356" s="35">
        <v>42.981850883988713</v>
      </c>
      <c r="R356" s="35">
        <v>43.352015353171559</v>
      </c>
      <c r="S356" s="35">
        <v>44.579312255311891</v>
      </c>
      <c r="T356" s="35">
        <v>46.714520981217348</v>
      </c>
      <c r="U356" s="35">
        <v>49.84418713927284</v>
      </c>
      <c r="V356" s="35">
        <v>60.347065847630979</v>
      </c>
      <c r="W356" s="35">
        <v>69.411338675476415</v>
      </c>
      <c r="X356" s="35">
        <v>76.850832750108921</v>
      </c>
      <c r="Y356" s="35">
        <v>82.733989761061082</v>
      </c>
      <c r="Z356" s="35">
        <v>87.261265649960166</v>
      </c>
    </row>
    <row r="357" spans="1:26">
      <c r="A357" s="240" t="s">
        <v>765</v>
      </c>
      <c r="B357" s="35" t="s">
        <v>88</v>
      </c>
      <c r="C357" s="35">
        <v>99.847338768469498</v>
      </c>
      <c r="D357" s="35">
        <v>99.788458746823466</v>
      </c>
      <c r="E357" s="35">
        <v>99.706906784906664</v>
      </c>
      <c r="F357" s="35">
        <v>99.593987508767071</v>
      </c>
      <c r="G357" s="35">
        <v>100</v>
      </c>
      <c r="H357" s="35">
        <v>89.955564483597556</v>
      </c>
      <c r="I357" s="35">
        <v>81.242200094567849</v>
      </c>
      <c r="J357" s="35">
        <v>73.838689005922788</v>
      </c>
      <c r="K357" s="35">
        <v>67.679560243286247</v>
      </c>
      <c r="L357" s="35">
        <v>62.677626828784248</v>
      </c>
      <c r="M357" s="35">
        <v>58.740710038446679</v>
      </c>
      <c r="N357" s="35">
        <v>55.783170566549991</v>
      </c>
      <c r="O357" s="35">
        <v>53.733331180200224</v>
      </c>
      <c r="P357" s="35">
        <v>52.537932635678409</v>
      </c>
      <c r="Q357" s="35">
        <v>52.164598538699934</v>
      </c>
      <c r="R357" s="35">
        <v>52.603022086570547</v>
      </c>
      <c r="S357" s="35">
        <v>53.865297573711111</v>
      </c>
      <c r="T357" s="35">
        <v>55.985529163853123</v>
      </c>
      <c r="U357" s="35">
        <v>59.018561335148469</v>
      </c>
      <c r="V357" s="35">
        <v>68.115915305818845</v>
      </c>
      <c r="W357" s="35">
        <v>75.663901214624389</v>
      </c>
      <c r="X357" s="35">
        <v>81.695758408907452</v>
      </c>
      <c r="Y357" s="35">
        <v>86.384150501435613</v>
      </c>
      <c r="Z357" s="35">
        <v>89.954823713332672</v>
      </c>
    </row>
    <row r="358" spans="1:26">
      <c r="A358" s="240" t="s">
        <v>765</v>
      </c>
      <c r="B358" s="35" t="s">
        <v>89</v>
      </c>
      <c r="C358" s="35">
        <v>99.806061916740546</v>
      </c>
      <c r="D358" s="35">
        <v>99.737063657168292</v>
      </c>
      <c r="E358" s="35">
        <v>99.64356691518131</v>
      </c>
      <c r="F358" s="35">
        <v>99.516914623841132</v>
      </c>
      <c r="G358" s="35">
        <v>100</v>
      </c>
      <c r="H358" s="35">
        <v>90.436867341100907</v>
      </c>
      <c r="I358" s="35">
        <v>82.106684638285117</v>
      </c>
      <c r="J358" s="35">
        <v>75.014750502690219</v>
      </c>
      <c r="K358" s="35">
        <v>69.118442263584399</v>
      </c>
      <c r="L358" s="35">
        <v>64.349705315361675</v>
      </c>
      <c r="M358" s="35">
        <v>60.632232977913333</v>
      </c>
      <c r="N358" s="35">
        <v>57.893652134952767</v>
      </c>
      <c r="O358" s="35">
        <v>56.073604892452281</v>
      </c>
      <c r="P358" s="35">
        <v>55.128751578388226</v>
      </c>
      <c r="Q358" s="35">
        <v>55.035596456481869</v>
      </c>
      <c r="R358" s="35">
        <v>55.791786554035752</v>
      </c>
      <c r="S358" s="35">
        <v>57.416233288088371</v>
      </c>
      <c r="T358" s="35">
        <v>59.948091725790597</v>
      </c>
      <c r="U358" s="35">
        <v>63.444316517724872</v>
      </c>
      <c r="V358" s="35">
        <v>71.319342322773664</v>
      </c>
      <c r="W358" s="35">
        <v>77.833349057652981</v>
      </c>
      <c r="X358" s="35">
        <v>83.066316336172278</v>
      </c>
      <c r="Y358" s="35">
        <v>87.178725936388929</v>
      </c>
      <c r="Z358" s="35">
        <v>90.357769574395661</v>
      </c>
    </row>
    <row r="359" spans="1:26">
      <c r="A359" s="240" t="s">
        <v>765</v>
      </c>
      <c r="B359" s="35" t="s">
        <v>90</v>
      </c>
      <c r="C359" s="35">
        <v>99.426846915943287</v>
      </c>
      <c r="D359" s="35">
        <v>99.245547834665899</v>
      </c>
      <c r="E359" s="35">
        <v>99.007222391288494</v>
      </c>
      <c r="F359" s="35">
        <v>98.694169117712875</v>
      </c>
      <c r="G359" s="35">
        <v>98.28336427144761</v>
      </c>
      <c r="H359" s="35">
        <v>100</v>
      </c>
      <c r="I359" s="35">
        <v>88.450123024450349</v>
      </c>
      <c r="J359" s="35">
        <v>78.659821711893102</v>
      </c>
      <c r="K359" s="35">
        <v>70.562652941632635</v>
      </c>
      <c r="L359" s="35">
        <v>64.034657383198592</v>
      </c>
      <c r="M359" s="35">
        <v>58.931323765057407</v>
      </c>
      <c r="N359" s="35">
        <v>55.112806615566235</v>
      </c>
      <c r="O359" s="35">
        <v>52.459623854394209</v>
      </c>
      <c r="P359" s="35">
        <v>50.881574051887434</v>
      </c>
      <c r="Q359" s="35">
        <v>50.322315360286993</v>
      </c>
      <c r="R359" s="35">
        <v>50.761410812756402</v>
      </c>
      <c r="S359" s="35">
        <v>52.214926770402123</v>
      </c>
      <c r="T359" s="35">
        <v>54.734968714137914</v>
      </c>
      <c r="U359" s="35">
        <v>63.035686161227524</v>
      </c>
      <c r="V359" s="35">
        <v>70.284943594646407</v>
      </c>
      <c r="W359" s="35">
        <v>76.414303549983501</v>
      </c>
      <c r="X359" s="35">
        <v>81.467931259400771</v>
      </c>
      <c r="Y359" s="35">
        <v>85.554287710321987</v>
      </c>
      <c r="Z359" s="35">
        <v>88.809353998432826</v>
      </c>
    </row>
    <row r="360" spans="1:26">
      <c r="A360" s="240" t="s">
        <v>765</v>
      </c>
      <c r="B360" s="35" t="s">
        <v>91</v>
      </c>
      <c r="C360" s="35">
        <v>99.120932805166518</v>
      </c>
      <c r="D360" s="35">
        <v>98.868381708867915</v>
      </c>
      <c r="E360" s="35">
        <v>98.543872358765469</v>
      </c>
      <c r="F360" s="35">
        <v>98.12729505117268</v>
      </c>
      <c r="G360" s="35">
        <v>97.593177922858715</v>
      </c>
      <c r="H360" s="35">
        <v>100</v>
      </c>
      <c r="I360" s="35">
        <v>86.20567758351288</v>
      </c>
      <c r="J360" s="35">
        <v>74.870567007728894</v>
      </c>
      <c r="K360" s="35">
        <v>65.795537019875255</v>
      </c>
      <c r="L360" s="35">
        <v>58.724541288759433</v>
      </c>
      <c r="M360" s="35">
        <v>53.400522130357018</v>
      </c>
      <c r="N360" s="35">
        <v>49.598322861188535</v>
      </c>
      <c r="O360" s="35">
        <v>47.141540398412168</v>
      </c>
      <c r="P360" s="35">
        <v>45.909717649330275</v>
      </c>
      <c r="Q360" s="35">
        <v>45.840649354278078</v>
      </c>
      <c r="R360" s="35">
        <v>46.930813085752696</v>
      </c>
      <c r="S360" s="35">
        <v>49.235378777656095</v>
      </c>
      <c r="T360" s="35">
        <v>52.867876782604114</v>
      </c>
      <c r="U360" s="35">
        <v>60.733736721680607</v>
      </c>
      <c r="V360" s="35">
        <v>67.744743367770681</v>
      </c>
      <c r="W360" s="35">
        <v>73.810958493306472</v>
      </c>
      <c r="X360" s="35">
        <v>78.937283637389271</v>
      </c>
      <c r="Y360" s="35">
        <v>83.18927789963297</v>
      </c>
      <c r="Z360" s="35">
        <v>86.664650599261947</v>
      </c>
    </row>
    <row r="361" spans="1:26">
      <c r="A361" s="240" t="s">
        <v>765</v>
      </c>
      <c r="B361" s="35" t="s">
        <v>92</v>
      </c>
      <c r="C361" s="35">
        <v>98.161746862575711</v>
      </c>
      <c r="D361" s="35">
        <v>97.680446518724423</v>
      </c>
      <c r="E361" s="35">
        <v>97.075238061961386</v>
      </c>
      <c r="F361" s="35">
        <v>96.315470867125867</v>
      </c>
      <c r="G361" s="35">
        <v>95.363650270526506</v>
      </c>
      <c r="H361" s="35">
        <v>94.174348572050093</v>
      </c>
      <c r="I361" s="35">
        <v>100</v>
      </c>
      <c r="J361" s="35">
        <v>84.755569535491347</v>
      </c>
      <c r="K361" s="35">
        <v>72.501737212282848</v>
      </c>
      <c r="L361" s="35">
        <v>62.930208104571761</v>
      </c>
      <c r="M361" s="35">
        <v>55.678564997889559</v>
      </c>
      <c r="N361" s="35">
        <v>50.404244992730995</v>
      </c>
      <c r="O361" s="35">
        <v>46.823597306547235</v>
      </c>
      <c r="P361" s="35">
        <v>44.728760670963347</v>
      </c>
      <c r="Q361" s="35">
        <v>43.992829491054152</v>
      </c>
      <c r="R361" s="35">
        <v>44.570347638999905</v>
      </c>
      <c r="S361" s="35">
        <v>46.497023984065109</v>
      </c>
      <c r="T361" s="35">
        <v>54.284551518252798</v>
      </c>
      <c r="U361" s="35">
        <v>61.47957935020478</v>
      </c>
      <c r="V361" s="35">
        <v>67.92501140018922</v>
      </c>
      <c r="W361" s="35">
        <v>73.555932825993509</v>
      </c>
      <c r="X361" s="35">
        <v>78.376642840945081</v>
      </c>
      <c r="Y361" s="35">
        <v>82.437061955526687</v>
      </c>
      <c r="Z361" s="35">
        <v>85.812773327014938</v>
      </c>
    </row>
    <row r="362" spans="1:26">
      <c r="A362" s="240" t="s">
        <v>765</v>
      </c>
      <c r="B362" s="35" t="s">
        <v>93</v>
      </c>
      <c r="C362" s="35">
        <v>98.046089119631404</v>
      </c>
      <c r="D362" s="35">
        <v>97.55511921046643</v>
      </c>
      <c r="E362" s="35">
        <v>96.942936321445799</v>
      </c>
      <c r="F362" s="35">
        <v>96.180835049695361</v>
      </c>
      <c r="G362" s="35">
        <v>95.234001191068501</v>
      </c>
      <c r="H362" s="35">
        <v>94.060604264078322</v>
      </c>
      <c r="I362" s="35">
        <v>100</v>
      </c>
      <c r="J362" s="35">
        <v>84.941750148442665</v>
      </c>
      <c r="K362" s="35">
        <v>72.832898254324448</v>
      </c>
      <c r="L362" s="35">
        <v>63.396210255480248</v>
      </c>
      <c r="M362" s="35">
        <v>56.288311213995513</v>
      </c>
      <c r="N362" s="35">
        <v>51.179688798542259</v>
      </c>
      <c r="O362" s="35">
        <v>47.798000338765462</v>
      </c>
      <c r="P362" s="35">
        <v>45.947708260662843</v>
      </c>
      <c r="Q362" s="35">
        <v>45.517006015826475</v>
      </c>
      <c r="R362" s="35">
        <v>46.479400753687365</v>
      </c>
      <c r="S362" s="35">
        <v>48.893849791846158</v>
      </c>
      <c r="T362" s="35">
        <v>56.270718778071824</v>
      </c>
      <c r="U362" s="35">
        <v>63.045391876043723</v>
      </c>
      <c r="V362" s="35">
        <v>69.09961537417027</v>
      </c>
      <c r="W362" s="35">
        <v>74.390842274829311</v>
      </c>
      <c r="X362" s="35">
        <v>78.932297742769038</v>
      </c>
      <c r="Y362" s="35">
        <v>82.773544761928449</v>
      </c>
      <c r="Z362" s="35">
        <v>85.984366689533971</v>
      </c>
    </row>
    <row r="363" spans="1:26">
      <c r="A363" s="241" t="s">
        <v>766</v>
      </c>
      <c r="B363" s="35" t="s">
        <v>82</v>
      </c>
      <c r="C363" s="35">
        <v>98.908097078569085</v>
      </c>
      <c r="D363" s="35">
        <v>98.634210721076244</v>
      </c>
      <c r="E363" s="35">
        <v>98.292287257751966</v>
      </c>
      <c r="F363" s="35">
        <v>97.865799747909463</v>
      </c>
      <c r="G363" s="35">
        <v>97.334417866804699</v>
      </c>
      <c r="H363" s="35">
        <v>96.673252213262344</v>
      </c>
      <c r="I363" s="35">
        <v>100</v>
      </c>
      <c r="J363" s="35">
        <v>91.396460028418716</v>
      </c>
      <c r="K363" s="35">
        <v>83.912839421959674</v>
      </c>
      <c r="L363" s="35">
        <v>77.649597481984841</v>
      </c>
      <c r="M363" s="35">
        <v>72.633033334628792</v>
      </c>
      <c r="N363" s="35">
        <v>68.846337126530145</v>
      </c>
      <c r="O363" s="35">
        <v>66.254658288041313</v>
      </c>
      <c r="P363" s="35">
        <v>64.823251446259434</v>
      </c>
      <c r="Q363" s="35">
        <v>64.529163576693492</v>
      </c>
      <c r="R363" s="35">
        <v>65.367349184766866</v>
      </c>
      <c r="S363" s="35">
        <v>67.351892587355024</v>
      </c>
      <c r="T363" s="35">
        <v>72.837975001549182</v>
      </c>
      <c r="U363" s="35">
        <v>77.576065282009338</v>
      </c>
      <c r="V363" s="35">
        <v>81.60548037520951</v>
      </c>
      <c r="W363" s="35">
        <v>84.989707230592884</v>
      </c>
      <c r="X363" s="35">
        <v>87.803573661813346</v>
      </c>
      <c r="Y363" s="35">
        <v>90.124315121038705</v>
      </c>
      <c r="Z363" s="35">
        <v>92.02592127645471</v>
      </c>
    </row>
    <row r="364" spans="1:26">
      <c r="A364" s="241" t="s">
        <v>766</v>
      </c>
      <c r="B364" s="35" t="s">
        <v>83</v>
      </c>
      <c r="C364" s="35">
        <v>98.844741383912421</v>
      </c>
      <c r="D364" s="35">
        <v>98.530419159423914</v>
      </c>
      <c r="E364" s="35">
        <v>98.131480508663458</v>
      </c>
      <c r="F364" s="35">
        <v>97.625705432209045</v>
      </c>
      <c r="G364" s="35">
        <v>96.985383951124788</v>
      </c>
      <c r="H364" s="35">
        <v>96.176173297404034</v>
      </c>
      <c r="I364" s="35">
        <v>100</v>
      </c>
      <c r="J364" s="35">
        <v>89.432835408162532</v>
      </c>
      <c r="K364" s="35">
        <v>80.412868674294231</v>
      </c>
      <c r="L364" s="35">
        <v>72.953679936666106</v>
      </c>
      <c r="M364" s="35">
        <v>66.994713180311464</v>
      </c>
      <c r="N364" s="35">
        <v>62.441370407008947</v>
      </c>
      <c r="O364" s="35">
        <v>59.194177474389555</v>
      </c>
      <c r="P364" s="35">
        <v>57.168114174723669</v>
      </c>
      <c r="Q364" s="35">
        <v>56.304319936472915</v>
      </c>
      <c r="R364" s="35">
        <v>56.576364468016394</v>
      </c>
      <c r="S364" s="35">
        <v>57.992657204267559</v>
      </c>
      <c r="T364" s="35">
        <v>65.021890140533429</v>
      </c>
      <c r="U364" s="35">
        <v>71.206910314715174</v>
      </c>
      <c r="V364" s="35">
        <v>76.521758739420321</v>
      </c>
      <c r="W364" s="35">
        <v>81.003162354456236</v>
      </c>
      <c r="X364" s="35">
        <v>84.725218073069868</v>
      </c>
      <c r="Y364" s="35">
        <v>87.779762437535553</v>
      </c>
      <c r="Z364" s="35">
        <v>90.262819525739076</v>
      </c>
    </row>
    <row r="365" spans="1:26">
      <c r="A365" s="241" t="s">
        <v>766</v>
      </c>
      <c r="B365" s="35" t="s">
        <v>84</v>
      </c>
      <c r="C365" s="35">
        <v>99.327095915269069</v>
      </c>
      <c r="D365" s="35">
        <v>99.124384890403192</v>
      </c>
      <c r="E365" s="35">
        <v>98.860999340860445</v>
      </c>
      <c r="F365" s="35">
        <v>98.519049955493898</v>
      </c>
      <c r="G365" s="35">
        <v>98.075560805425141</v>
      </c>
      <c r="H365" s="35">
        <v>100</v>
      </c>
      <c r="I365" s="35">
        <v>88.115899827214676</v>
      </c>
      <c r="J365" s="35">
        <v>78.093630635600476</v>
      </c>
      <c r="K365" s="35">
        <v>69.859234664004177</v>
      </c>
      <c r="L365" s="35">
        <v>63.276182523891386</v>
      </c>
      <c r="M365" s="35">
        <v>58.187108588114434</v>
      </c>
      <c r="N365" s="35">
        <v>54.441877167237188</v>
      </c>
      <c r="O365" s="35">
        <v>51.914722336681393</v>
      </c>
      <c r="P365" s="35">
        <v>50.513749202543856</v>
      </c>
      <c r="Q365" s="35">
        <v>50.185656499458609</v>
      </c>
      <c r="R365" s="35">
        <v>50.917724110705777</v>
      </c>
      <c r="S365" s="35">
        <v>52.738211096853362</v>
      </c>
      <c r="T365" s="35">
        <v>55.715432141171128</v>
      </c>
      <c r="U365" s="35">
        <v>63.599354477683192</v>
      </c>
      <c r="V365" s="35">
        <v>70.501505555985418</v>
      </c>
      <c r="W365" s="35">
        <v>76.369744575627351</v>
      </c>
      <c r="X365" s="35">
        <v>81.245572979051346</v>
      </c>
      <c r="Y365" s="35">
        <v>85.224751726350206</v>
      </c>
      <c r="Z365" s="35">
        <v>88.427145543518165</v>
      </c>
    </row>
    <row r="366" spans="1:26">
      <c r="A366" s="241" t="s">
        <v>766</v>
      </c>
      <c r="B366" s="35" t="s">
        <v>85</v>
      </c>
      <c r="C366" s="35">
        <v>99.698228495998137</v>
      </c>
      <c r="D366" s="35">
        <v>99.595491930093516</v>
      </c>
      <c r="E366" s="35">
        <v>99.457885728726538</v>
      </c>
      <c r="F366" s="35">
        <v>99.273659681440066</v>
      </c>
      <c r="G366" s="35">
        <v>100</v>
      </c>
      <c r="H366" s="35">
        <v>87.252026242969578</v>
      </c>
      <c r="I366" s="35">
        <v>76.578985504986662</v>
      </c>
      <c r="J366" s="35">
        <v>67.833624327359004</v>
      </c>
      <c r="K366" s="35">
        <v>60.821881507457043</v>
      </c>
      <c r="L366" s="35">
        <v>55.341775857408528</v>
      </c>
      <c r="M366" s="35">
        <v>51.20794405151895</v>
      </c>
      <c r="N366" s="35">
        <v>48.26546586335855</v>
      </c>
      <c r="O366" s="35">
        <v>46.396639808098342</v>
      </c>
      <c r="P366" s="35">
        <v>45.523691580939698</v>
      </c>
      <c r="Q366" s="35">
        <v>45.609525785230417</v>
      </c>
      <c r="R366" s="35">
        <v>46.657810974377107</v>
      </c>
      <c r="S366" s="35">
        <v>48.712978900939589</v>
      </c>
      <c r="T366" s="35">
        <v>51.860081581648153</v>
      </c>
      <c r="U366" s="35">
        <v>56.223804898663673</v>
      </c>
      <c r="V366" s="35">
        <v>64.849553438988465</v>
      </c>
      <c r="W366" s="35">
        <v>72.249721930147189</v>
      </c>
      <c r="X366" s="35">
        <v>78.384517799512579</v>
      </c>
      <c r="Y366" s="35">
        <v>83.338928814015944</v>
      </c>
      <c r="Z366" s="35">
        <v>87.261368876026197</v>
      </c>
    </row>
    <row r="367" spans="1:26">
      <c r="A367" s="241" t="s">
        <v>766</v>
      </c>
      <c r="B367" s="35" t="s">
        <v>86</v>
      </c>
      <c r="C367" s="35">
        <v>99.804803175137877</v>
      </c>
      <c r="D367" s="35">
        <v>99.729542096563762</v>
      </c>
      <c r="E367" s="35">
        <v>99.625324063964399</v>
      </c>
      <c r="F367" s="35">
        <v>99.481063958206974</v>
      </c>
      <c r="G367" s="35">
        <v>100</v>
      </c>
      <c r="H367" s="35">
        <v>87.356384827522902</v>
      </c>
      <c r="I367" s="35">
        <v>76.729326219535793</v>
      </c>
      <c r="J367" s="35">
        <v>67.963726429709041</v>
      </c>
      <c r="K367" s="35">
        <v>60.866661979915179</v>
      </c>
      <c r="L367" s="35">
        <v>55.240220986694091</v>
      </c>
      <c r="M367" s="35">
        <v>50.902204856618539</v>
      </c>
      <c r="N367" s="35">
        <v>47.697769334733017</v>
      </c>
      <c r="O367" s="35">
        <v>45.505045606498292</v>
      </c>
      <c r="P367" s="35">
        <v>44.237230614185094</v>
      </c>
      <c r="Q367" s="35">
        <v>43.842949023497994</v>
      </c>
      <c r="R367" s="35">
        <v>44.306053841957798</v>
      </c>
      <c r="S367" s="35">
        <v>45.645502448308072</v>
      </c>
      <c r="T367" s="35">
        <v>47.915499176407508</v>
      </c>
      <c r="U367" s="35">
        <v>51.205679591926831</v>
      </c>
      <c r="V367" s="35">
        <v>61.363424709828109</v>
      </c>
      <c r="W367" s="35">
        <v>70.101436137148326</v>
      </c>
      <c r="X367" s="35">
        <v>77.274365441151488</v>
      </c>
      <c r="Y367" s="35">
        <v>82.961144833638173</v>
      </c>
      <c r="Z367" s="35">
        <v>87.355467609184345</v>
      </c>
    </row>
    <row r="368" spans="1:26">
      <c r="A368" s="241" t="s">
        <v>766</v>
      </c>
      <c r="B368" s="35" t="s">
        <v>87</v>
      </c>
      <c r="C368" s="35">
        <v>99.855992778872377</v>
      </c>
      <c r="D368" s="35">
        <v>99.796156403107389</v>
      </c>
      <c r="E368" s="35">
        <v>99.71149780421527</v>
      </c>
      <c r="F368" s="35">
        <v>99.591760349705169</v>
      </c>
      <c r="G368" s="35">
        <v>100</v>
      </c>
      <c r="H368" s="35">
        <v>87.302035311777601</v>
      </c>
      <c r="I368" s="35">
        <v>76.625309229084806</v>
      </c>
      <c r="J368" s="35">
        <v>67.803043475467234</v>
      </c>
      <c r="K368" s="35">
        <v>60.635960982494275</v>
      </c>
      <c r="L368" s="35">
        <v>54.92261139419481</v>
      </c>
      <c r="M368" s="35">
        <v>50.478273953316744</v>
      </c>
      <c r="N368" s="35">
        <v>47.145409238582999</v>
      </c>
      <c r="O368" s="35">
        <v>44.798522766248752</v>
      </c>
      <c r="P368" s="35">
        <v>43.345762887463721</v>
      </c>
      <c r="Q368" s="35">
        <v>42.72893553607031</v>
      </c>
      <c r="R368" s="35">
        <v>42.923040319181759</v>
      </c>
      <c r="S368" s="35">
        <v>43.935962669126049</v>
      </c>
      <c r="T368" s="35">
        <v>45.808577877703385</v>
      </c>
      <c r="U368" s="35">
        <v>48.615187454553435</v>
      </c>
      <c r="V368" s="35">
        <v>59.685459540075371</v>
      </c>
      <c r="W368" s="35">
        <v>69.218545423302231</v>
      </c>
      <c r="X368" s="35">
        <v>76.984972276812044</v>
      </c>
      <c r="Y368" s="35">
        <v>83.060817216441819</v>
      </c>
      <c r="Z368" s="35">
        <v>87.676694114665267</v>
      </c>
    </row>
    <row r="369" spans="1:26">
      <c r="A369" s="241" t="s">
        <v>766</v>
      </c>
      <c r="B369" s="35" t="s">
        <v>88</v>
      </c>
      <c r="C369" s="35">
        <v>99.830228261463233</v>
      </c>
      <c r="D369" s="35">
        <v>99.761470483377337</v>
      </c>
      <c r="E369" s="35">
        <v>99.664918307593993</v>
      </c>
      <c r="F369" s="35">
        <v>99.529387431581128</v>
      </c>
      <c r="G369" s="35">
        <v>100</v>
      </c>
      <c r="H369" s="35">
        <v>86.639475028420549</v>
      </c>
      <c r="I369" s="35">
        <v>75.505970173502419</v>
      </c>
      <c r="J369" s="35">
        <v>66.38695914815699</v>
      </c>
      <c r="K369" s="35">
        <v>59.041964825333679</v>
      </c>
      <c r="L369" s="35">
        <v>53.235585441085043</v>
      </c>
      <c r="M369" s="35">
        <v>48.756973495414705</v>
      </c>
      <c r="N369" s="35">
        <v>45.429719623218801</v>
      </c>
      <c r="O369" s="35">
        <v>43.115702096592464</v>
      </c>
      <c r="P369" s="35">
        <v>41.715652396481637</v>
      </c>
      <c r="Q369" s="35">
        <v>41.168347007249984</v>
      </c>
      <c r="R369" s="35">
        <v>41.449630375167963</v>
      </c>
      <c r="S369" s="35">
        <v>42.571932178344632</v>
      </c>
      <c r="T369" s="35">
        <v>44.584522511765904</v>
      </c>
      <c r="U369" s="35">
        <v>47.574380945912523</v>
      </c>
      <c r="V369" s="35">
        <v>58.526943165713142</v>
      </c>
      <c r="W369" s="35">
        <v>68.0569459417123</v>
      </c>
      <c r="X369" s="35">
        <v>75.904268291800207</v>
      </c>
      <c r="Y369" s="35">
        <v>82.108696257189692</v>
      </c>
      <c r="Z369" s="35">
        <v>86.87086378071362</v>
      </c>
    </row>
    <row r="370" spans="1:26">
      <c r="A370" s="241" t="s">
        <v>766</v>
      </c>
      <c r="B370" s="35" t="s">
        <v>89</v>
      </c>
      <c r="C370" s="35">
        <v>99.731207917323587</v>
      </c>
      <c r="D370" s="35">
        <v>99.63347500078244</v>
      </c>
      <c r="E370" s="35">
        <v>99.500306572100627</v>
      </c>
      <c r="F370" s="35">
        <v>99.318940689327761</v>
      </c>
      <c r="G370" s="35">
        <v>100</v>
      </c>
      <c r="H370" s="35">
        <v>86.075726888363747</v>
      </c>
      <c r="I370" s="35">
        <v>74.579644446518969</v>
      </c>
      <c r="J370" s="35">
        <v>65.265110170214228</v>
      </c>
      <c r="K370" s="35">
        <v>57.856130588363285</v>
      </c>
      <c r="L370" s="35">
        <v>52.086660088865777</v>
      </c>
      <c r="M370" s="35">
        <v>47.722844302551067</v>
      </c>
      <c r="N370" s="35">
        <v>44.573584997135896</v>
      </c>
      <c r="O370" s="35">
        <v>42.494096956437332</v>
      </c>
      <c r="P370" s="35">
        <v>41.38593188468132</v>
      </c>
      <c r="Q370" s="35">
        <v>41.195782842322785</v>
      </c>
      <c r="R370" s="35">
        <v>41.914447354130935</v>
      </c>
      <c r="S370" s="35">
        <v>43.5766214025073</v>
      </c>
      <c r="T370" s="35">
        <v>46.261634783035689</v>
      </c>
      <c r="U370" s="35">
        <v>50.094702649534796</v>
      </c>
      <c r="V370" s="35">
        <v>59.896802236843413</v>
      </c>
      <c r="W370" s="35">
        <v>68.461360532993098</v>
      </c>
      <c r="X370" s="35">
        <v>75.61799054030196</v>
      </c>
      <c r="Y370" s="35">
        <v>81.399738332965654</v>
      </c>
      <c r="Z370" s="35">
        <v>85.954033048776338</v>
      </c>
    </row>
    <row r="371" spans="1:26">
      <c r="A371" s="241" t="s">
        <v>766</v>
      </c>
      <c r="B371" s="35" t="s">
        <v>90</v>
      </c>
      <c r="C371" s="35">
        <v>99.138788874885137</v>
      </c>
      <c r="D371" s="35">
        <v>98.86425105930013</v>
      </c>
      <c r="E371" s="35">
        <v>98.502939261010141</v>
      </c>
      <c r="F371" s="35">
        <v>98.027975735282283</v>
      </c>
      <c r="G371" s="35">
        <v>97.40456221147376</v>
      </c>
      <c r="H371" s="35">
        <v>100</v>
      </c>
      <c r="I371" s="35">
        <v>82.746830980727452</v>
      </c>
      <c r="J371" s="35">
        <v>69.14062526225851</v>
      </c>
      <c r="K371" s="35">
        <v>58.609690966169858</v>
      </c>
      <c r="L371" s="35">
        <v>50.605217251643396</v>
      </c>
      <c r="M371" s="35">
        <v>44.653346197446588</v>
      </c>
      <c r="N371" s="35">
        <v>40.374107306659077</v>
      </c>
      <c r="O371" s="35">
        <v>37.482304744026976</v>
      </c>
      <c r="P371" s="35">
        <v>35.780758265190229</v>
      </c>
      <c r="Q371" s="35">
        <v>35.152175993756828</v>
      </c>
      <c r="R371" s="35">
        <v>35.553043558718514</v>
      </c>
      <c r="S371" s="35">
        <v>37.011121662737914</v>
      </c>
      <c r="T371" s="35">
        <v>39.627057101980725</v>
      </c>
      <c r="U371" s="35">
        <v>49.13827963748308</v>
      </c>
      <c r="V371" s="35">
        <v>58.062514169934033</v>
      </c>
      <c r="W371" s="35">
        <v>66.038679364707605</v>
      </c>
      <c r="X371" s="35">
        <v>72.900079043262508</v>
      </c>
      <c r="Y371" s="35">
        <v>78.629203585118333</v>
      </c>
      <c r="Z371" s="35">
        <v>83.303803216853538</v>
      </c>
    </row>
    <row r="372" spans="1:26">
      <c r="A372" s="241" t="s">
        <v>766</v>
      </c>
      <c r="B372" s="35" t="s">
        <v>91</v>
      </c>
      <c r="C372" s="35">
        <v>98.950093558203761</v>
      </c>
      <c r="D372" s="35">
        <v>98.651515558897657</v>
      </c>
      <c r="E372" s="35">
        <v>98.268860630608103</v>
      </c>
      <c r="F372" s="35">
        <v>97.77899530116035</v>
      </c>
      <c r="G372" s="35">
        <v>97.152772227761247</v>
      </c>
      <c r="H372" s="35">
        <v>100</v>
      </c>
      <c r="I372" s="35">
        <v>84.037067099176326</v>
      </c>
      <c r="J372" s="35">
        <v>71.282034464281082</v>
      </c>
      <c r="K372" s="35">
        <v>61.333072565829958</v>
      </c>
      <c r="L372" s="35">
        <v>53.76203523223846</v>
      </c>
      <c r="M372" s="35">
        <v>48.179570718593354</v>
      </c>
      <c r="N372" s="35">
        <v>44.266372783257644</v>
      </c>
      <c r="O372" s="35">
        <v>41.784028758767846</v>
      </c>
      <c r="P372" s="35">
        <v>40.575784156380138</v>
      </c>
      <c r="Q372" s="35">
        <v>40.563951254873459</v>
      </c>
      <c r="R372" s="35">
        <v>41.747765010795995</v>
      </c>
      <c r="S372" s="35">
        <v>44.203359183597243</v>
      </c>
      <c r="T372" s="35">
        <v>48.085878403449364</v>
      </c>
      <c r="U372" s="35">
        <v>56.288012325256531</v>
      </c>
      <c r="V372" s="35">
        <v>63.755032302298446</v>
      </c>
      <c r="W372" s="35">
        <v>70.330165818611903</v>
      </c>
      <c r="X372" s="35">
        <v>75.967897332120899</v>
      </c>
      <c r="Y372" s="35">
        <v>80.700763214444933</v>
      </c>
      <c r="Z372" s="35">
        <v>84.608154039576505</v>
      </c>
    </row>
    <row r="373" spans="1:26">
      <c r="A373" s="241" t="s">
        <v>766</v>
      </c>
      <c r="B373" s="35" t="s">
        <v>92</v>
      </c>
      <c r="C373" s="35">
        <v>98.396305474851658</v>
      </c>
      <c r="D373" s="35">
        <v>97.982522148775502</v>
      </c>
      <c r="E373" s="35">
        <v>97.46351904834188</v>
      </c>
      <c r="F373" s="35">
        <v>96.813440037401676</v>
      </c>
      <c r="G373" s="35">
        <v>96.000598585358901</v>
      </c>
      <c r="H373" s="35">
        <v>94.986469316868948</v>
      </c>
      <c r="I373" s="35">
        <v>100</v>
      </c>
      <c r="J373" s="35">
        <v>86.957424081339497</v>
      </c>
      <c r="K373" s="35">
        <v>76.1889007095387</v>
      </c>
      <c r="L373" s="35">
        <v>67.57800703733426</v>
      </c>
      <c r="M373" s="35">
        <v>60.928814345900982</v>
      </c>
      <c r="N373" s="35">
        <v>56.028959860937199</v>
      </c>
      <c r="O373" s="35">
        <v>52.68909626574051</v>
      </c>
      <c r="P373" s="35">
        <v>50.764849251184621</v>
      </c>
      <c r="Q373" s="35">
        <v>50.167628516778642</v>
      </c>
      <c r="R373" s="35">
        <v>50.869157797324462</v>
      </c>
      <c r="S373" s="35">
        <v>52.902614436094986</v>
      </c>
      <c r="T373" s="35">
        <v>60.119242777710433</v>
      </c>
      <c r="U373" s="35">
        <v>66.629952192160516</v>
      </c>
      <c r="V373" s="35">
        <v>72.356336756107069</v>
      </c>
      <c r="W373" s="35">
        <v>77.290110170753451</v>
      </c>
      <c r="X373" s="35">
        <v>81.470823652526249</v>
      </c>
      <c r="Y373" s="35">
        <v>84.966316711424767</v>
      </c>
      <c r="Z373" s="35">
        <v>87.857691203202918</v>
      </c>
    </row>
    <row r="374" spans="1:26">
      <c r="A374" s="241" t="s">
        <v>766</v>
      </c>
      <c r="B374" s="35" t="s">
        <v>93</v>
      </c>
      <c r="C374" s="35">
        <v>98.895752374813171</v>
      </c>
      <c r="D374" s="35">
        <v>98.623079473630881</v>
      </c>
      <c r="E374" s="35">
        <v>98.283729087899687</v>
      </c>
      <c r="F374" s="35">
        <v>97.861759339809879</v>
      </c>
      <c r="G374" s="35">
        <v>97.337618034495918</v>
      </c>
      <c r="H374" s="35">
        <v>96.68743704279845</v>
      </c>
      <c r="I374" s="35">
        <v>100</v>
      </c>
      <c r="J374" s="35">
        <v>91.499921495919992</v>
      </c>
      <c r="K374" s="35">
        <v>84.106005843452749</v>
      </c>
      <c r="L374" s="35">
        <v>77.925333718513869</v>
      </c>
      <c r="M374" s="35">
        <v>72.989563032699493</v>
      </c>
      <c r="N374" s="35">
        <v>69.286234605445671</v>
      </c>
      <c r="O374" s="35">
        <v>66.784135417712648</v>
      </c>
      <c r="P374" s="35">
        <v>65.451654200583121</v>
      </c>
      <c r="Q374" s="35">
        <v>65.268520741774566</v>
      </c>
      <c r="R374" s="35">
        <v>66.231763440993916</v>
      </c>
      <c r="S374" s="35">
        <v>68.356509895227759</v>
      </c>
      <c r="T374" s="35">
        <v>73.641263419655132</v>
      </c>
      <c r="U374" s="35">
        <v>78.203037438818384</v>
      </c>
      <c r="V374" s="35">
        <v>82.083892268156859</v>
      </c>
      <c r="W374" s="35">
        <v>85.346757730982276</v>
      </c>
      <c r="X374" s="35">
        <v>88.063994397796733</v>
      </c>
      <c r="Y374" s="35">
        <v>90.309481467549119</v>
      </c>
      <c r="Z374" s="35">
        <v>92.153635963066236</v>
      </c>
    </row>
    <row r="375" spans="1:26">
      <c r="A375" s="239" t="s">
        <v>786</v>
      </c>
      <c r="B375" s="35" t="s">
        <v>82</v>
      </c>
      <c r="C375" s="35">
        <v>96.584162560141735</v>
      </c>
      <c r="D375" s="35">
        <v>95.802479026142024</v>
      </c>
      <c r="E375" s="35">
        <v>94.847231772135473</v>
      </c>
      <c r="F375" s="35">
        <v>93.682601943822718</v>
      </c>
      <c r="G375" s="35">
        <v>92.266766154475036</v>
      </c>
      <c r="H375" s="35">
        <v>90.551613053466298</v>
      </c>
      <c r="I375" s="35">
        <v>88.482877768756012</v>
      </c>
      <c r="J375" s="35">
        <v>100</v>
      </c>
      <c r="K375" s="35">
        <v>83.822040812742756</v>
      </c>
      <c r="L375" s="35">
        <v>71.051379619646454</v>
      </c>
      <c r="M375" s="35">
        <v>61.33328622635964</v>
      </c>
      <c r="N375" s="35">
        <v>54.238817887973802</v>
      </c>
      <c r="O375" s="35">
        <v>49.371294245870061</v>
      </c>
      <c r="P375" s="35">
        <v>46.420096875050298</v>
      </c>
      <c r="Q375" s="35">
        <v>45.182656018390773</v>
      </c>
      <c r="R375" s="35">
        <v>45.571017858012368</v>
      </c>
      <c r="S375" s="35">
        <v>52.644066552510878</v>
      </c>
      <c r="T375" s="35">
        <v>59.269098876953507</v>
      </c>
      <c r="U375" s="35">
        <v>65.314846072594406</v>
      </c>
      <c r="V375" s="35">
        <v>70.714035664834412</v>
      </c>
      <c r="W375" s="35">
        <v>75.450581600079104</v>
      </c>
      <c r="X375" s="35">
        <v>79.545297710872831</v>
      </c>
      <c r="Y375" s="35">
        <v>83.042816363333287</v>
      </c>
      <c r="Z375" s="35">
        <v>86.000963970234395</v>
      </c>
    </row>
    <row r="376" spans="1:26">
      <c r="A376" s="239" t="s">
        <v>786</v>
      </c>
      <c r="B376" s="35" t="s">
        <v>83</v>
      </c>
      <c r="C376" s="35">
        <v>97.985947289650895</v>
      </c>
      <c r="D376" s="35">
        <v>97.467728709723943</v>
      </c>
      <c r="E376" s="35">
        <v>96.818576499376547</v>
      </c>
      <c r="F376" s="35">
        <v>96.006806430221232</v>
      </c>
      <c r="G376" s="35">
        <v>94.993877440758808</v>
      </c>
      <c r="H376" s="35">
        <v>93.733381737025539</v>
      </c>
      <c r="I376" s="35">
        <v>100</v>
      </c>
      <c r="J376" s="35">
        <v>83.884970949364629</v>
      </c>
      <c r="K376" s="35">
        <v>71.060693488852451</v>
      </c>
      <c r="L376" s="35">
        <v>61.147478885895012</v>
      </c>
      <c r="M376" s="35">
        <v>53.71749168996427</v>
      </c>
      <c r="N376" s="35">
        <v>48.376598455483503</v>
      </c>
      <c r="O376" s="35">
        <v>44.805201385690033</v>
      </c>
      <c r="P376" s="35">
        <v>42.774056207146607</v>
      </c>
      <c r="Q376" s="35">
        <v>42.147696840039309</v>
      </c>
      <c r="R376" s="35">
        <v>42.883651838058533</v>
      </c>
      <c r="S376" s="35">
        <v>45.031791005453123</v>
      </c>
      <c r="T376" s="35">
        <v>52.826974453722521</v>
      </c>
      <c r="U376" s="35">
        <v>60.075742681557365</v>
      </c>
      <c r="V376" s="35">
        <v>66.609385213024765</v>
      </c>
      <c r="W376" s="35">
        <v>72.350950346690084</v>
      </c>
      <c r="X376" s="35">
        <v>77.293968411219211</v>
      </c>
      <c r="Y376" s="35">
        <v>81.479706352981324</v>
      </c>
      <c r="Z376" s="35">
        <v>84.977413240450559</v>
      </c>
    </row>
    <row r="377" spans="1:26">
      <c r="A377" s="239" t="s">
        <v>786</v>
      </c>
      <c r="B377" s="35" t="s">
        <v>84</v>
      </c>
      <c r="C377" s="35">
        <v>99.002962668632676</v>
      </c>
      <c r="D377" s="35">
        <v>98.70608834061585</v>
      </c>
      <c r="E377" s="35">
        <v>98.32164942397003</v>
      </c>
      <c r="F377" s="35">
        <v>97.824387121923891</v>
      </c>
      <c r="G377" s="35">
        <v>97.182144763468344</v>
      </c>
      <c r="H377" s="35">
        <v>100</v>
      </c>
      <c r="I377" s="35">
        <v>83.274264416166133</v>
      </c>
      <c r="J377" s="35">
        <v>69.988555900156811</v>
      </c>
      <c r="K377" s="35">
        <v>59.665699253567652</v>
      </c>
      <c r="L377" s="35">
        <v>51.81910474286007</v>
      </c>
      <c r="M377" s="35">
        <v>46.015205367827093</v>
      </c>
      <c r="N377" s="35">
        <v>41.901191483681224</v>
      </c>
      <c r="O377" s="35">
        <v>39.212460988241027</v>
      </c>
      <c r="P377" s="35">
        <v>37.770491078205431</v>
      </c>
      <c r="Q377" s="35">
        <v>37.477970469457453</v>
      </c>
      <c r="R377" s="35">
        <v>38.315038212056621</v>
      </c>
      <c r="S377" s="35">
        <v>40.338422406057049</v>
      </c>
      <c r="T377" s="35">
        <v>43.683816529187219</v>
      </c>
      <c r="U377" s="35">
        <v>52.537705964192206</v>
      </c>
      <c r="V377" s="35">
        <v>60.709346102495196</v>
      </c>
      <c r="W377" s="35">
        <v>67.957483221723777</v>
      </c>
      <c r="X377" s="35">
        <v>74.187340238542916</v>
      </c>
      <c r="Y377" s="35">
        <v>79.411050722291364</v>
      </c>
      <c r="Z377" s="35">
        <v>83.707061032485413</v>
      </c>
    </row>
    <row r="378" spans="1:26">
      <c r="A378" s="239" t="s">
        <v>786</v>
      </c>
      <c r="B378" s="35" t="s">
        <v>85</v>
      </c>
      <c r="C378" s="35">
        <v>99.763972042192009</v>
      </c>
      <c r="D378" s="35">
        <v>99.679087041505994</v>
      </c>
      <c r="E378" s="35">
        <v>99.563748254274969</v>
      </c>
      <c r="F378" s="35">
        <v>99.407092885060763</v>
      </c>
      <c r="G378" s="35">
        <v>100</v>
      </c>
      <c r="H378" s="35">
        <v>88.079956321460926</v>
      </c>
      <c r="I378" s="35">
        <v>77.973898263520553</v>
      </c>
      <c r="J378" s="35">
        <v>69.58438199497418</v>
      </c>
      <c r="K378" s="35">
        <v>62.766129791480331</v>
      </c>
      <c r="L378" s="35">
        <v>57.358915703526826</v>
      </c>
      <c r="M378" s="35">
        <v>53.209662476826622</v>
      </c>
      <c r="N378" s="35">
        <v>50.185957110471179</v>
      </c>
      <c r="O378" s="35">
        <v>48.183515664773033</v>
      </c>
      <c r="P378" s="35">
        <v>47.129830090009939</v>
      </c>
      <c r="Q378" s="35">
        <v>46.985686702590833</v>
      </c>
      <c r="R378" s="35">
        <v>47.745665615523194</v>
      </c>
      <c r="S378" s="35">
        <v>49.438192659909923</v>
      </c>
      <c r="T378" s="35">
        <v>52.125221058199799</v>
      </c>
      <c r="U378" s="35">
        <v>55.90113289059726</v>
      </c>
      <c r="V378" s="35">
        <v>64.9707700511307</v>
      </c>
      <c r="W378" s="35">
        <v>72.684752842937456</v>
      </c>
      <c r="X378" s="35">
        <v>79.006259582943656</v>
      </c>
      <c r="Y378" s="35">
        <v>84.043732970800349</v>
      </c>
      <c r="Z378" s="35">
        <v>87.974867588335997</v>
      </c>
    </row>
    <row r="379" spans="1:26">
      <c r="A379" s="239" t="s">
        <v>786</v>
      </c>
      <c r="B379" s="35" t="s">
        <v>86</v>
      </c>
      <c r="C379" s="35">
        <v>99.948446940599794</v>
      </c>
      <c r="D379" s="35">
        <v>99.926149882426557</v>
      </c>
      <c r="E379" s="35">
        <v>99.894214889104518</v>
      </c>
      <c r="F379" s="35">
        <v>100</v>
      </c>
      <c r="G379" s="35">
        <v>89.820811081404614</v>
      </c>
      <c r="H379" s="35">
        <v>80.979010000551966</v>
      </c>
      <c r="I379" s="35">
        <v>73.441752234024008</v>
      </c>
      <c r="J379" s="35">
        <v>67.136359758790732</v>
      </c>
      <c r="K379" s="35">
        <v>61.970875840898984</v>
      </c>
      <c r="L379" s="35">
        <v>57.849283197774035</v>
      </c>
      <c r="M379" s="35">
        <v>54.681992552225147</v>
      </c>
      <c r="N379" s="35">
        <v>52.392592297687045</v>
      </c>
      <c r="O379" s="35">
        <v>50.92189630229813</v>
      </c>
      <c r="P379" s="35">
        <v>50.230187833905063</v>
      </c>
      <c r="Q379" s="35">
        <v>50.298339060766651</v>
      </c>
      <c r="R379" s="35">
        <v>51.128247142815773</v>
      </c>
      <c r="S379" s="35">
        <v>52.742793878276281</v>
      </c>
      <c r="T379" s="35">
        <v>55.18530855075182</v>
      </c>
      <c r="U379" s="35">
        <v>58.51828550698783</v>
      </c>
      <c r="V379" s="35">
        <v>62.820872514888372</v>
      </c>
      <c r="W379" s="35">
        <v>72.097238930026322</v>
      </c>
      <c r="X379" s="35">
        <v>79.479580652833206</v>
      </c>
      <c r="Y379" s="35">
        <v>85.132903418763064</v>
      </c>
      <c r="Z379" s="35">
        <v>89.345032652709293</v>
      </c>
    </row>
    <row r="380" spans="1:26">
      <c r="A380" s="239" t="s">
        <v>786</v>
      </c>
      <c r="B380" s="35" t="s">
        <v>87</v>
      </c>
      <c r="C380" s="35">
        <v>99.977691958692603</v>
      </c>
      <c r="D380" s="35">
        <v>99.966722358148601</v>
      </c>
      <c r="E380" s="35">
        <v>99.95036014300868</v>
      </c>
      <c r="F380" s="35">
        <v>100</v>
      </c>
      <c r="G380" s="35">
        <v>91.682775866595662</v>
      </c>
      <c r="H380" s="35">
        <v>84.283488931413515</v>
      </c>
      <c r="I380" s="35">
        <v>77.819178909303503</v>
      </c>
      <c r="J380" s="35">
        <v>72.274391394879913</v>
      </c>
      <c r="K380" s="35">
        <v>67.613490497437937</v>
      </c>
      <c r="L380" s="35">
        <v>63.790731796985057</v>
      </c>
      <c r="M380" s="35">
        <v>60.758010204607757</v>
      </c>
      <c r="N380" s="35">
        <v>58.47050631610481</v>
      </c>
      <c r="O380" s="35">
        <v>56.890596117477173</v>
      </c>
      <c r="P380" s="35">
        <v>55.990412869793815</v>
      </c>
      <c r="Q380" s="35">
        <v>55.753402088825908</v>
      </c>
      <c r="R380" s="35">
        <v>56.17512417600102</v>
      </c>
      <c r="S380" s="35">
        <v>57.263455342877656</v>
      </c>
      <c r="T380" s="35">
        <v>59.03822706692894</v>
      </c>
      <c r="U380" s="35">
        <v>61.530232640229542</v>
      </c>
      <c r="V380" s="35">
        <v>64.779420086562538</v>
      </c>
      <c r="W380" s="35">
        <v>74.559983613207365</v>
      </c>
      <c r="X380" s="35">
        <v>82.042357945829508</v>
      </c>
      <c r="Y380" s="35">
        <v>87.528843802837812</v>
      </c>
      <c r="Z380" s="35">
        <v>91.436624186055127</v>
      </c>
    </row>
    <row r="381" spans="1:26">
      <c r="A381" s="239" t="s">
        <v>786</v>
      </c>
      <c r="B381" s="35" t="s">
        <v>88</v>
      </c>
      <c r="C381" s="35">
        <v>99.971759668963088</v>
      </c>
      <c r="D381" s="35">
        <v>99.958478188796889</v>
      </c>
      <c r="E381" s="35">
        <v>99.938952541391785</v>
      </c>
      <c r="F381" s="35">
        <v>100</v>
      </c>
      <c r="G381" s="35">
        <v>91.637376835558698</v>
      </c>
      <c r="H381" s="35">
        <v>84.206306457075016</v>
      </c>
      <c r="I381" s="35">
        <v>77.72523997681435</v>
      </c>
      <c r="J381" s="35">
        <v>72.17886366489077</v>
      </c>
      <c r="K381" s="35">
        <v>67.53100799266457</v>
      </c>
      <c r="L381" s="35">
        <v>63.735185859885476</v>
      </c>
      <c r="M381" s="35">
        <v>60.742671259440186</v>
      </c>
      <c r="N381" s="35">
        <v>58.508360940833747</v>
      </c>
      <c r="O381" s="35">
        <v>56.994810314512321</v>
      </c>
      <c r="P381" s="35">
        <v>56.174856636925263</v>
      </c>
      <c r="Q381" s="35">
        <v>56.033187207475379</v>
      </c>
      <c r="R381" s="35">
        <v>56.567114160636876</v>
      </c>
      <c r="S381" s="35">
        <v>57.78670284356231</v>
      </c>
      <c r="T381" s="35">
        <v>59.714279501532417</v>
      </c>
      <c r="U381" s="35">
        <v>62.383221815363946</v>
      </c>
      <c r="V381" s="35">
        <v>65.835817462574582</v>
      </c>
      <c r="W381" s="35">
        <v>75.081892567138254</v>
      </c>
      <c r="X381" s="35">
        <v>82.202097359898971</v>
      </c>
      <c r="Y381" s="35">
        <v>87.476940475090174</v>
      </c>
      <c r="Z381" s="35">
        <v>91.281036592933447</v>
      </c>
    </row>
    <row r="382" spans="1:26">
      <c r="A382" s="239" t="s">
        <v>786</v>
      </c>
      <c r="B382" s="35" t="s">
        <v>89</v>
      </c>
      <c r="C382" s="35">
        <v>99.890208693339446</v>
      </c>
      <c r="D382" s="35">
        <v>99.846811153733938</v>
      </c>
      <c r="E382" s="35">
        <v>99.786280294958601</v>
      </c>
      <c r="F382" s="35">
        <v>99.701871352200413</v>
      </c>
      <c r="G382" s="35">
        <v>100</v>
      </c>
      <c r="H382" s="35">
        <v>91.945778750366827</v>
      </c>
      <c r="I382" s="35">
        <v>84.781766624248647</v>
      </c>
      <c r="J382" s="35">
        <v>78.546380331250447</v>
      </c>
      <c r="K382" s="35">
        <v>73.239858256342742</v>
      </c>
      <c r="L382" s="35">
        <v>68.838198323258496</v>
      </c>
      <c r="M382" s="35">
        <v>65.30477013320376</v>
      </c>
      <c r="N382" s="35">
        <v>62.599342467141895</v>
      </c>
      <c r="O382" s="35">
        <v>60.684692195491095</v>
      </c>
      <c r="P382" s="35">
        <v>59.531162049373798</v>
      </c>
      <c r="Q382" s="35">
        <v>59.119575097366095</v>
      </c>
      <c r="R382" s="35">
        <v>59.442852677546909</v>
      </c>
      <c r="S382" s="35">
        <v>60.506565100142637</v>
      </c>
      <c r="T382" s="35">
        <v>62.328500304114698</v>
      </c>
      <c r="U382" s="35">
        <v>64.93718341802763</v>
      </c>
      <c r="V382" s="35">
        <v>73.224142343708564</v>
      </c>
      <c r="W382" s="35">
        <v>79.892329657503296</v>
      </c>
      <c r="X382" s="35">
        <v>85.089262942615093</v>
      </c>
      <c r="Y382" s="35">
        <v>89.046129218753151</v>
      </c>
      <c r="Z382" s="35">
        <v>92.008172195475595</v>
      </c>
    </row>
    <row r="383" spans="1:26">
      <c r="A383" s="239" t="s">
        <v>786</v>
      </c>
      <c r="B383" s="35" t="s">
        <v>90</v>
      </c>
      <c r="C383" s="35">
        <v>99.589720056581911</v>
      </c>
      <c r="D383" s="35">
        <v>99.455822862501208</v>
      </c>
      <c r="E383" s="35">
        <v>99.278404623211514</v>
      </c>
      <c r="F383" s="35">
        <v>99.04345393202199</v>
      </c>
      <c r="G383" s="35">
        <v>98.732550341258275</v>
      </c>
      <c r="H383" s="35">
        <v>100</v>
      </c>
      <c r="I383" s="35">
        <v>90.825934462399076</v>
      </c>
      <c r="J383" s="35">
        <v>82.809345586439449</v>
      </c>
      <c r="K383" s="35">
        <v>75.981595552286166</v>
      </c>
      <c r="L383" s="35">
        <v>70.321572649376449</v>
      </c>
      <c r="M383" s="35">
        <v>65.778669317676858</v>
      </c>
      <c r="N383" s="35">
        <v>62.290837940516205</v>
      </c>
      <c r="O383" s="35">
        <v>59.797710667489653</v>
      </c>
      <c r="P383" s="35">
        <v>58.249482850844203</v>
      </c>
      <c r="Q383" s="35">
        <v>57.612480878847052</v>
      </c>
      <c r="R383" s="35">
        <v>57.872246924018043</v>
      </c>
      <c r="S383" s="35">
        <v>59.034719038439022</v>
      </c>
      <c r="T383" s="35">
        <v>61.125756365814098</v>
      </c>
      <c r="U383" s="35">
        <v>68.832871288179874</v>
      </c>
      <c r="V383" s="35">
        <v>75.359479889424833</v>
      </c>
      <c r="W383" s="35">
        <v>80.734570659564127</v>
      </c>
      <c r="X383" s="35">
        <v>85.067581602283667</v>
      </c>
      <c r="Y383" s="35">
        <v>88.503849829398845</v>
      </c>
      <c r="Z383" s="35">
        <v>91.195197989902255</v>
      </c>
    </row>
    <row r="384" spans="1:26">
      <c r="A384" s="239" t="s">
        <v>786</v>
      </c>
      <c r="B384" s="35" t="s">
        <v>91</v>
      </c>
      <c r="C384" s="35">
        <v>99.117159091189237</v>
      </c>
      <c r="D384" s="35">
        <v>98.87441458346153</v>
      </c>
      <c r="E384" s="35">
        <v>98.565464084607441</v>
      </c>
      <c r="F384" s="35">
        <v>98.172587543798628</v>
      </c>
      <c r="G384" s="35">
        <v>97.673532583496581</v>
      </c>
      <c r="H384" s="35">
        <v>97.0404870340884</v>
      </c>
      <c r="I384" s="35">
        <v>100</v>
      </c>
      <c r="J384" s="35">
        <v>91.663042638752145</v>
      </c>
      <c r="K384" s="35">
        <v>84.349516489851979</v>
      </c>
      <c r="L384" s="35">
        <v>78.143324765124945</v>
      </c>
      <c r="M384" s="35">
        <v>73.066631343449615</v>
      </c>
      <c r="N384" s="35">
        <v>69.104172130293847</v>
      </c>
      <c r="O384" s="35">
        <v>66.223288849335518</v>
      </c>
      <c r="P384" s="35">
        <v>64.388922404062214</v>
      </c>
      <c r="Q384" s="35">
        <v>63.573831540581175</v>
      </c>
      <c r="R384" s="35">
        <v>63.764693058925218</v>
      </c>
      <c r="S384" s="35">
        <v>64.964693700286418</v>
      </c>
      <c r="T384" s="35">
        <v>71.203899675810959</v>
      </c>
      <c r="U384" s="35">
        <v>76.558328012595609</v>
      </c>
      <c r="V384" s="35">
        <v>81.066075501890808</v>
      </c>
      <c r="W384" s="35">
        <v>84.803539484446873</v>
      </c>
      <c r="X384" s="35">
        <v>87.86508384196793</v>
      </c>
      <c r="Y384" s="35">
        <v>90.349078113206545</v>
      </c>
      <c r="Z384" s="35">
        <v>92.349324831417505</v>
      </c>
    </row>
    <row r="385" spans="1:26">
      <c r="A385" s="239" t="s">
        <v>786</v>
      </c>
      <c r="B385" s="35" t="s">
        <v>92</v>
      </c>
      <c r="C385" s="35">
        <v>98.418104083553985</v>
      </c>
      <c r="D385" s="35">
        <v>98.037589830171115</v>
      </c>
      <c r="E385" s="35">
        <v>97.566803719565286</v>
      </c>
      <c r="F385" s="35">
        <v>96.985008697876992</v>
      </c>
      <c r="G385" s="35">
        <v>96.267069619116498</v>
      </c>
      <c r="H385" s="35">
        <v>95.382718698600783</v>
      </c>
      <c r="I385" s="35">
        <v>100</v>
      </c>
      <c r="J385" s="35">
        <v>88.377264456375002</v>
      </c>
      <c r="K385" s="35">
        <v>78.646065985612239</v>
      </c>
      <c r="L385" s="35">
        <v>70.807539535557837</v>
      </c>
      <c r="M385" s="35">
        <v>64.765475558041757</v>
      </c>
      <c r="N385" s="35">
        <v>60.387168495292734</v>
      </c>
      <c r="O385" s="35">
        <v>57.545185927788843</v>
      </c>
      <c r="P385" s="35">
        <v>56.143052551923134</v>
      </c>
      <c r="Q385" s="35">
        <v>56.129258642298993</v>
      </c>
      <c r="R385" s="35">
        <v>57.503284765152699</v>
      </c>
      <c r="S385" s="35">
        <v>60.315657953801662</v>
      </c>
      <c r="T385" s="35">
        <v>66.442688161410032</v>
      </c>
      <c r="U385" s="35">
        <v>71.873584459931834</v>
      </c>
      <c r="V385" s="35">
        <v>76.600049859206123</v>
      </c>
      <c r="W385" s="35">
        <v>80.652344738063036</v>
      </c>
      <c r="X385" s="35">
        <v>84.084529964948459</v>
      </c>
      <c r="Y385" s="35">
        <v>86.962842418958033</v>
      </c>
      <c r="Z385" s="35">
        <v>89.357348631967625</v>
      </c>
    </row>
    <row r="386" spans="1:26">
      <c r="A386" s="239" t="s">
        <v>786</v>
      </c>
      <c r="B386" s="35" t="s">
        <v>93</v>
      </c>
      <c r="C386" s="35">
        <v>95.818005002318117</v>
      </c>
      <c r="D386" s="35">
        <v>94.893033335388381</v>
      </c>
      <c r="E386" s="35">
        <v>93.770903959625855</v>
      </c>
      <c r="F386" s="35">
        <v>92.413254140664776</v>
      </c>
      <c r="G386" s="35">
        <v>90.776058607804273</v>
      </c>
      <c r="H386" s="35">
        <v>88.809707187494695</v>
      </c>
      <c r="I386" s="35">
        <v>86.459644588083364</v>
      </c>
      <c r="J386" s="35">
        <v>100</v>
      </c>
      <c r="K386" s="35">
        <v>81.280686914526939</v>
      </c>
      <c r="L386" s="35">
        <v>67.014831530284681</v>
      </c>
      <c r="M386" s="35">
        <v>56.526609689704841</v>
      </c>
      <c r="N386" s="35">
        <v>49.125411256127613</v>
      </c>
      <c r="O386" s="35">
        <v>44.231437669052617</v>
      </c>
      <c r="P386" s="35">
        <v>41.423315790229665</v>
      </c>
      <c r="Q386" s="35">
        <v>40.447125512669821</v>
      </c>
      <c r="R386" s="35">
        <v>41.212721580511079</v>
      </c>
      <c r="S386" s="35">
        <v>48.278875282087846</v>
      </c>
      <c r="T386" s="35">
        <v>55.031079584656453</v>
      </c>
      <c r="U386" s="35">
        <v>61.306366683672678</v>
      </c>
      <c r="V386" s="35">
        <v>67.004501006820092</v>
      </c>
      <c r="W386" s="35">
        <v>72.079554676282029</v>
      </c>
      <c r="X386" s="35">
        <v>76.527874349477017</v>
      </c>
      <c r="Y386" s="35">
        <v>80.375639486309453</v>
      </c>
      <c r="Z386" s="35">
        <v>83.667866192704494</v>
      </c>
    </row>
    <row r="387" spans="1:26">
      <c r="A387" s="241" t="s">
        <v>783</v>
      </c>
      <c r="B387" s="35" t="s">
        <v>82</v>
      </c>
      <c r="C387" s="35">
        <v>91.703775938929638</v>
      </c>
      <c r="D387" s="35">
        <v>90.274065127090708</v>
      </c>
      <c r="E387" s="35">
        <v>88.615227567574991</v>
      </c>
      <c r="F387" s="35">
        <v>86.697083711011231</v>
      </c>
      <c r="G387" s="35">
        <v>84.48797182446728</v>
      </c>
      <c r="H387" s="35">
        <v>81.955725296934546</v>
      </c>
      <c r="I387" s="35">
        <v>79.069127233155811</v>
      </c>
      <c r="J387" s="35">
        <v>75.79994732657434</v>
      </c>
      <c r="K387" s="35">
        <v>72.125648540216929</v>
      </c>
      <c r="L387" s="35">
        <v>100</v>
      </c>
      <c r="M387" s="35">
        <v>78.751878065175546</v>
      </c>
      <c r="N387" s="35">
        <v>63.640259485984487</v>
      </c>
      <c r="O387" s="35">
        <v>53.648102794550631</v>
      </c>
      <c r="P387" s="35">
        <v>47.763775615935565</v>
      </c>
      <c r="Q387" s="35">
        <v>53.33375032799502</v>
      </c>
      <c r="R387" s="35">
        <v>58.608226371334297</v>
      </c>
      <c r="S387" s="35">
        <v>63.521170495230727</v>
      </c>
      <c r="T387" s="35">
        <v>68.032803655715938</v>
      </c>
      <c r="U387" s="35">
        <v>72.125648540216929</v>
      </c>
      <c r="V387" s="35">
        <v>75.79994732657434</v>
      </c>
      <c r="W387" s="35">
        <v>79.069127233155811</v>
      </c>
      <c r="X387" s="35">
        <v>81.955725296934546</v>
      </c>
      <c r="Y387" s="35">
        <v>84.48797182446728</v>
      </c>
      <c r="Z387" s="35">
        <v>86.697083711011231</v>
      </c>
    </row>
    <row r="388" spans="1:26">
      <c r="A388" s="241" t="s">
        <v>783</v>
      </c>
      <c r="B388" s="35" t="s">
        <v>83</v>
      </c>
      <c r="C388" s="35">
        <v>96.011271348468952</v>
      </c>
      <c r="D388" s="35">
        <v>95.127858556959225</v>
      </c>
      <c r="E388" s="35">
        <v>94.055556478678042</v>
      </c>
      <c r="F388" s="35">
        <v>92.757317324170941</v>
      </c>
      <c r="G388" s="35">
        <v>91.190472880459041</v>
      </c>
      <c r="H388" s="35">
        <v>89.306715368332064</v>
      </c>
      <c r="I388" s="35">
        <v>87.052582703142633</v>
      </c>
      <c r="J388" s="35">
        <v>100</v>
      </c>
      <c r="K388" s="35">
        <v>82.073951000269659</v>
      </c>
      <c r="L388" s="35">
        <v>68.273743035889936</v>
      </c>
      <c r="M388" s="35">
        <v>58.03550719838384</v>
      </c>
      <c r="N388" s="35">
        <v>50.755173550734071</v>
      </c>
      <c r="O388" s="35">
        <v>45.912198102121756</v>
      </c>
      <c r="P388" s="35">
        <v>43.121827566023725</v>
      </c>
      <c r="Q388" s="35">
        <v>42.149712741684148</v>
      </c>
      <c r="R388" s="35">
        <v>42.912206155170523</v>
      </c>
      <c r="S388" s="35">
        <v>49.919195584867943</v>
      </c>
      <c r="T388" s="35">
        <v>56.568361275599457</v>
      </c>
      <c r="U388" s="35">
        <v>62.712021218166292</v>
      </c>
      <c r="V388" s="35">
        <v>68.263699895844411</v>
      </c>
      <c r="W388" s="35">
        <v>73.188528227130405</v>
      </c>
      <c r="X388" s="35">
        <v>77.490905608280741</v>
      </c>
      <c r="Y388" s="35">
        <v>81.202295042638667</v>
      </c>
      <c r="Z388" s="35">
        <v>84.370723618907377</v>
      </c>
    </row>
    <row r="389" spans="1:26">
      <c r="A389" s="241" t="s">
        <v>783</v>
      </c>
      <c r="B389" s="35" t="s">
        <v>84</v>
      </c>
      <c r="C389" s="35">
        <v>98.946752457580473</v>
      </c>
      <c r="D389" s="35">
        <v>98.63899551960472</v>
      </c>
      <c r="E389" s="35">
        <v>98.242199340416718</v>
      </c>
      <c r="F389" s="35">
        <v>97.731197158362406</v>
      </c>
      <c r="G389" s="35">
        <v>97.074105674862977</v>
      </c>
      <c r="H389" s="35">
        <v>100</v>
      </c>
      <c r="I389" s="35">
        <v>83.102073524834481</v>
      </c>
      <c r="J389" s="35">
        <v>69.718648614031892</v>
      </c>
      <c r="K389" s="35">
        <v>59.355170072590099</v>
      </c>
      <c r="L389" s="35">
        <v>51.509065650615391</v>
      </c>
      <c r="M389" s="35">
        <v>45.734658006933174</v>
      </c>
      <c r="N389" s="35">
        <v>41.671469913747842</v>
      </c>
      <c r="O389" s="35">
        <v>39.05139972419768</v>
      </c>
      <c r="P389" s="35">
        <v>37.696140128322121</v>
      </c>
      <c r="Q389" s="35">
        <v>37.5120200106863</v>
      </c>
      <c r="R389" s="35">
        <v>38.486245145445935</v>
      </c>
      <c r="S389" s="35">
        <v>40.686329927374167</v>
      </c>
      <c r="T389" s="35">
        <v>44.262947943195051</v>
      </c>
      <c r="U389" s="35">
        <v>52.946147444071123</v>
      </c>
      <c r="V389" s="35">
        <v>60.953681387481538</v>
      </c>
      <c r="W389" s="35">
        <v>68.061985509017262</v>
      </c>
      <c r="X389" s="35">
        <v>74.183816860918753</v>
      </c>
      <c r="Y389" s="35">
        <v>79.331496524723548</v>
      </c>
      <c r="Z389" s="35">
        <v>83.579462882283067</v>
      </c>
    </row>
    <row r="390" spans="1:26">
      <c r="A390" s="241" t="s">
        <v>783</v>
      </c>
      <c r="B390" s="35" t="s">
        <v>85</v>
      </c>
      <c r="C390" s="35">
        <v>99.943360900350385</v>
      </c>
      <c r="D390" s="35">
        <v>99.918865037956053</v>
      </c>
      <c r="E390" s="35">
        <v>99.883781797014379</v>
      </c>
      <c r="F390" s="35">
        <v>100</v>
      </c>
      <c r="G390" s="35">
        <v>88.877399030033004</v>
      </c>
      <c r="H390" s="35">
        <v>79.321256255801146</v>
      </c>
      <c r="I390" s="35">
        <v>71.259169736041471</v>
      </c>
      <c r="J390" s="35">
        <v>64.57924353718272</v>
      </c>
      <c r="K390" s="35">
        <v>59.154142002416123</v>
      </c>
      <c r="L390" s="35">
        <v>54.858003704683171</v>
      </c>
      <c r="M390" s="35">
        <v>51.577411845615416</v>
      </c>
      <c r="N390" s="35">
        <v>49.217930642936473</v>
      </c>
      <c r="O390" s="35">
        <v>47.70763640694026</v>
      </c>
      <c r="P390" s="35">
        <v>46.998805578482738</v>
      </c>
      <c r="Q390" s="35">
        <v>47.068600642788027</v>
      </c>
      <c r="R390" s="35">
        <v>47.919282545643057</v>
      </c>
      <c r="S390" s="35">
        <v>49.578192924583341</v>
      </c>
      <c r="T390" s="35">
        <v>52.097482363469737</v>
      </c>
      <c r="U390" s="35">
        <v>55.553291827218864</v>
      </c>
      <c r="V390" s="35">
        <v>60.043804362407805</v>
      </c>
      <c r="W390" s="35">
        <v>69.829695837072535</v>
      </c>
      <c r="X390" s="35">
        <v>77.711029751020789</v>
      </c>
      <c r="Y390" s="35">
        <v>83.798001810567243</v>
      </c>
      <c r="Z390" s="35">
        <v>88.360611427387099</v>
      </c>
    </row>
    <row r="391" spans="1:26">
      <c r="A391" s="241" t="s">
        <v>783</v>
      </c>
      <c r="B391" s="35" t="s">
        <v>86</v>
      </c>
      <c r="C391" s="35">
        <v>99.999626869014975</v>
      </c>
      <c r="D391" s="35">
        <v>99.999325129761772</v>
      </c>
      <c r="E391" s="35">
        <v>100</v>
      </c>
      <c r="F391" s="35">
        <v>91.203280506381034</v>
      </c>
      <c r="G391" s="35">
        <v>83.387833441151031</v>
      </c>
      <c r="H391" s="35">
        <v>76.539899360568739</v>
      </c>
      <c r="I391" s="35">
        <v>70.620736445691406</v>
      </c>
      <c r="J391" s="35">
        <v>65.576970024461133</v>
      </c>
      <c r="K391" s="35">
        <v>61.34880280890124</v>
      </c>
      <c r="L391" s="35">
        <v>57.876179309378792</v>
      </c>
      <c r="M391" s="35">
        <v>55.103183046632395</v>
      </c>
      <c r="N391" s="35">
        <v>52.981018982520524</v>
      </c>
      <c r="O391" s="35">
        <v>51.469933497028244</v>
      </c>
      <c r="P391" s="35">
        <v>50.540381670762955</v>
      </c>
      <c r="Q391" s="35">
        <v>50.173689000816147</v>
      </c>
      <c r="R391" s="35">
        <v>50.362385668063979</v>
      </c>
      <c r="S391" s="35">
        <v>51.110322804701156</v>
      </c>
      <c r="T391" s="35">
        <v>52.432613775439897</v>
      </c>
      <c r="U391" s="35">
        <v>54.355378353438432</v>
      </c>
      <c r="V391" s="35">
        <v>56.915201839463656</v>
      </c>
      <c r="W391" s="35">
        <v>60.158153185345938</v>
      </c>
      <c r="X391" s="35">
        <v>75.221127801246936</v>
      </c>
      <c r="Y391" s="35">
        <v>85.333463601369004</v>
      </c>
      <c r="Z391" s="35">
        <v>91.571170309233921</v>
      </c>
    </row>
    <row r="392" spans="1:26">
      <c r="A392" s="241" t="s">
        <v>783</v>
      </c>
      <c r="B392" s="35" t="s">
        <v>87</v>
      </c>
      <c r="C392" s="35">
        <v>100</v>
      </c>
      <c r="D392" s="35">
        <v>93.360672733443138</v>
      </c>
      <c r="E392" s="35">
        <v>87.288477349455505</v>
      </c>
      <c r="F392" s="35">
        <v>81.797909815394959</v>
      </c>
      <c r="G392" s="35">
        <v>76.888662548445438</v>
      </c>
      <c r="H392" s="35">
        <v>72.549717438450315</v>
      </c>
      <c r="I392" s="35">
        <v>68.762956652363854</v>
      </c>
      <c r="J392" s="35">
        <v>65.506211043390195</v>
      </c>
      <c r="K392" s="35">
        <v>62.75573825214191</v>
      </c>
      <c r="L392" s="35">
        <v>60.488169870202377</v>
      </c>
      <c r="M392" s="35">
        <v>58.681993266266254</v>
      </c>
      <c r="N392" s="35">
        <v>57.31864377557261</v>
      </c>
      <c r="O392" s="35">
        <v>56.383281696138731</v>
      </c>
      <c r="P392" s="35">
        <v>55.865319919655718</v>
      </c>
      <c r="Q392" s="35">
        <v>55.758755053313116</v>
      </c>
      <c r="R392" s="35">
        <v>56.062339596142877</v>
      </c>
      <c r="S392" s="35">
        <v>56.779616355388306</v>
      </c>
      <c r="T392" s="35">
        <v>57.918819491971242</v>
      </c>
      <c r="U392" s="35">
        <v>59.492629717997694</v>
      </c>
      <c r="V392" s="35">
        <v>61.517754516421753</v>
      </c>
      <c r="W392" s="35">
        <v>64.014288283400646</v>
      </c>
      <c r="X392" s="35">
        <v>67.004792916856118</v>
      </c>
      <c r="Y392" s="35">
        <v>70.513028183285769</v>
      </c>
      <c r="Z392" s="35">
        <v>92.042929818081475</v>
      </c>
    </row>
    <row r="393" spans="1:26">
      <c r="A393" s="241" t="s">
        <v>783</v>
      </c>
      <c r="B393" s="35" t="s">
        <v>88</v>
      </c>
      <c r="C393" s="35">
        <v>99.999999684618629</v>
      </c>
      <c r="D393" s="35">
        <v>100</v>
      </c>
      <c r="E393" s="35">
        <v>93.074619778863379</v>
      </c>
      <c r="F393" s="35">
        <v>86.77125537804362</v>
      </c>
      <c r="G393" s="35">
        <v>81.106125868348983</v>
      </c>
      <c r="H393" s="35">
        <v>76.077897810222822</v>
      </c>
      <c r="I393" s="35">
        <v>71.672829844515334</v>
      </c>
      <c r="J393" s="35">
        <v>67.869259467568028</v>
      </c>
      <c r="K393" s="35">
        <v>64.641335037693864</v>
      </c>
      <c r="L393" s="35">
        <v>61.961996062624124</v>
      </c>
      <c r="M393" s="35">
        <v>59.805267232107354</v>
      </c>
      <c r="N393" s="35">
        <v>58.147963323703621</v>
      </c>
      <c r="O393" s="35">
        <v>56.970911032218119</v>
      </c>
      <c r="P393" s="35">
        <v>56.259787342472023</v>
      </c>
      <c r="Q393" s="35">
        <v>56.00565818157969</v>
      </c>
      <c r="R393" s="35">
        <v>56.205279947552647</v>
      </c>
      <c r="S393" s="35">
        <v>56.861202783268148</v>
      </c>
      <c r="T393" s="35">
        <v>57.981689653999524</v>
      </c>
      <c r="U393" s="35">
        <v>59.580440178558369</v>
      </c>
      <c r="V393" s="35">
        <v>61.676083285481397</v>
      </c>
      <c r="W393" s="35">
        <v>64.291378846879638</v>
      </c>
      <c r="X393" s="35">
        <v>67.452046878537573</v>
      </c>
      <c r="Y393" s="35">
        <v>84.859463445699532</v>
      </c>
      <c r="Z393" s="35">
        <v>93.436340462273563</v>
      </c>
    </row>
    <row r="394" spans="1:26">
      <c r="A394" s="241" t="s">
        <v>783</v>
      </c>
      <c r="B394" s="35" t="s">
        <v>89</v>
      </c>
      <c r="C394" s="35">
        <v>99.990787693106029</v>
      </c>
      <c r="D394" s="35">
        <v>99.985632684394048</v>
      </c>
      <c r="E394" s="35">
        <v>99.977593405638743</v>
      </c>
      <c r="F394" s="35">
        <v>100</v>
      </c>
      <c r="G394" s="35">
        <v>92.762867141320697</v>
      </c>
      <c r="H394" s="35">
        <v>86.231484327929692</v>
      </c>
      <c r="I394" s="35">
        <v>80.438321908524017</v>
      </c>
      <c r="J394" s="35">
        <v>75.389513232100683</v>
      </c>
      <c r="K394" s="35">
        <v>71.073097573277849</v>
      </c>
      <c r="L394" s="35">
        <v>67.466169733597283</v>
      </c>
      <c r="M394" s="35">
        <v>64.540723652120974</v>
      </c>
      <c r="N394" s="35">
        <v>62.268193832483142</v>
      </c>
      <c r="O394" s="35">
        <v>60.622824015270425</v>
      </c>
      <c r="P394" s="35">
        <v>59.584045884960126</v>
      </c>
      <c r="Q394" s="35">
        <v>59.138052866609058</v>
      </c>
      <c r="R394" s="35">
        <v>59.278723738789154</v>
      </c>
      <c r="S394" s="35">
        <v>60.008001700545357</v>
      </c>
      <c r="T394" s="35">
        <v>61.335775967369685</v>
      </c>
      <c r="U394" s="35">
        <v>63.279250941641486</v>
      </c>
      <c r="V394" s="35">
        <v>65.86172702692258</v>
      </c>
      <c r="W394" s="35">
        <v>76.323583260326529</v>
      </c>
      <c r="X394" s="35">
        <v>84.008647393018308</v>
      </c>
      <c r="Y394" s="35">
        <v>89.391406954279589</v>
      </c>
      <c r="Z394" s="35">
        <v>93.045722888643084</v>
      </c>
    </row>
    <row r="395" spans="1:26">
      <c r="A395" s="241" t="s">
        <v>783</v>
      </c>
      <c r="B395" s="35" t="s">
        <v>90</v>
      </c>
      <c r="C395" s="35">
        <v>99.799542197925106</v>
      </c>
      <c r="D395" s="35">
        <v>99.730514702062735</v>
      </c>
      <c r="E395" s="35">
        <v>99.637765850631283</v>
      </c>
      <c r="F395" s="35">
        <v>99.513182690740223</v>
      </c>
      <c r="G395" s="35">
        <v>100</v>
      </c>
      <c r="H395" s="35">
        <v>91.053777799893155</v>
      </c>
      <c r="I395" s="35">
        <v>83.2033051376808</v>
      </c>
      <c r="J395" s="35">
        <v>76.479770688738498</v>
      </c>
      <c r="K395" s="35">
        <v>70.866050698610138</v>
      </c>
      <c r="L395" s="35">
        <v>66.31707915810388</v>
      </c>
      <c r="M395" s="35">
        <v>62.776053477918857</v>
      </c>
      <c r="N395" s="35">
        <v>60.1863922705177</v>
      </c>
      <c r="O395" s="35">
        <v>58.499985861818992</v>
      </c>
      <c r="P395" s="35">
        <v>57.682499712512161</v>
      </c>
      <c r="Q395" s="35">
        <v>57.716448318025272</v>
      </c>
      <c r="R395" s="35">
        <v>58.602568679691544</v>
      </c>
      <c r="S395" s="35">
        <v>60.359764837669537</v>
      </c>
      <c r="T395" s="35">
        <v>63.023612013466035</v>
      </c>
      <c r="U395" s="35">
        <v>66.643126908685588</v>
      </c>
      <c r="V395" s="35">
        <v>73.815759436678803</v>
      </c>
      <c r="W395" s="35">
        <v>79.709903797733375</v>
      </c>
      <c r="X395" s="35">
        <v>84.434173877149519</v>
      </c>
      <c r="Y395" s="35">
        <v>88.150061056788914</v>
      </c>
      <c r="Z395" s="35">
        <v>91.031620018416419</v>
      </c>
    </row>
    <row r="396" spans="1:26">
      <c r="A396" s="241" t="s">
        <v>783</v>
      </c>
      <c r="B396" s="35" t="s">
        <v>91</v>
      </c>
      <c r="C396" s="35">
        <v>98.891598793755193</v>
      </c>
      <c r="D396" s="35">
        <v>98.611402347758698</v>
      </c>
      <c r="E396" s="35">
        <v>98.261069020692574</v>
      </c>
      <c r="F396" s="35">
        <v>97.823438515981522</v>
      </c>
      <c r="G396" s="35">
        <v>97.277377187514105</v>
      </c>
      <c r="H396" s="35">
        <v>96.596986691756229</v>
      </c>
      <c r="I396" s="35">
        <v>100</v>
      </c>
      <c r="J396" s="35">
        <v>91.162875911280906</v>
      </c>
      <c r="K396" s="35">
        <v>83.492091291513077</v>
      </c>
      <c r="L396" s="35">
        <v>77.08073885447547</v>
      </c>
      <c r="M396" s="35">
        <v>71.946919873229135</v>
      </c>
      <c r="N396" s="35">
        <v>68.06604354878624</v>
      </c>
      <c r="O396" s="35">
        <v>65.396618572568684</v>
      </c>
      <c r="P396" s="35">
        <v>63.898768569664654</v>
      </c>
      <c r="Q396" s="35">
        <v>63.546108587370178</v>
      </c>
      <c r="R396" s="35">
        <v>64.332009859435473</v>
      </c>
      <c r="S396" s="35">
        <v>66.271027568498567</v>
      </c>
      <c r="T396" s="35">
        <v>71.933845864341905</v>
      </c>
      <c r="U396" s="35">
        <v>76.83394186152799</v>
      </c>
      <c r="V396" s="35">
        <v>81.005861050252804</v>
      </c>
      <c r="W396" s="35">
        <v>84.51159671821577</v>
      </c>
      <c r="X396" s="35">
        <v>87.426604561836925</v>
      </c>
      <c r="Y396" s="35">
        <v>89.829949755540454</v>
      </c>
      <c r="Z396" s="35">
        <v>91.797999242426414</v>
      </c>
    </row>
    <row r="397" spans="1:26">
      <c r="A397" s="241" t="s">
        <v>783</v>
      </c>
      <c r="B397" s="35" t="s">
        <v>92</v>
      </c>
      <c r="C397" s="35">
        <v>95.687269549354042</v>
      </c>
      <c r="D397" s="35">
        <v>94.830999161517781</v>
      </c>
      <c r="E397" s="35">
        <v>93.810881135964138</v>
      </c>
      <c r="F397" s="35">
        <v>92.598265174041998</v>
      </c>
      <c r="G397" s="35">
        <v>91.160676016453664</v>
      </c>
      <c r="H397" s="35">
        <v>89.461838945994771</v>
      </c>
      <c r="I397" s="35">
        <v>87.461999683028964</v>
      </c>
      <c r="J397" s="35">
        <v>85.118680023285407</v>
      </c>
      <c r="K397" s="35">
        <v>100</v>
      </c>
      <c r="L397" s="35">
        <v>86.280968100263195</v>
      </c>
      <c r="M397" s="35">
        <v>75.292612939586917</v>
      </c>
      <c r="N397" s="35">
        <v>66.980593476753938</v>
      </c>
      <c r="O397" s="35">
        <v>61.141154851436987</v>
      </c>
      <c r="P397" s="35">
        <v>57.548557429761516</v>
      </c>
      <c r="Q397" s="35">
        <v>56.03081559134575</v>
      </c>
      <c r="R397" s="35">
        <v>61.664461911502059</v>
      </c>
      <c r="S397" s="35">
        <v>66.821142247154214</v>
      </c>
      <c r="T397" s="35">
        <v>71.466957318653172</v>
      </c>
      <c r="U397" s="35">
        <v>75.596880616528708</v>
      </c>
      <c r="V397" s="35">
        <v>79.227095321657131</v>
      </c>
      <c r="W397" s="35">
        <v>82.388046033643462</v>
      </c>
      <c r="X397" s="35">
        <v>85.118680023285407</v>
      </c>
      <c r="Y397" s="35">
        <v>87.461999683028964</v>
      </c>
      <c r="Z397" s="35">
        <v>89.461838945994771</v>
      </c>
    </row>
    <row r="398" spans="1:26">
      <c r="A398" s="241" t="s">
        <v>783</v>
      </c>
      <c r="B398" s="35" t="s">
        <v>93</v>
      </c>
      <c r="C398" s="35">
        <v>88.85411608405542</v>
      </c>
      <c r="D398" s="35">
        <v>87.09174106948312</v>
      </c>
      <c r="E398" s="35">
        <v>85.077304016543195</v>
      </c>
      <c r="F398" s="35">
        <v>82.784000720768631</v>
      </c>
      <c r="G398" s="35">
        <v>80.185433904481457</v>
      </c>
      <c r="H398" s="35">
        <v>77.25698445105192</v>
      </c>
      <c r="I398" s="35">
        <v>73.977631435566522</v>
      </c>
      <c r="J398" s="35">
        <v>70.332261299650696</v>
      </c>
      <c r="K398" s="35">
        <v>66.314461828332199</v>
      </c>
      <c r="L398" s="35">
        <v>100</v>
      </c>
      <c r="M398" s="35">
        <v>73.645875629288042</v>
      </c>
      <c r="N398" s="35">
        <v>56.54537730666965</v>
      </c>
      <c r="O398" s="35">
        <v>46.410827695155035</v>
      </c>
      <c r="P398" s="35">
        <v>41.431245783012905</v>
      </c>
      <c r="Q398" s="35">
        <v>46.877612084902267</v>
      </c>
      <c r="R398" s="35">
        <v>52.161247697515712</v>
      </c>
      <c r="S398" s="35">
        <v>57.198845734103685</v>
      </c>
      <c r="T398" s="35">
        <v>61.929721735481827</v>
      </c>
      <c r="U398" s="35">
        <v>66.314461828332199</v>
      </c>
      <c r="V398" s="35">
        <v>70.332261299650696</v>
      </c>
      <c r="W398" s="35">
        <v>73.977631435566522</v>
      </c>
      <c r="X398" s="35">
        <v>77.25698445105192</v>
      </c>
      <c r="Y398" s="35">
        <v>80.185433904481457</v>
      </c>
      <c r="Z398" s="35">
        <v>82.784000720768631</v>
      </c>
    </row>
    <row r="399" spans="1:26">
      <c r="A399" s="241" t="s">
        <v>769</v>
      </c>
      <c r="B399" s="35" t="s">
        <v>82</v>
      </c>
      <c r="C399" s="35">
        <v>97.861826181123845</v>
      </c>
      <c r="D399" s="35">
        <v>97.345625181581681</v>
      </c>
      <c r="E399" s="35">
        <v>96.707142024185629</v>
      </c>
      <c r="F399" s="35">
        <v>95.918676989707023</v>
      </c>
      <c r="G399" s="35">
        <v>94.946941033242766</v>
      </c>
      <c r="H399" s="35">
        <v>93.75230222464252</v>
      </c>
      <c r="I399" s="35">
        <v>100</v>
      </c>
      <c r="J399" s="35">
        <v>84.47675864434045</v>
      </c>
      <c r="K399" s="35">
        <v>72.089330042815618</v>
      </c>
      <c r="L399" s="35">
        <v>62.531274723836937</v>
      </c>
      <c r="M399" s="35">
        <v>55.425660679742272</v>
      </c>
      <c r="N399" s="35">
        <v>50.415905379837078</v>
      </c>
      <c r="O399" s="35">
        <v>47.213645347898407</v>
      </c>
      <c r="P399" s="35">
        <v>45.619592543401289</v>
      </c>
      <c r="Q399" s="35">
        <v>45.530455774609699</v>
      </c>
      <c r="R399" s="35">
        <v>46.940382026700284</v>
      </c>
      <c r="S399" s="35">
        <v>49.940996477750453</v>
      </c>
      <c r="T399" s="35">
        <v>57.016155064043794</v>
      </c>
      <c r="U399" s="35">
        <v>63.509651436610447</v>
      </c>
      <c r="V399" s="35">
        <v>69.32239734576342</v>
      </c>
      <c r="W399" s="35">
        <v>74.420222731684987</v>
      </c>
      <c r="X399" s="35">
        <v>78.816787062409475</v>
      </c>
      <c r="Y399" s="35">
        <v>82.557158467763202</v>
      </c>
      <c r="Z399" s="35">
        <v>85.704185032747972</v>
      </c>
    </row>
    <row r="400" spans="1:26">
      <c r="A400" s="241" t="s">
        <v>769</v>
      </c>
      <c r="B400" s="35" t="s">
        <v>83</v>
      </c>
      <c r="C400" s="35">
        <v>98.53892130039084</v>
      </c>
      <c r="D400" s="35">
        <v>98.14889224660709</v>
      </c>
      <c r="E400" s="35">
        <v>97.656128213760596</v>
      </c>
      <c r="F400" s="35">
        <v>97.034404744752578</v>
      </c>
      <c r="G400" s="35">
        <v>96.251308343860785</v>
      </c>
      <c r="H400" s="35">
        <v>95.267082534661057</v>
      </c>
      <c r="I400" s="35">
        <v>100</v>
      </c>
      <c r="J400" s="35">
        <v>87.274069870021194</v>
      </c>
      <c r="K400" s="35">
        <v>76.69877731987313</v>
      </c>
      <c r="L400" s="35">
        <v>68.175560379440441</v>
      </c>
      <c r="M400" s="35">
        <v>61.529324433784168</v>
      </c>
      <c r="N400" s="35">
        <v>56.565459143409633</v>
      </c>
      <c r="O400" s="35">
        <v>53.106462585960266</v>
      </c>
      <c r="P400" s="35">
        <v>51.013012010089767</v>
      </c>
      <c r="Q400" s="35">
        <v>50.194786135843458</v>
      </c>
      <c r="R400" s="35">
        <v>50.615288985842199</v>
      </c>
      <c r="S400" s="35">
        <v>52.293359292785738</v>
      </c>
      <c r="T400" s="35">
        <v>59.780279791467841</v>
      </c>
      <c r="U400" s="35">
        <v>66.520498334022179</v>
      </c>
      <c r="V400" s="35">
        <v>72.426137232527921</v>
      </c>
      <c r="W400" s="35">
        <v>77.488781797604474</v>
      </c>
      <c r="X400" s="35">
        <v>81.753483596105596</v>
      </c>
      <c r="Y400" s="35">
        <v>85.296162978314911</v>
      </c>
      <c r="Z400" s="35">
        <v>88.206502724126167</v>
      </c>
    </row>
    <row r="401" spans="1:26">
      <c r="A401" s="241" t="s">
        <v>769</v>
      </c>
      <c r="B401" s="35" t="s">
        <v>84</v>
      </c>
      <c r="C401" s="35">
        <v>99.373454127874808</v>
      </c>
      <c r="D401" s="35">
        <v>99.184642840091016</v>
      </c>
      <c r="E401" s="35">
        <v>98.939271905863649</v>
      </c>
      <c r="F401" s="35">
        <v>98.62063365175247</v>
      </c>
      <c r="G401" s="35">
        <v>98.207247768339641</v>
      </c>
      <c r="H401" s="35">
        <v>100</v>
      </c>
      <c r="I401" s="35">
        <v>88.883546338549536</v>
      </c>
      <c r="J401" s="35">
        <v>79.417893160421542</v>
      </c>
      <c r="K401" s="35">
        <v>71.571096421156071</v>
      </c>
      <c r="L401" s="35">
        <v>65.247618536395336</v>
      </c>
      <c r="M401" s="35">
        <v>60.325565312094476</v>
      </c>
      <c r="N401" s="35">
        <v>56.682959247812335</v>
      </c>
      <c r="O401" s="35">
        <v>54.214699099578155</v>
      </c>
      <c r="P401" s="35">
        <v>52.84261546480549</v>
      </c>
      <c r="Q401" s="35">
        <v>52.520890634099004</v>
      </c>
      <c r="R401" s="35">
        <v>53.238541096082528</v>
      </c>
      <c r="S401" s="35">
        <v>55.019942350561259</v>
      </c>
      <c r="T401" s="35">
        <v>57.923628081271659</v>
      </c>
      <c r="U401" s="35">
        <v>65.559162516528218</v>
      </c>
      <c r="V401" s="35">
        <v>72.185567191225303</v>
      </c>
      <c r="W401" s="35">
        <v>77.780609004956091</v>
      </c>
      <c r="X401" s="35">
        <v>82.404368858239195</v>
      </c>
      <c r="Y401" s="35">
        <v>86.161954357316333</v>
      </c>
      <c r="Z401" s="35">
        <v>89.176120723209166</v>
      </c>
    </row>
    <row r="402" spans="1:26">
      <c r="A402" s="241" t="s">
        <v>769</v>
      </c>
      <c r="B402" s="35" t="s">
        <v>85</v>
      </c>
      <c r="C402" s="35">
        <v>99.764848996935342</v>
      </c>
      <c r="D402" s="35">
        <v>99.683021263864688</v>
      </c>
      <c r="E402" s="35">
        <v>99.572787391929538</v>
      </c>
      <c r="F402" s="35">
        <v>99.424342049727571</v>
      </c>
      <c r="G402" s="35">
        <v>100</v>
      </c>
      <c r="H402" s="35">
        <v>89.266711437773054</v>
      </c>
      <c r="I402" s="35">
        <v>80.048355812829669</v>
      </c>
      <c r="J402" s="35">
        <v>72.308482891798988</v>
      </c>
      <c r="K402" s="35">
        <v>65.959427876365652</v>
      </c>
      <c r="L402" s="35">
        <v>60.89098447757727</v>
      </c>
      <c r="M402" s="35">
        <v>56.990997997477997</v>
      </c>
      <c r="N402" s="35">
        <v>54.159004379078922</v>
      </c>
      <c r="O402" s="35">
        <v>52.314590259313384</v>
      </c>
      <c r="P402" s="35">
        <v>51.402117188804283</v>
      </c>
      <c r="Q402" s="35">
        <v>51.393130998595616</v>
      </c>
      <c r="R402" s="35">
        <v>52.287348454158924</v>
      </c>
      <c r="S402" s="35">
        <v>54.112666279466062</v>
      </c>
      <c r="T402" s="35">
        <v>56.924196936974717</v>
      </c>
      <c r="U402" s="35">
        <v>60.801894965961893</v>
      </c>
      <c r="V402" s="35">
        <v>68.951630993920858</v>
      </c>
      <c r="W402" s="35">
        <v>75.78704195220169</v>
      </c>
      <c r="X402" s="35">
        <v>81.346423855429251</v>
      </c>
      <c r="Y402" s="35">
        <v>85.763909152651536</v>
      </c>
      <c r="Z402" s="35">
        <v>89.213026018780781</v>
      </c>
    </row>
    <row r="403" spans="1:26">
      <c r="A403" s="241" t="s">
        <v>769</v>
      </c>
      <c r="B403" s="35" t="s">
        <v>86</v>
      </c>
      <c r="C403" s="35">
        <v>99.860641465497253</v>
      </c>
      <c r="D403" s="35">
        <v>99.804886955631119</v>
      </c>
      <c r="E403" s="35">
        <v>99.726860424556392</v>
      </c>
      <c r="F403" s="35">
        <v>99.617697810855972</v>
      </c>
      <c r="G403" s="35">
        <v>100</v>
      </c>
      <c r="H403" s="35">
        <v>89.409125198442254</v>
      </c>
      <c r="I403" s="35">
        <v>80.272461175101611</v>
      </c>
      <c r="J403" s="35">
        <v>72.544182527076956</v>
      </c>
      <c r="K403" s="35">
        <v>66.135656360768905</v>
      </c>
      <c r="L403" s="35">
        <v>60.939304184022383</v>
      </c>
      <c r="M403" s="35">
        <v>56.845799550313217</v>
      </c>
      <c r="N403" s="35">
        <v>53.755548082842665</v>
      </c>
      <c r="O403" s="35">
        <v>51.585795996024828</v>
      </c>
      <c r="P403" s="35">
        <v>50.274695437368642</v>
      </c>
      <c r="Q403" s="35">
        <v>49.783426261126984</v>
      </c>
      <c r="R403" s="35">
        <v>50.097168196321405</v>
      </c>
      <c r="S403" s="35">
        <v>51.22540308903416</v>
      </c>
      <c r="T403" s="35">
        <v>53.201725824845148</v>
      </c>
      <c r="U403" s="35">
        <v>56.083049965651831</v>
      </c>
      <c r="V403" s="35">
        <v>65.89391763888699</v>
      </c>
      <c r="W403" s="35">
        <v>74.081562842310461</v>
      </c>
      <c r="X403" s="35">
        <v>80.627685586772188</v>
      </c>
      <c r="Y403" s="35">
        <v>85.699379436468121</v>
      </c>
      <c r="Z403" s="35">
        <v>89.539843019183124</v>
      </c>
    </row>
    <row r="404" spans="1:26">
      <c r="A404" s="241" t="s">
        <v>769</v>
      </c>
      <c r="B404" s="35" t="s">
        <v>87</v>
      </c>
      <c r="C404" s="35">
        <v>99.961791131104562</v>
      </c>
      <c r="D404" s="35">
        <v>99.945039769830643</v>
      </c>
      <c r="E404" s="35">
        <v>99.920947616518944</v>
      </c>
      <c r="F404" s="35">
        <v>100</v>
      </c>
      <c r="G404" s="35">
        <v>91.890804790415174</v>
      </c>
      <c r="H404" s="35">
        <v>84.672306784426581</v>
      </c>
      <c r="I404" s="35">
        <v>78.372773464835433</v>
      </c>
      <c r="J404" s="35">
        <v>72.985629345675676</v>
      </c>
      <c r="K404" s="35">
        <v>68.482312523333761</v>
      </c>
      <c r="L404" s="35">
        <v>64.822907373874358</v>
      </c>
      <c r="M404" s="35">
        <v>61.964385457106353</v>
      </c>
      <c r="N404" s="35">
        <v>59.866642926329547</v>
      </c>
      <c r="O404" s="35">
        <v>58.496690127048687</v>
      </c>
      <c r="P404" s="35">
        <v>57.831382080849281</v>
      </c>
      <c r="Q404" s="35">
        <v>57.859027699175847</v>
      </c>
      <c r="R404" s="35">
        <v>58.580118616730999</v>
      </c>
      <c r="S404" s="35">
        <v>60.00729961124793</v>
      </c>
      <c r="T404" s="35">
        <v>62.164575482058979</v>
      </c>
      <c r="U404" s="35">
        <v>65.08562247158244</v>
      </c>
      <c r="V404" s="35">
        <v>68.810954533094673</v>
      </c>
      <c r="W404" s="35">
        <v>76.974196634842173</v>
      </c>
      <c r="X404" s="35">
        <v>83.291475572728572</v>
      </c>
      <c r="Y404" s="35">
        <v>88.026707146528878</v>
      </c>
      <c r="Z404" s="35">
        <v>91.496818105970874</v>
      </c>
    </row>
    <row r="405" spans="1:26">
      <c r="A405" s="241" t="s">
        <v>769</v>
      </c>
      <c r="B405" s="35" t="s">
        <v>88</v>
      </c>
      <c r="C405" s="35">
        <v>99.961965351898755</v>
      </c>
      <c r="D405" s="35">
        <v>99.945730539211226</v>
      </c>
      <c r="E405" s="35">
        <v>99.922569037510868</v>
      </c>
      <c r="F405" s="35">
        <v>99.889528660328878</v>
      </c>
      <c r="G405" s="35">
        <v>100</v>
      </c>
      <c r="H405" s="35">
        <v>93.758313136144906</v>
      </c>
      <c r="I405" s="35">
        <v>88.080648799917441</v>
      </c>
      <c r="J405" s="35">
        <v>83.025172357385841</v>
      </c>
      <c r="K405" s="35">
        <v>78.623054893476606</v>
      </c>
      <c r="L405" s="35">
        <v>74.885653294649742</v>
      </c>
      <c r="M405" s="35">
        <v>71.81113036723805</v>
      </c>
      <c r="N405" s="35">
        <v>69.390124589702523</v>
      </c>
      <c r="O405" s="35">
        <v>67.610316000496468</v>
      </c>
      <c r="P405" s="35">
        <v>66.459888627140202</v>
      </c>
      <c r="Q405" s="35">
        <v>65.929969569275144</v>
      </c>
      <c r="R405" s="35">
        <v>66.01614706100672</v>
      </c>
      <c r="S405" s="35">
        <v>66.719152468588902</v>
      </c>
      <c r="T405" s="35">
        <v>68.044750158605751</v>
      </c>
      <c r="U405" s="35">
        <v>70.002827889277867</v>
      </c>
      <c r="V405" s="35">
        <v>72.605630734198527</v>
      </c>
      <c r="W405" s="35">
        <v>79.795538207514042</v>
      </c>
      <c r="X405" s="35">
        <v>85.312884821421946</v>
      </c>
      <c r="Y405" s="35">
        <v>89.43570651614337</v>
      </c>
      <c r="Z405" s="35">
        <v>92.458738811756788</v>
      </c>
    </row>
    <row r="406" spans="1:26">
      <c r="A406" s="241" t="s">
        <v>769</v>
      </c>
      <c r="B406" s="35" t="s">
        <v>89</v>
      </c>
      <c r="C406" s="35">
        <v>99.870153778889076</v>
      </c>
      <c r="D406" s="35">
        <v>99.821799351553153</v>
      </c>
      <c r="E406" s="35">
        <v>99.755462664334388</v>
      </c>
      <c r="F406" s="35">
        <v>99.664478312529099</v>
      </c>
      <c r="G406" s="35">
        <v>100</v>
      </c>
      <c r="H406" s="35">
        <v>92.413559570550731</v>
      </c>
      <c r="I406" s="35">
        <v>85.639011918061712</v>
      </c>
      <c r="J406" s="35">
        <v>79.728297334154291</v>
      </c>
      <c r="K406" s="35">
        <v>74.695200368566915</v>
      </c>
      <c r="L406" s="35">
        <v>70.528406189722844</v>
      </c>
      <c r="M406" s="35">
        <v>67.202642063754737</v>
      </c>
      <c r="N406" s="35">
        <v>64.687514431944081</v>
      </c>
      <c r="O406" s="35">
        <v>62.954087650894742</v>
      </c>
      <c r="P406" s="35">
        <v>61.979472544865267</v>
      </c>
      <c r="Q406" s="35">
        <v>61.749754203273874</v>
      </c>
      <c r="R406" s="35">
        <v>62.261543949915819</v>
      </c>
      <c r="S406" s="35">
        <v>63.522334678766335</v>
      </c>
      <c r="T406" s="35">
        <v>65.549703666881911</v>
      </c>
      <c r="U406" s="35">
        <v>68.369265553198616</v>
      </c>
      <c r="V406" s="35">
        <v>75.669737605832793</v>
      </c>
      <c r="W406" s="35">
        <v>81.541938448732921</v>
      </c>
      <c r="X406" s="35">
        <v>86.143159269648052</v>
      </c>
      <c r="Y406" s="35">
        <v>89.679167199165292</v>
      </c>
      <c r="Z406" s="35">
        <v>92.3579234672018</v>
      </c>
    </row>
    <row r="407" spans="1:26">
      <c r="A407" s="241" t="s">
        <v>769</v>
      </c>
      <c r="B407" s="35" t="s">
        <v>90</v>
      </c>
      <c r="C407" s="35">
        <v>99.461165516920531</v>
      </c>
      <c r="D407" s="35">
        <v>99.287250819788781</v>
      </c>
      <c r="E407" s="35">
        <v>99.057502156498984</v>
      </c>
      <c r="F407" s="35">
        <v>98.754218436538793</v>
      </c>
      <c r="G407" s="35">
        <v>98.354254354206972</v>
      </c>
      <c r="H407" s="35">
        <v>100</v>
      </c>
      <c r="I407" s="35">
        <v>88.480938030066653</v>
      </c>
      <c r="J407" s="35">
        <v>78.70638088345089</v>
      </c>
      <c r="K407" s="35">
        <v>70.608836757102054</v>
      </c>
      <c r="L407" s="35">
        <v>64.064993938777178</v>
      </c>
      <c r="M407" s="35">
        <v>58.931473097951439</v>
      </c>
      <c r="N407" s="35">
        <v>55.069267534890663</v>
      </c>
      <c r="O407" s="35">
        <v>52.359000631415611</v>
      </c>
      <c r="P407" s="35">
        <v>50.709622519203748</v>
      </c>
      <c r="Q407" s="35">
        <v>50.062894387402693</v>
      </c>
      <c r="R407" s="35">
        <v>50.395412320174707</v>
      </c>
      <c r="S407" s="35">
        <v>51.719249040584437</v>
      </c>
      <c r="T407" s="35">
        <v>54.081634801470535</v>
      </c>
      <c r="U407" s="35">
        <v>62.592616231853214</v>
      </c>
      <c r="V407" s="35">
        <v>70.023533451624758</v>
      </c>
      <c r="W407" s="35">
        <v>76.295110998265358</v>
      </c>
      <c r="X407" s="35">
        <v>81.450987149813145</v>
      </c>
      <c r="Y407" s="35">
        <v>85.604775694975899</v>
      </c>
      <c r="Z407" s="35">
        <v>88.899770729940869</v>
      </c>
    </row>
    <row r="408" spans="1:26">
      <c r="A408" s="241" t="s">
        <v>769</v>
      </c>
      <c r="B408" s="35" t="s">
        <v>91</v>
      </c>
      <c r="C408" s="35">
        <v>99.218377544028712</v>
      </c>
      <c r="D408" s="35">
        <v>98.997624423342913</v>
      </c>
      <c r="E408" s="35">
        <v>98.714976817480022</v>
      </c>
      <c r="F408" s="35">
        <v>98.353372590417735</v>
      </c>
      <c r="G408" s="35">
        <v>97.891233951439986</v>
      </c>
      <c r="H408" s="35">
        <v>100</v>
      </c>
      <c r="I408" s="35">
        <v>88.040312034215461</v>
      </c>
      <c r="J408" s="35">
        <v>77.99194171657723</v>
      </c>
      <c r="K408" s="35">
        <v>69.787601987917938</v>
      </c>
      <c r="L408" s="35">
        <v>63.290247722007834</v>
      </c>
      <c r="M408" s="35">
        <v>58.339977328547931</v>
      </c>
      <c r="N408" s="35">
        <v>54.785385973833677</v>
      </c>
      <c r="O408" s="35">
        <v>52.502541959614732</v>
      </c>
      <c r="P408" s="35">
        <v>51.405390348111169</v>
      </c>
      <c r="Q408" s="35">
        <v>51.4508274964221</v>
      </c>
      <c r="R408" s="35">
        <v>52.640660600210566</v>
      </c>
      <c r="S408" s="35">
        <v>55.021532911021367</v>
      </c>
      <c r="T408" s="35">
        <v>58.682769793605118</v>
      </c>
      <c r="U408" s="35">
        <v>65.834018368421596</v>
      </c>
      <c r="V408" s="35">
        <v>72.0828239305865</v>
      </c>
      <c r="W408" s="35">
        <v>77.411103460350006</v>
      </c>
      <c r="X408" s="35">
        <v>81.867013537524429</v>
      </c>
      <c r="Y408" s="35">
        <v>85.536535829288326</v>
      </c>
      <c r="Z408" s="35">
        <v>88.522053770412015</v>
      </c>
    </row>
    <row r="409" spans="1:26">
      <c r="A409" s="241" t="s">
        <v>769</v>
      </c>
      <c r="B409" s="35" t="s">
        <v>92</v>
      </c>
      <c r="C409" s="35">
        <v>98.586720487690584</v>
      </c>
      <c r="D409" s="35">
        <v>98.230230168164283</v>
      </c>
      <c r="E409" s="35">
        <v>97.784948338094296</v>
      </c>
      <c r="F409" s="35">
        <v>97.229402280269753</v>
      </c>
      <c r="G409" s="35">
        <v>96.53729113104778</v>
      </c>
      <c r="H409" s="35">
        <v>95.676608304298767</v>
      </c>
      <c r="I409" s="35">
        <v>100</v>
      </c>
      <c r="J409" s="35">
        <v>88.870510746530414</v>
      </c>
      <c r="K409" s="35">
        <v>79.474385362121041</v>
      </c>
      <c r="L409" s="35">
        <v>71.818792184493901</v>
      </c>
      <c r="M409" s="35">
        <v>65.824347420039004</v>
      </c>
      <c r="N409" s="35">
        <v>61.3760791654122</v>
      </c>
      <c r="O409" s="35">
        <v>58.359255630854435</v>
      </c>
      <c r="P409" s="35">
        <v>56.682125882573416</v>
      </c>
      <c r="Q409" s="35">
        <v>56.288913035592593</v>
      </c>
      <c r="R409" s="35">
        <v>57.166053642181467</v>
      </c>
      <c r="S409" s="35">
        <v>59.343551115684676</v>
      </c>
      <c r="T409" s="35">
        <v>65.809240126020242</v>
      </c>
      <c r="U409" s="35">
        <v>71.527817405240938</v>
      </c>
      <c r="V409" s="35">
        <v>76.483790579269112</v>
      </c>
      <c r="W409" s="35">
        <v>80.708585509682237</v>
      </c>
      <c r="X409" s="35">
        <v>84.262373221187175</v>
      </c>
      <c r="Y409" s="35">
        <v>87.219771774500259</v>
      </c>
      <c r="Z409" s="35">
        <v>89.659686947266835</v>
      </c>
    </row>
    <row r="410" spans="1:26">
      <c r="A410" s="241" t="s">
        <v>769</v>
      </c>
      <c r="B410" s="35" t="s">
        <v>93</v>
      </c>
      <c r="C410" s="35">
        <v>98.053147086632677</v>
      </c>
      <c r="D410" s="35">
        <v>97.593012623973323</v>
      </c>
      <c r="E410" s="35">
        <v>97.025968909483964</v>
      </c>
      <c r="F410" s="35">
        <v>96.328151242255686</v>
      </c>
      <c r="G410" s="35">
        <v>95.470882786262123</v>
      </c>
      <c r="H410" s="35">
        <v>94.419978769160622</v>
      </c>
      <c r="I410" s="35">
        <v>100</v>
      </c>
      <c r="J410" s="35">
        <v>86.106584163582895</v>
      </c>
      <c r="K410" s="35">
        <v>74.81275871491529</v>
      </c>
      <c r="L410" s="35">
        <v>65.967997864095622</v>
      </c>
      <c r="M410" s="35">
        <v>59.327667441469359</v>
      </c>
      <c r="N410" s="35">
        <v>54.63667547015325</v>
      </c>
      <c r="O410" s="35">
        <v>51.679238170152011</v>
      </c>
      <c r="P410" s="35">
        <v>50.30480648909441</v>
      </c>
      <c r="Q410" s="35">
        <v>50.439735496894087</v>
      </c>
      <c r="R410" s="35">
        <v>52.091356180148217</v>
      </c>
      <c r="S410" s="35">
        <v>55.347615196549327</v>
      </c>
      <c r="T410" s="35">
        <v>61.86328014560322</v>
      </c>
      <c r="U410" s="35">
        <v>67.744725651537181</v>
      </c>
      <c r="V410" s="35">
        <v>72.944488539723338</v>
      </c>
      <c r="W410" s="35">
        <v>77.463716214602812</v>
      </c>
      <c r="X410" s="35">
        <v>81.336904996372652</v>
      </c>
      <c r="Y410" s="35">
        <v>84.618695050729954</v>
      </c>
      <c r="Z410" s="35">
        <v>87.373620158740067</v>
      </c>
    </row>
    <row r="411" spans="1:26">
      <c r="A411" s="241" t="s">
        <v>760</v>
      </c>
      <c r="B411" s="35" t="s">
        <v>82</v>
      </c>
      <c r="C411" s="35">
        <v>94.780463107934139</v>
      </c>
      <c r="D411" s="35">
        <v>93.609699087914933</v>
      </c>
      <c r="E411" s="35">
        <v>92.188428731611396</v>
      </c>
      <c r="F411" s="35">
        <v>90.469113970772938</v>
      </c>
      <c r="G411" s="35">
        <v>88.398227175416793</v>
      </c>
      <c r="H411" s="35">
        <v>85.917079359471188</v>
      </c>
      <c r="I411" s="35">
        <v>82.963674570959824</v>
      </c>
      <c r="J411" s="35">
        <v>100</v>
      </c>
      <c r="K411" s="35">
        <v>76.487018557996038</v>
      </c>
      <c r="L411" s="35">
        <v>59.64203912395093</v>
      </c>
      <c r="M411" s="35">
        <v>47.896789711898094</v>
      </c>
      <c r="N411" s="35">
        <v>39.943329734592339</v>
      </c>
      <c r="O411" s="35">
        <v>34.812698494472812</v>
      </c>
      <c r="P411" s="35">
        <v>31.853996734709476</v>
      </c>
      <c r="Q411" s="35">
        <v>30.686381615072889</v>
      </c>
      <c r="R411" s="35">
        <v>31.159057117296189</v>
      </c>
      <c r="S411" s="35">
        <v>38.421606748483512</v>
      </c>
      <c r="T411" s="35">
        <v>45.69823030785841</v>
      </c>
      <c r="U411" s="35">
        <v>52.726139486599486</v>
      </c>
      <c r="V411" s="35">
        <v>59.307987313603938</v>
      </c>
      <c r="W411" s="35">
        <v>65.315837681603881</v>
      </c>
      <c r="X411" s="35">
        <v>70.684186596815664</v>
      </c>
      <c r="Y411" s="35">
        <v>75.397442017632969</v>
      </c>
      <c r="Z411" s="35">
        <v>79.47602840218542</v>
      </c>
    </row>
    <row r="412" spans="1:26">
      <c r="A412" s="241" t="s">
        <v>760</v>
      </c>
      <c r="B412" s="35" t="s">
        <v>83</v>
      </c>
      <c r="C412" s="35">
        <v>96.845534842012555</v>
      </c>
      <c r="D412" s="35">
        <v>96.046917775894386</v>
      </c>
      <c r="E412" s="35">
        <v>95.051866362772515</v>
      </c>
      <c r="F412" s="35">
        <v>93.81534894856209</v>
      </c>
      <c r="G412" s="35">
        <v>92.283880646931209</v>
      </c>
      <c r="H412" s="35">
        <v>90.395020141740787</v>
      </c>
      <c r="I412" s="35">
        <v>100</v>
      </c>
      <c r="J412" s="35">
        <v>76.220629225938566</v>
      </c>
      <c r="K412" s="35">
        <v>59.131935671026994</v>
      </c>
      <c r="L412" s="35">
        <v>47.091921107942852</v>
      </c>
      <c r="M412" s="35">
        <v>38.769944854552691</v>
      </c>
      <c r="N412" s="35">
        <v>33.180146656569107</v>
      </c>
      <c r="O412" s="35">
        <v>29.641380231433224</v>
      </c>
      <c r="P412" s="35">
        <v>27.719926295510778</v>
      </c>
      <c r="Q412" s="35">
        <v>27.181087120012698</v>
      </c>
      <c r="R412" s="35">
        <v>27.959288136486403</v>
      </c>
      <c r="S412" s="35">
        <v>30.149273606775424</v>
      </c>
      <c r="T412" s="35">
        <v>38.113508196543492</v>
      </c>
      <c r="U412" s="35">
        <v>46.112347871112632</v>
      </c>
      <c r="V412" s="35">
        <v>53.797115768918381</v>
      </c>
      <c r="W412" s="35">
        <v>60.914776993401311</v>
      </c>
      <c r="X412" s="35">
        <v>67.312602695532249</v>
      </c>
      <c r="Y412" s="35">
        <v>72.924910835959508</v>
      </c>
      <c r="Z412" s="35">
        <v>77.751933319739024</v>
      </c>
    </row>
    <row r="413" spans="1:26">
      <c r="A413" s="241" t="s">
        <v>760</v>
      </c>
      <c r="B413" s="35" t="s">
        <v>84</v>
      </c>
      <c r="C413" s="35">
        <v>98.777774713540438</v>
      </c>
      <c r="D413" s="35">
        <v>98.414447846410525</v>
      </c>
      <c r="E413" s="35">
        <v>97.944365503090452</v>
      </c>
      <c r="F413" s="35">
        <v>97.337012916494785</v>
      </c>
      <c r="G413" s="35">
        <v>96.553733832866044</v>
      </c>
      <c r="H413" s="35">
        <v>100</v>
      </c>
      <c r="I413" s="35">
        <v>79.920827911235037</v>
      </c>
      <c r="J413" s="35">
        <v>64.660722699015167</v>
      </c>
      <c r="K413" s="35">
        <v>53.273469487521588</v>
      </c>
      <c r="L413" s="35">
        <v>44.921623156157338</v>
      </c>
      <c r="M413" s="35">
        <v>38.928620541266326</v>
      </c>
      <c r="N413" s="35">
        <v>34.783121069694687</v>
      </c>
      <c r="O413" s="35">
        <v>32.122627421071584</v>
      </c>
      <c r="P413" s="35">
        <v>30.712388798505003</v>
      </c>
      <c r="Q413" s="35">
        <v>30.427752715463747</v>
      </c>
      <c r="R413" s="35">
        <v>31.243565266286815</v>
      </c>
      <c r="S413" s="35">
        <v>33.231931043387895</v>
      </c>
      <c r="T413" s="35">
        <v>36.568543972504955</v>
      </c>
      <c r="U413" s="35">
        <v>45.674874793855459</v>
      </c>
      <c r="V413" s="35">
        <v>54.404731123607952</v>
      </c>
      <c r="W413" s="35">
        <v>62.386264354834474</v>
      </c>
      <c r="X413" s="35">
        <v>69.413070364918596</v>
      </c>
      <c r="Y413" s="35">
        <v>75.417267134870045</v>
      </c>
      <c r="Z413" s="35">
        <v>80.428624311037822</v>
      </c>
    </row>
    <row r="414" spans="1:26">
      <c r="A414" s="241" t="s">
        <v>760</v>
      </c>
      <c r="B414" s="35" t="s">
        <v>85</v>
      </c>
      <c r="C414" s="35">
        <v>99.694669392025929</v>
      </c>
      <c r="D414" s="35">
        <v>99.583679562039293</v>
      </c>
      <c r="E414" s="35">
        <v>99.432472101120723</v>
      </c>
      <c r="F414" s="35">
        <v>99.226583862922951</v>
      </c>
      <c r="G414" s="35">
        <v>100</v>
      </c>
      <c r="H414" s="35">
        <v>84.340326811543221</v>
      </c>
      <c r="I414" s="35">
        <v>71.673106836697215</v>
      </c>
      <c r="J414" s="35">
        <v>61.605054519607414</v>
      </c>
      <c r="K414" s="35">
        <v>53.736192557270257</v>
      </c>
      <c r="L414" s="35">
        <v>47.703200801487803</v>
      </c>
      <c r="M414" s="35">
        <v>43.200103817774234</v>
      </c>
      <c r="N414" s="35">
        <v>39.984879756954797</v>
      </c>
      <c r="O414" s="35">
        <v>37.878641876175045</v>
      </c>
      <c r="P414" s="35">
        <v>36.761904078847351</v>
      </c>
      <c r="Q414" s="35">
        <v>36.570690027955102</v>
      </c>
      <c r="R414" s="35">
        <v>37.294006738377128</v>
      </c>
      <c r="S414" s="35">
        <v>38.973379945703165</v>
      </c>
      <c r="T414" s="35">
        <v>41.704562437613085</v>
      </c>
      <c r="U414" s="35">
        <v>45.640981959447906</v>
      </c>
      <c r="V414" s="35">
        <v>55.890401520160395</v>
      </c>
      <c r="W414" s="35">
        <v>65.038824568545181</v>
      </c>
      <c r="X414" s="35">
        <v>72.806704243035341</v>
      </c>
      <c r="Y414" s="35">
        <v>79.157683162825492</v>
      </c>
      <c r="Z414" s="35">
        <v>84.204940541644788</v>
      </c>
    </row>
    <row r="415" spans="1:26">
      <c r="A415" s="241" t="s">
        <v>760</v>
      </c>
      <c r="B415" s="35" t="s">
        <v>86</v>
      </c>
      <c r="C415" s="35">
        <v>99.92753192508323</v>
      </c>
      <c r="D415" s="35">
        <v>99.895769471478886</v>
      </c>
      <c r="E415" s="35">
        <v>99.850097327472298</v>
      </c>
      <c r="F415" s="35">
        <v>100</v>
      </c>
      <c r="G415" s="35">
        <v>85.233579826818101</v>
      </c>
      <c r="H415" s="35">
        <v>73.116986929957406</v>
      </c>
      <c r="I415" s="35">
        <v>63.323766408772265</v>
      </c>
      <c r="J415" s="35">
        <v>55.519724726559986</v>
      </c>
      <c r="K415" s="35">
        <v>49.395999105383623</v>
      </c>
      <c r="L415" s="35">
        <v>44.685994600478089</v>
      </c>
      <c r="M415" s="35">
        <v>41.171784751907275</v>
      </c>
      <c r="N415" s="35">
        <v>38.684492115064074</v>
      </c>
      <c r="O415" s="35">
        <v>37.101865741813519</v>
      </c>
      <c r="P415" s="35">
        <v>36.345141902816202</v>
      </c>
      <c r="Q415" s="35">
        <v>36.376431788199142</v>
      </c>
      <c r="R415" s="35">
        <v>37.197304726550016</v>
      </c>
      <c r="S415" s="35">
        <v>38.848848905263253</v>
      </c>
      <c r="T415" s="35">
        <v>41.41319843939236</v>
      </c>
      <c r="U415" s="35">
        <v>45.016218608719562</v>
      </c>
      <c r="V415" s="35">
        <v>49.83064286280716</v>
      </c>
      <c r="W415" s="35">
        <v>61.247387024752875</v>
      </c>
      <c r="X415" s="35">
        <v>70.908398603265141</v>
      </c>
      <c r="Y415" s="35">
        <v>78.627962118174167</v>
      </c>
      <c r="Z415" s="35">
        <v>84.547403739243293</v>
      </c>
    </row>
    <row r="416" spans="1:26">
      <c r="A416" s="241" t="s">
        <v>760</v>
      </c>
      <c r="B416" s="35" t="s">
        <v>87</v>
      </c>
      <c r="C416" s="35">
        <v>99.968563743125685</v>
      </c>
      <c r="D416" s="35">
        <v>99.952623371274029</v>
      </c>
      <c r="E416" s="35">
        <v>99.928603352965084</v>
      </c>
      <c r="F416" s="35">
        <v>100</v>
      </c>
      <c r="G416" s="35">
        <v>86.581269929343762</v>
      </c>
      <c r="H416" s="35">
        <v>75.364807562839928</v>
      </c>
      <c r="I416" s="35">
        <v>66.122647571941926</v>
      </c>
      <c r="J416" s="35">
        <v>58.60945794873971</v>
      </c>
      <c r="K416" s="35">
        <v>52.589170688242163</v>
      </c>
      <c r="L416" s="35">
        <v>47.850439826838986</v>
      </c>
      <c r="M416" s="35">
        <v>44.214211360875588</v>
      </c>
      <c r="N416" s="35">
        <v>41.536297737957938</v>
      </c>
      <c r="O416" s="35">
        <v>39.707188267634997</v>
      </c>
      <c r="P416" s="35">
        <v>38.650663365612637</v>
      </c>
      <c r="Q416" s="35">
        <v>38.322231671346344</v>
      </c>
      <c r="R416" s="35">
        <v>38.70799881629906</v>
      </c>
      <c r="S416" s="35">
        <v>39.824281746655899</v>
      </c>
      <c r="T416" s="35">
        <v>41.718060077198338</v>
      </c>
      <c r="U416" s="35">
        <v>44.468156726294886</v>
      </c>
      <c r="V416" s="35">
        <v>48.186813634778389</v>
      </c>
      <c r="W416" s="35">
        <v>61.163120439601194</v>
      </c>
      <c r="X416" s="35">
        <v>71.932213198272336</v>
      </c>
      <c r="Y416" s="35">
        <v>80.248598230290554</v>
      </c>
      <c r="Z416" s="35">
        <v>86.360253886669454</v>
      </c>
    </row>
    <row r="417" spans="1:26">
      <c r="A417" s="241" t="s">
        <v>760</v>
      </c>
      <c r="B417" s="35" t="s">
        <v>88</v>
      </c>
      <c r="C417" s="35">
        <v>99.966024790957093</v>
      </c>
      <c r="D417" s="35">
        <v>99.949811595402622</v>
      </c>
      <c r="E417" s="35">
        <v>99.925864574994108</v>
      </c>
      <c r="F417" s="35">
        <v>100</v>
      </c>
      <c r="G417" s="35">
        <v>89.317930136518925</v>
      </c>
      <c r="H417" s="35">
        <v>80.088850938592955</v>
      </c>
      <c r="I417" s="35">
        <v>72.249330324786143</v>
      </c>
      <c r="J417" s="35">
        <v>65.700718654858122</v>
      </c>
      <c r="K417" s="35">
        <v>60.329694608126353</v>
      </c>
      <c r="L417" s="35">
        <v>56.022922903810034</v>
      </c>
      <c r="M417" s="35">
        <v>52.676751963299338</v>
      </c>
      <c r="N417" s="35">
        <v>50.203145715670935</v>
      </c>
      <c r="O417" s="35">
        <v>48.533001512361885</v>
      </c>
      <c r="P417" s="35">
        <v>47.617812331716017</v>
      </c>
      <c r="Q417" s="35">
        <v>47.430387736619487</v>
      </c>
      <c r="R417" s="35">
        <v>47.965107198832094</v>
      </c>
      <c r="S417" s="35">
        <v>49.237959395997784</v>
      </c>
      <c r="T417" s="35">
        <v>51.286418755401286</v>
      </c>
      <c r="U417" s="35">
        <v>54.16901233754524</v>
      </c>
      <c r="V417" s="35">
        <v>57.964220603080655</v>
      </c>
      <c r="W417" s="35">
        <v>68.855908518694235</v>
      </c>
      <c r="X417" s="35">
        <v>77.533628572974493</v>
      </c>
      <c r="Y417" s="35">
        <v>84.104515486309879</v>
      </c>
      <c r="Z417" s="35">
        <v>88.907091340889565</v>
      </c>
    </row>
    <row r="418" spans="1:26">
      <c r="A418" s="241" t="s">
        <v>760</v>
      </c>
      <c r="B418" s="35" t="s">
        <v>89</v>
      </c>
      <c r="C418" s="35">
        <v>99.860641465497253</v>
      </c>
      <c r="D418" s="35">
        <v>99.804886955631119</v>
      </c>
      <c r="E418" s="35">
        <v>99.726860424556392</v>
      </c>
      <c r="F418" s="35">
        <v>99.617697810855972</v>
      </c>
      <c r="G418" s="35">
        <v>100</v>
      </c>
      <c r="H418" s="35">
        <v>89.409125198442254</v>
      </c>
      <c r="I418" s="35">
        <v>80.272461175101611</v>
      </c>
      <c r="J418" s="35">
        <v>72.544182527076956</v>
      </c>
      <c r="K418" s="35">
        <v>66.135656360768905</v>
      </c>
      <c r="L418" s="35">
        <v>60.939304184022383</v>
      </c>
      <c r="M418" s="35">
        <v>56.845799550313217</v>
      </c>
      <c r="N418" s="35">
        <v>53.755548082842665</v>
      </c>
      <c r="O418" s="35">
        <v>51.585795996024828</v>
      </c>
      <c r="P418" s="35">
        <v>50.274695437368642</v>
      </c>
      <c r="Q418" s="35">
        <v>49.783426261126984</v>
      </c>
      <c r="R418" s="35">
        <v>50.097168196321405</v>
      </c>
      <c r="S418" s="35">
        <v>51.22540308903416</v>
      </c>
      <c r="T418" s="35">
        <v>53.201725824845148</v>
      </c>
      <c r="U418" s="35">
        <v>56.083049965651831</v>
      </c>
      <c r="V418" s="35">
        <v>65.89391763888699</v>
      </c>
      <c r="W418" s="35">
        <v>74.081562842310461</v>
      </c>
      <c r="X418" s="35">
        <v>80.627685586772188</v>
      </c>
      <c r="Y418" s="35">
        <v>85.699379436468121</v>
      </c>
      <c r="Z418" s="35">
        <v>89.539843019183124</v>
      </c>
    </row>
    <row r="419" spans="1:26">
      <c r="A419" s="241" t="s">
        <v>760</v>
      </c>
      <c r="B419" s="35" t="s">
        <v>90</v>
      </c>
      <c r="C419" s="35">
        <v>99.339737196623062</v>
      </c>
      <c r="D419" s="35">
        <v>99.124658307830828</v>
      </c>
      <c r="E419" s="35">
        <v>98.839976176852929</v>
      </c>
      <c r="F419" s="35">
        <v>98.463512876914237</v>
      </c>
      <c r="G419" s="35">
        <v>97.966286006871684</v>
      </c>
      <c r="H419" s="35">
        <v>100</v>
      </c>
      <c r="I419" s="35">
        <v>85.681268370402449</v>
      </c>
      <c r="J419" s="35">
        <v>73.938899228286388</v>
      </c>
      <c r="K419" s="35">
        <v>64.512251569709349</v>
      </c>
      <c r="L419" s="35">
        <v>57.104089852313933</v>
      </c>
      <c r="M419" s="35">
        <v>51.428113260887365</v>
      </c>
      <c r="N419" s="35">
        <v>47.235529608209362</v>
      </c>
      <c r="O419" s="35">
        <v>44.327471985880187</v>
      </c>
      <c r="P419" s="35">
        <v>42.559141796534007</v>
      </c>
      <c r="Q419" s="35">
        <v>41.839982035381325</v>
      </c>
      <c r="R419" s="35">
        <v>42.132658897264378</v>
      </c>
      <c r="S419" s="35">
        <v>43.452400243461156</v>
      </c>
      <c r="T419" s="35">
        <v>45.867282183031428</v>
      </c>
      <c r="U419" s="35">
        <v>55.217431856204222</v>
      </c>
      <c r="V419" s="35">
        <v>63.679875034130859</v>
      </c>
      <c r="W419" s="35">
        <v>71.018132962424403</v>
      </c>
      <c r="X419" s="35">
        <v>77.173409760394065</v>
      </c>
      <c r="Y419" s="35">
        <v>82.205632383626977</v>
      </c>
      <c r="Z419" s="35">
        <v>86.239532339506823</v>
      </c>
    </row>
    <row r="420" spans="1:26">
      <c r="A420" s="241" t="s">
        <v>760</v>
      </c>
      <c r="B420" s="35" t="s">
        <v>91</v>
      </c>
      <c r="C420" s="35">
        <v>98.146234072012788</v>
      </c>
      <c r="D420" s="35">
        <v>97.640087556522474</v>
      </c>
      <c r="E420" s="35">
        <v>96.998112045181358</v>
      </c>
      <c r="F420" s="35">
        <v>96.185325993832237</v>
      </c>
      <c r="G420" s="35">
        <v>95.158647941430672</v>
      </c>
      <c r="H420" s="35">
        <v>93.865587673882573</v>
      </c>
      <c r="I420" s="35">
        <v>100</v>
      </c>
      <c r="J420" s="35">
        <v>83.29540264938187</v>
      </c>
      <c r="K420" s="35">
        <v>70.082988046465132</v>
      </c>
      <c r="L420" s="35">
        <v>59.891010714546276</v>
      </c>
      <c r="M420" s="35">
        <v>52.228918904224898</v>
      </c>
      <c r="N420" s="35">
        <v>46.659695094604892</v>
      </c>
      <c r="O420" s="35">
        <v>42.832280838624634</v>
      </c>
      <c r="P420" s="35">
        <v>40.490981393703649</v>
      </c>
      <c r="Q420" s="35">
        <v>39.474309444891674</v>
      </c>
      <c r="R420" s="35">
        <v>39.711072979988707</v>
      </c>
      <c r="S420" s="35">
        <v>41.217905586317883</v>
      </c>
      <c r="T420" s="35">
        <v>49.566493853966797</v>
      </c>
      <c r="U420" s="35">
        <v>57.434468758827741</v>
      </c>
      <c r="V420" s="35">
        <v>64.576210176046757</v>
      </c>
      <c r="W420" s="35">
        <v>70.864939962160108</v>
      </c>
      <c r="X420" s="35">
        <v>76.269208928746949</v>
      </c>
      <c r="Y420" s="35">
        <v>80.823874724968974</v>
      </c>
      <c r="Z420" s="35">
        <v>84.60352189308864</v>
      </c>
    </row>
    <row r="421" spans="1:26">
      <c r="A421" s="241" t="s">
        <v>760</v>
      </c>
      <c r="B421" s="35" t="s">
        <v>92</v>
      </c>
      <c r="C421" s="35">
        <v>97.066224106890957</v>
      </c>
      <c r="D421" s="35">
        <v>96.372458035806147</v>
      </c>
      <c r="E421" s="35">
        <v>95.51886430243546</v>
      </c>
      <c r="F421" s="35">
        <v>94.470863815069265</v>
      </c>
      <c r="G421" s="35">
        <v>93.187581031352948</v>
      </c>
      <c r="H421" s="35">
        <v>91.621334046858095</v>
      </c>
      <c r="I421" s="35">
        <v>100</v>
      </c>
      <c r="J421" s="35">
        <v>79.644829485361726</v>
      </c>
      <c r="K421" s="35">
        <v>64.403086757829669</v>
      </c>
      <c r="L421" s="35">
        <v>53.311335191195006</v>
      </c>
      <c r="M421" s="35">
        <v>45.483717603183109</v>
      </c>
      <c r="N421" s="35">
        <v>40.211120949642506</v>
      </c>
      <c r="O421" s="35">
        <v>36.982965029488589</v>
      </c>
      <c r="P421" s="35">
        <v>35.476237535271679</v>
      </c>
      <c r="Q421" s="35">
        <v>35.538055532109148</v>
      </c>
      <c r="R421" s="35">
        <v>37.174713878617041</v>
      </c>
      <c r="S421" s="35">
        <v>40.552169599362813</v>
      </c>
      <c r="T421" s="35">
        <v>47.99950043434999</v>
      </c>
      <c r="U421" s="35">
        <v>55.111195059899742</v>
      </c>
      <c r="V421" s="35">
        <v>61.695299931806936</v>
      </c>
      <c r="W421" s="35">
        <v>67.636566694694338</v>
      </c>
      <c r="X421" s="35">
        <v>72.885613497104885</v>
      </c>
      <c r="Y421" s="35">
        <v>77.44334753240571</v>
      </c>
      <c r="Z421" s="35">
        <v>81.345089346452554</v>
      </c>
    </row>
    <row r="422" spans="1:26">
      <c r="A422" s="241" t="s">
        <v>760</v>
      </c>
      <c r="B422" s="35" t="s">
        <v>93</v>
      </c>
      <c r="C422" s="35">
        <v>95.066451568799764</v>
      </c>
      <c r="D422" s="35">
        <v>93.988672683471592</v>
      </c>
      <c r="E422" s="35">
        <v>92.68558241306323</v>
      </c>
      <c r="F422" s="35">
        <v>91.115013810147104</v>
      </c>
      <c r="G422" s="35">
        <v>89.229306677378531</v>
      </c>
      <c r="H422" s="35">
        <v>86.975803975581641</v>
      </c>
      <c r="I422" s="35">
        <v>84.298111531258982</v>
      </c>
      <c r="J422" s="35">
        <v>100</v>
      </c>
      <c r="K422" s="35">
        <v>78.449420760347635</v>
      </c>
      <c r="L422" s="35">
        <v>62.640503851727466</v>
      </c>
      <c r="M422" s="35">
        <v>51.413666406808787</v>
      </c>
      <c r="N422" s="35">
        <v>43.727725100470316</v>
      </c>
      <c r="O422" s="35">
        <v>38.777404825644787</v>
      </c>
      <c r="P422" s="35">
        <v>36.011136754306847</v>
      </c>
      <c r="Q422" s="35">
        <v>35.111893855575779</v>
      </c>
      <c r="R422" s="35">
        <v>35.975541845288781</v>
      </c>
      <c r="S422" s="35">
        <v>43.086066903322013</v>
      </c>
      <c r="T422" s="35">
        <v>50.045586771795655</v>
      </c>
      <c r="U422" s="35">
        <v>56.647766080478313</v>
      </c>
      <c r="V422" s="35">
        <v>62.748730361790727</v>
      </c>
      <c r="W422" s="35">
        <v>68.26426769509581</v>
      </c>
      <c r="X422" s="35">
        <v>73.160436087580166</v>
      </c>
      <c r="Y422" s="35">
        <v>77.441574983607879</v>
      </c>
      <c r="Z422" s="35">
        <v>81.138461145039869</v>
      </c>
    </row>
    <row r="423" spans="1:26">
      <c r="A423" s="241" t="s">
        <v>759</v>
      </c>
      <c r="B423" s="35" t="s">
        <v>82</v>
      </c>
      <c r="C423" s="35">
        <v>93.902944559383599</v>
      </c>
      <c r="D423" s="35">
        <v>92.591132003034176</v>
      </c>
      <c r="E423" s="35">
        <v>91.012217040943654</v>
      </c>
      <c r="F423" s="35">
        <v>89.119070368702438</v>
      </c>
      <c r="G423" s="35">
        <v>86.859721898286239</v>
      </c>
      <c r="H423" s="35">
        <v>84.178625857075801</v>
      </c>
      <c r="I423" s="35">
        <v>81.019006904120801</v>
      </c>
      <c r="J423" s="35">
        <v>100</v>
      </c>
      <c r="K423" s="35">
        <v>74.200248750588187</v>
      </c>
      <c r="L423" s="35">
        <v>56.353476158448565</v>
      </c>
      <c r="M423" s="35">
        <v>44.328849579503597</v>
      </c>
      <c r="N423" s="35">
        <v>36.459312458024698</v>
      </c>
      <c r="O423" s="35">
        <v>31.577356335068853</v>
      </c>
      <c r="P423" s="35">
        <v>28.941271279241022</v>
      </c>
      <c r="Q423" s="35">
        <v>28.149262444184544</v>
      </c>
      <c r="R423" s="35">
        <v>29.080869102956985</v>
      </c>
      <c r="S423" s="35">
        <v>36.051193600621126</v>
      </c>
      <c r="T423" s="35">
        <v>43.124955794875454</v>
      </c>
      <c r="U423" s="35">
        <v>50.04646467059429</v>
      </c>
      <c r="V423" s="35">
        <v>56.613257697789784</v>
      </c>
      <c r="W423" s="35">
        <v>62.684090919392602</v>
      </c>
      <c r="X423" s="35">
        <v>68.176109315937822</v>
      </c>
      <c r="Y423" s="35">
        <v>73.055670806884208</v>
      </c>
      <c r="Z423" s="35">
        <v>77.32667118563208</v>
      </c>
    </row>
    <row r="424" spans="1:26">
      <c r="A424" s="241" t="s">
        <v>759</v>
      </c>
      <c r="B424" s="35" t="s">
        <v>83</v>
      </c>
      <c r="C424" s="35">
        <v>96.253518745936233</v>
      </c>
      <c r="D424" s="35">
        <v>95.32394258936452</v>
      </c>
      <c r="E424" s="35">
        <v>94.171507517242901</v>
      </c>
      <c r="F424" s="35">
        <v>92.74713582320706</v>
      </c>
      <c r="G424" s="35">
        <v>90.993365055945503</v>
      </c>
      <c r="H424" s="35">
        <v>88.844297354261442</v>
      </c>
      <c r="I424" s="35">
        <v>100</v>
      </c>
      <c r="J424" s="35">
        <v>73.05567316684261</v>
      </c>
      <c r="K424" s="35">
        <v>54.555345433162714</v>
      </c>
      <c r="L424" s="35">
        <v>42.051642610893737</v>
      </c>
      <c r="M424" s="35">
        <v>33.721860825184493</v>
      </c>
      <c r="N424" s="35">
        <v>28.305445606186648</v>
      </c>
      <c r="O424" s="35">
        <v>24.980210264369958</v>
      </c>
      <c r="P424" s="35">
        <v>23.248074590669429</v>
      </c>
      <c r="Q424" s="35">
        <v>22.853708134559543</v>
      </c>
      <c r="R424" s="35">
        <v>23.739508569036534</v>
      </c>
      <c r="S424" s="35">
        <v>26.03515179852668</v>
      </c>
      <c r="T424" s="35">
        <v>33.702393112210949</v>
      </c>
      <c r="U424" s="35">
        <v>41.618705554424452</v>
      </c>
      <c r="V424" s="35">
        <v>49.410177089241266</v>
      </c>
      <c r="W424" s="35">
        <v>56.779856796183161</v>
      </c>
      <c r="X424" s="35">
        <v>63.525913802579304</v>
      </c>
      <c r="Y424" s="35">
        <v>69.537720583055602</v>
      </c>
      <c r="Z424" s="35">
        <v>74.779479725212397</v>
      </c>
    </row>
    <row r="425" spans="1:26">
      <c r="A425" s="241" t="s">
        <v>759</v>
      </c>
      <c r="B425" s="35" t="s">
        <v>84</v>
      </c>
      <c r="C425" s="35">
        <v>98.603507948735384</v>
      </c>
      <c r="D425" s="35">
        <v>98.188903206814786</v>
      </c>
      <c r="E425" s="35">
        <v>97.652835557529031</v>
      </c>
      <c r="F425" s="35">
        <v>96.960831602555089</v>
      </c>
      <c r="G425" s="35">
        <v>96.069388542408348</v>
      </c>
      <c r="H425" s="35">
        <v>100</v>
      </c>
      <c r="I425" s="35">
        <v>77.420791363659646</v>
      </c>
      <c r="J425" s="35">
        <v>60.831540674501824</v>
      </c>
      <c r="K425" s="35">
        <v>48.827691009000148</v>
      </c>
      <c r="L425" s="35">
        <v>40.258746603817016</v>
      </c>
      <c r="M425" s="35">
        <v>34.249063536657445</v>
      </c>
      <c r="N425" s="35">
        <v>30.167654834952028</v>
      </c>
      <c r="O425" s="35">
        <v>27.583722913731705</v>
      </c>
      <c r="P425" s="35">
        <v>26.225985799435087</v>
      </c>
      <c r="Q425" s="35">
        <v>25.952982084175456</v>
      </c>
      <c r="R425" s="35">
        <v>26.73639122653918</v>
      </c>
      <c r="S425" s="35">
        <v>28.65759900157434</v>
      </c>
      <c r="T425" s="35">
        <v>31.91748255424584</v>
      </c>
      <c r="U425" s="35">
        <v>41.022655155230794</v>
      </c>
      <c r="V425" s="35">
        <v>50.004373652610987</v>
      </c>
      <c r="W425" s="35">
        <v>58.406570982967708</v>
      </c>
      <c r="X425" s="35">
        <v>65.939713233589472</v>
      </c>
      <c r="Y425" s="35">
        <v>72.469747719372592</v>
      </c>
      <c r="Z425" s="35">
        <v>77.981797352115734</v>
      </c>
    </row>
    <row r="426" spans="1:26">
      <c r="A426" s="241" t="s">
        <v>759</v>
      </c>
      <c r="B426" s="35" t="s">
        <v>85</v>
      </c>
      <c r="C426" s="35">
        <v>99.684652192704988</v>
      </c>
      <c r="D426" s="35">
        <v>99.568721182744142</v>
      </c>
      <c r="E426" s="35">
        <v>99.410310972539577</v>
      </c>
      <c r="F426" s="35">
        <v>99.193978569090064</v>
      </c>
      <c r="G426" s="35">
        <v>100</v>
      </c>
      <c r="H426" s="35">
        <v>83.277034820760448</v>
      </c>
      <c r="I426" s="35">
        <v>69.929604838100317</v>
      </c>
      <c r="J426" s="35">
        <v>59.449281242168354</v>
      </c>
      <c r="K426" s="35">
        <v>51.345264634808139</v>
      </c>
      <c r="L426" s="35">
        <v>45.186999632560926</v>
      </c>
      <c r="M426" s="35">
        <v>40.621029789907666</v>
      </c>
      <c r="N426" s="35">
        <v>37.373014693893829</v>
      </c>
      <c r="O426" s="35">
        <v>35.242763684011635</v>
      </c>
      <c r="P426" s="35">
        <v>34.097270782190456</v>
      </c>
      <c r="Q426" s="35">
        <v>33.864604917845028</v>
      </c>
      <c r="R426" s="35">
        <v>34.530128632817735</v>
      </c>
      <c r="S426" s="35">
        <v>36.135688345611243</v>
      </c>
      <c r="T426" s="35">
        <v>38.781893222847089</v>
      </c>
      <c r="U426" s="35">
        <v>42.633135509912094</v>
      </c>
      <c r="V426" s="35">
        <v>53.200107528411124</v>
      </c>
      <c r="W426" s="35">
        <v>62.775099953261929</v>
      </c>
      <c r="X426" s="35">
        <v>70.988932384898547</v>
      </c>
      <c r="Y426" s="35">
        <v>77.749077401730048</v>
      </c>
      <c r="Z426" s="35">
        <v>83.142573903680713</v>
      </c>
    </row>
    <row r="427" spans="1:26">
      <c r="A427" s="241" t="s">
        <v>759</v>
      </c>
      <c r="B427" s="35" t="s">
        <v>86</v>
      </c>
      <c r="C427" s="35">
        <v>99.941182044353127</v>
      </c>
      <c r="D427" s="35">
        <v>99.913922557894367</v>
      </c>
      <c r="E427" s="35">
        <v>99.874038406966434</v>
      </c>
      <c r="F427" s="35">
        <v>100</v>
      </c>
      <c r="G427" s="35">
        <v>84.486474314027376</v>
      </c>
      <c r="H427" s="35">
        <v>71.867300755366941</v>
      </c>
      <c r="I427" s="35">
        <v>61.742843456060484</v>
      </c>
      <c r="J427" s="35">
        <v>53.721772376093803</v>
      </c>
      <c r="K427" s="35">
        <v>47.452384651766934</v>
      </c>
      <c r="L427" s="35">
        <v>42.636769094114655</v>
      </c>
      <c r="M427" s="35">
        <v>39.034330470135167</v>
      </c>
      <c r="N427" s="35">
        <v>36.459634484847328</v>
      </c>
      <c r="O427" s="35">
        <v>34.777940961611002</v>
      </c>
      <c r="P427" s="35">
        <v>33.900511547995791</v>
      </c>
      <c r="Q427" s="35">
        <v>33.780880770726327</v>
      </c>
      <c r="R427" s="35">
        <v>34.412706550762792</v>
      </c>
      <c r="S427" s="35">
        <v>35.829466473973142</v>
      </c>
      <c r="T427" s="35">
        <v>38.106033064611296</v>
      </c>
      <c r="U427" s="35">
        <v>41.36194411793641</v>
      </c>
      <c r="V427" s="35">
        <v>45.765883002867483</v>
      </c>
      <c r="W427" s="35">
        <v>58.170786561098872</v>
      </c>
      <c r="X427" s="35">
        <v>68.806622994887562</v>
      </c>
      <c r="Y427" s="35">
        <v>77.321670786632865</v>
      </c>
      <c r="Z427" s="35">
        <v>83.815527203197689</v>
      </c>
    </row>
    <row r="428" spans="1:26">
      <c r="A428" s="241" t="s">
        <v>759</v>
      </c>
      <c r="B428" s="35" t="s">
        <v>87</v>
      </c>
      <c r="C428" s="35">
        <v>99.979310818294891</v>
      </c>
      <c r="D428" s="35">
        <v>99.967930564673836</v>
      </c>
      <c r="E428" s="35">
        <v>99.950292251292282</v>
      </c>
      <c r="F428" s="35">
        <v>100</v>
      </c>
      <c r="G428" s="35">
        <v>85.945769619883976</v>
      </c>
      <c r="H428" s="35">
        <v>74.281589111225472</v>
      </c>
      <c r="I428" s="35">
        <v>64.726727498380527</v>
      </c>
      <c r="J428" s="35">
        <v>56.993667723097531</v>
      </c>
      <c r="K428" s="35">
        <v>50.813745053672953</v>
      </c>
      <c r="L428" s="35">
        <v>45.95093103264773</v>
      </c>
      <c r="M428" s="35">
        <v>42.207591928298491</v>
      </c>
      <c r="N428" s="35">
        <v>39.425399841994277</v>
      </c>
      <c r="O428" s="35">
        <v>37.483743612767228</v>
      </c>
      <c r="P428" s="35">
        <v>36.297228752734675</v>
      </c>
      <c r="Q428" s="35">
        <v>35.813265647049974</v>
      </c>
      <c r="R428" s="35">
        <v>36.01032835543451</v>
      </c>
      <c r="S428" s="35">
        <v>36.89718679595957</v>
      </c>
      <c r="T428" s="35">
        <v>38.513223393813398</v>
      </c>
      <c r="U428" s="35">
        <v>40.929789856233263</v>
      </c>
      <c r="V428" s="35">
        <v>44.252389523869567</v>
      </c>
      <c r="W428" s="35">
        <v>58.558085081504089</v>
      </c>
      <c r="X428" s="35">
        <v>70.526843510972355</v>
      </c>
      <c r="Y428" s="35">
        <v>79.697751953794182</v>
      </c>
      <c r="Z428" s="35">
        <v>86.321022683590911</v>
      </c>
    </row>
    <row r="429" spans="1:26">
      <c r="A429" s="241" t="s">
        <v>759</v>
      </c>
      <c r="B429" s="35" t="s">
        <v>88</v>
      </c>
      <c r="C429" s="35">
        <v>99.973881752247905</v>
      </c>
      <c r="D429" s="35">
        <v>99.960427153511873</v>
      </c>
      <c r="E429" s="35">
        <v>99.940043860254335</v>
      </c>
      <c r="F429" s="35">
        <v>100</v>
      </c>
      <c r="G429" s="35">
        <v>87.742460462157609</v>
      </c>
      <c r="H429" s="35">
        <v>77.346271165197294</v>
      </c>
      <c r="I429" s="35">
        <v>68.660100160327659</v>
      </c>
      <c r="J429" s="35">
        <v>61.506287585615226</v>
      </c>
      <c r="K429" s="35">
        <v>55.704615870478072</v>
      </c>
      <c r="L429" s="35">
        <v>51.087514346137134</v>
      </c>
      <c r="M429" s="35">
        <v>47.508774350614189</v>
      </c>
      <c r="N429" s="35">
        <v>44.847816269064801</v>
      </c>
      <c r="O429" s="35">
        <v>43.011214709527465</v>
      </c>
      <c r="P429" s="35">
        <v>41.932766154459948</v>
      </c>
      <c r="Q429" s="35">
        <v>41.572988352492395</v>
      </c>
      <c r="R429" s="35">
        <v>41.91861480434207</v>
      </c>
      <c r="S429" s="35">
        <v>42.982391071011392</v>
      </c>
      <c r="T429" s="35">
        <v>44.80327078552164</v>
      </c>
      <c r="U429" s="35">
        <v>47.446917380507621</v>
      </c>
      <c r="V429" s="35">
        <v>51.006209355559321</v>
      </c>
      <c r="W429" s="35">
        <v>63.728099068861908</v>
      </c>
      <c r="X429" s="35">
        <v>74.072607458717641</v>
      </c>
      <c r="Y429" s="35">
        <v>81.930357407630467</v>
      </c>
      <c r="Z429" s="35">
        <v>87.627830036078691</v>
      </c>
    </row>
    <row r="430" spans="1:26">
      <c r="A430" s="241" t="s">
        <v>759</v>
      </c>
      <c r="B430" s="35" t="s">
        <v>89</v>
      </c>
      <c r="C430" s="35">
        <v>99.850969548895165</v>
      </c>
      <c r="D430" s="35">
        <v>99.789834831779913</v>
      </c>
      <c r="E430" s="35">
        <v>99.703663371244033</v>
      </c>
      <c r="F430" s="35">
        <v>99.58224299628661</v>
      </c>
      <c r="G430" s="35">
        <v>100</v>
      </c>
      <c r="H430" s="35">
        <v>87.548122971877802</v>
      </c>
      <c r="I430" s="35">
        <v>77.044504170111821</v>
      </c>
      <c r="J430" s="35">
        <v>68.341346345006343</v>
      </c>
      <c r="K430" s="35">
        <v>61.255411083359881</v>
      </c>
      <c r="L430" s="35">
        <v>55.598054882914468</v>
      </c>
      <c r="M430" s="35">
        <v>51.194389015743049</v>
      </c>
      <c r="N430" s="35">
        <v>47.894229831809213</v>
      </c>
      <c r="O430" s="35">
        <v>45.577509033406706</v>
      </c>
      <c r="P430" s="35">
        <v>44.156360726271998</v>
      </c>
      <c r="Q430" s="35">
        <v>43.575518947983902</v>
      </c>
      <c r="R430" s="35">
        <v>43.812111103513452</v>
      </c>
      <c r="S430" s="35">
        <v>44.875473299538193</v>
      </c>
      <c r="T430" s="35">
        <v>46.807232625761436</v>
      </c>
      <c r="U430" s="35">
        <v>49.681557386166979</v>
      </c>
      <c r="V430" s="35">
        <v>60.53049682476729</v>
      </c>
      <c r="W430" s="35">
        <v>69.83595770028306</v>
      </c>
      <c r="X430" s="35">
        <v>77.405897419301951</v>
      </c>
      <c r="Y430" s="35">
        <v>83.329855687284436</v>
      </c>
      <c r="Z430" s="35">
        <v>87.837186078852895</v>
      </c>
    </row>
    <row r="431" spans="1:26">
      <c r="A431" s="241" t="s">
        <v>759</v>
      </c>
      <c r="B431" s="35" t="s">
        <v>90</v>
      </c>
      <c r="C431" s="35">
        <v>99.254137146422522</v>
      </c>
      <c r="D431" s="35">
        <v>99.008839350499912</v>
      </c>
      <c r="E431" s="35">
        <v>98.683467441837834</v>
      </c>
      <c r="F431" s="35">
        <v>98.252340703677916</v>
      </c>
      <c r="G431" s="35">
        <v>97.681892390651797</v>
      </c>
      <c r="H431" s="35">
        <v>100</v>
      </c>
      <c r="I431" s="35">
        <v>83.520542370227119</v>
      </c>
      <c r="J431" s="35">
        <v>70.369399810556146</v>
      </c>
      <c r="K431" s="35">
        <v>60.071245258268725</v>
      </c>
      <c r="L431" s="35">
        <v>52.153629848847061</v>
      </c>
      <c r="M431" s="35">
        <v>46.197623910965213</v>
      </c>
      <c r="N431" s="35">
        <v>41.859549460656396</v>
      </c>
      <c r="O431" s="35">
        <v>38.875837174326819</v>
      </c>
      <c r="P431" s="35">
        <v>37.059827010770071</v>
      </c>
      <c r="Q431" s="35">
        <v>36.296158714661495</v>
      </c>
      <c r="R431" s="35">
        <v>36.535990160903175</v>
      </c>
      <c r="S431" s="35">
        <v>37.79467948436249</v>
      </c>
      <c r="T431" s="35">
        <v>40.152532488974742</v>
      </c>
      <c r="U431" s="35">
        <v>49.913706143025998</v>
      </c>
      <c r="V431" s="35">
        <v>59.00905289232675</v>
      </c>
      <c r="W431" s="35">
        <v>67.069987762722107</v>
      </c>
      <c r="X431" s="35">
        <v>73.940613539859257</v>
      </c>
      <c r="Y431" s="35">
        <v>79.622684543479508</v>
      </c>
      <c r="Z431" s="35">
        <v>84.214273549928379</v>
      </c>
    </row>
    <row r="432" spans="1:26">
      <c r="A432" s="241" t="s">
        <v>759</v>
      </c>
      <c r="B432" s="35" t="s">
        <v>91</v>
      </c>
      <c r="C432" s="35">
        <v>98.065703634370976</v>
      </c>
      <c r="D432" s="35">
        <v>97.542360903018178</v>
      </c>
      <c r="E432" s="35">
        <v>96.879944585117798</v>
      </c>
      <c r="F432" s="35">
        <v>96.04304648286444</v>
      </c>
      <c r="G432" s="35">
        <v>94.988192542684317</v>
      </c>
      <c r="H432" s="35">
        <v>93.662591368124311</v>
      </c>
      <c r="I432" s="35">
        <v>100</v>
      </c>
      <c r="J432" s="35">
        <v>82.941473831662364</v>
      </c>
      <c r="K432" s="35">
        <v>69.514040832392254</v>
      </c>
      <c r="L432" s="35">
        <v>59.206362005467462</v>
      </c>
      <c r="M432" s="35">
        <v>51.495043160603139</v>
      </c>
      <c r="N432" s="35">
        <v>45.918981649447929</v>
      </c>
      <c r="O432" s="35">
        <v>42.111262120872297</v>
      </c>
      <c r="P432" s="35">
        <v>39.80716330349928</v>
      </c>
      <c r="Q432" s="35">
        <v>38.84166220328067</v>
      </c>
      <c r="R432" s="35">
        <v>39.14465072621023</v>
      </c>
      <c r="S432" s="35">
        <v>40.73818688815421</v>
      </c>
      <c r="T432" s="35">
        <v>49.045308434308652</v>
      </c>
      <c r="U432" s="35">
        <v>56.897547364494571</v>
      </c>
      <c r="V432" s="35">
        <v>64.046574977360024</v>
      </c>
      <c r="W432" s="35">
        <v>70.360641749177987</v>
      </c>
      <c r="X432" s="35">
        <v>75.802650261615312</v>
      </c>
      <c r="Y432" s="35">
        <v>80.402213416469124</v>
      </c>
      <c r="Z432" s="35">
        <v>84.229628992017922</v>
      </c>
    </row>
    <row r="433" spans="1:26">
      <c r="A433" s="241" t="s">
        <v>759</v>
      </c>
      <c r="B433" s="35" t="s">
        <v>92</v>
      </c>
      <c r="C433" s="35">
        <v>95.533231032297977</v>
      </c>
      <c r="D433" s="35">
        <v>94.511363087562628</v>
      </c>
      <c r="E433" s="35">
        <v>93.264967245496294</v>
      </c>
      <c r="F433" s="35">
        <v>91.749438222670946</v>
      </c>
      <c r="G433" s="35">
        <v>89.91372204223444</v>
      </c>
      <c r="H433" s="35">
        <v>87.700655696778568</v>
      </c>
      <c r="I433" s="35">
        <v>85.048134920640621</v>
      </c>
      <c r="J433" s="35">
        <v>100</v>
      </c>
      <c r="K433" s="35">
        <v>79.116927433132687</v>
      </c>
      <c r="L433" s="35">
        <v>63.614700585485785</v>
      </c>
      <c r="M433" s="35">
        <v>52.441170991948624</v>
      </c>
      <c r="N433" s="35">
        <v>44.642621674196249</v>
      </c>
      <c r="O433" s="35">
        <v>39.467190080333431</v>
      </c>
      <c r="P433" s="35">
        <v>36.383439898257897</v>
      </c>
      <c r="Q433" s="35">
        <v>35.065089506659277</v>
      </c>
      <c r="R433" s="35">
        <v>35.370955479386353</v>
      </c>
      <c r="S433" s="35">
        <v>42.750267789543031</v>
      </c>
      <c r="T433" s="35">
        <v>49.98205965185479</v>
      </c>
      <c r="U433" s="35">
        <v>56.832922340560131</v>
      </c>
      <c r="V433" s="35">
        <v>63.141663820309844</v>
      </c>
      <c r="W433" s="35">
        <v>68.816155680840936</v>
      </c>
      <c r="X433" s="35">
        <v>73.821947795062954</v>
      </c>
      <c r="Y433" s="35">
        <v>78.167790681745174</v>
      </c>
      <c r="Z433" s="35">
        <v>81.891521665945206</v>
      </c>
    </row>
    <row r="434" spans="1:26">
      <c r="A434" s="241" t="s">
        <v>759</v>
      </c>
      <c r="B434" s="35" t="s">
        <v>93</v>
      </c>
      <c r="C434" s="35">
        <v>94.677088744733965</v>
      </c>
      <c r="D434" s="35">
        <v>93.556649284364994</v>
      </c>
      <c r="E434" s="35">
        <v>92.211229138067708</v>
      </c>
      <c r="F434" s="35">
        <v>90.600734414045164</v>
      </c>
      <c r="G434" s="35">
        <v>88.680301080543018</v>
      </c>
      <c r="H434" s="35">
        <v>86.400888275493188</v>
      </c>
      <c r="I434" s="35">
        <v>83.710578955879711</v>
      </c>
      <c r="J434" s="35">
        <v>100</v>
      </c>
      <c r="K434" s="35">
        <v>77.746811805143039</v>
      </c>
      <c r="L434" s="35">
        <v>61.631060468797159</v>
      </c>
      <c r="M434" s="35">
        <v>50.360164274939599</v>
      </c>
      <c r="N434" s="35">
        <v>42.792724677654</v>
      </c>
      <c r="O434" s="35">
        <v>38.066012270511926</v>
      </c>
      <c r="P434" s="35">
        <v>35.609092604637951</v>
      </c>
      <c r="Q434" s="35">
        <v>35.117638703695498</v>
      </c>
      <c r="R434" s="35">
        <v>36.530279736119454</v>
      </c>
      <c r="S434" s="35">
        <v>43.421363807518667</v>
      </c>
      <c r="T434" s="35">
        <v>50.159557357140848</v>
      </c>
      <c r="U434" s="35">
        <v>56.558733736007881</v>
      </c>
      <c r="V434" s="35">
        <v>62.488048912983771</v>
      </c>
      <c r="W434" s="35">
        <v>67.869463764270861</v>
      </c>
      <c r="X434" s="35">
        <v>72.669763847197245</v>
      </c>
      <c r="Y434" s="35">
        <v>76.8903233042453</v>
      </c>
      <c r="Z434" s="35">
        <v>80.556876336735812</v>
      </c>
    </row>
    <row r="435" spans="1:26">
      <c r="A435" s="241" t="s">
        <v>782</v>
      </c>
      <c r="B435" s="35" t="s">
        <v>82</v>
      </c>
      <c r="C435" s="35">
        <v>77.295881000735093</v>
      </c>
      <c r="D435" s="35">
        <v>73.803195240483305</v>
      </c>
      <c r="E435" s="35">
        <v>69.896536059905955</v>
      </c>
      <c r="F435" s="35">
        <v>65.569285905253736</v>
      </c>
      <c r="G435" s="35">
        <v>60.830503562247429</v>
      </c>
      <c r="H435" s="35">
        <v>55.709552072615431</v>
      </c>
      <c r="I435" s="35">
        <v>50.260431945083042</v>
      </c>
      <c r="J435" s="35">
        <v>44.56498324001911</v>
      </c>
      <c r="K435" s="35">
        <v>38.733863813307828</v>
      </c>
      <c r="L435" s="35">
        <v>100</v>
      </c>
      <c r="M435" s="35">
        <v>49.685989904691347</v>
      </c>
      <c r="N435" s="35">
        <v>27.372169392335209</v>
      </c>
      <c r="O435" s="35">
        <v>17.275384715957838</v>
      </c>
      <c r="P435" s="35">
        <v>12.740665463865003</v>
      </c>
      <c r="Q435" s="35">
        <v>17.008560900580022</v>
      </c>
      <c r="R435" s="35">
        <v>21.881809788840357</v>
      </c>
      <c r="S435" s="35">
        <v>27.232087770446352</v>
      </c>
      <c r="T435" s="35">
        <v>32.904089728058509</v>
      </c>
      <c r="U435" s="35">
        <v>38.733863813307828</v>
      </c>
      <c r="V435" s="35">
        <v>44.56498324001911</v>
      </c>
      <c r="W435" s="35">
        <v>50.260431945083042</v>
      </c>
      <c r="X435" s="35">
        <v>55.709552072615431</v>
      </c>
      <c r="Y435" s="35">
        <v>60.830503562247429</v>
      </c>
      <c r="Z435" s="35">
        <v>65.569285905253736</v>
      </c>
    </row>
    <row r="436" spans="1:26">
      <c r="A436" s="241" t="s">
        <v>782</v>
      </c>
      <c r="B436" s="35" t="s">
        <v>83</v>
      </c>
      <c r="C436" s="35">
        <v>95.234786352147154</v>
      </c>
      <c r="D436" s="35">
        <v>94.185215436000931</v>
      </c>
      <c r="E436" s="35">
        <v>92.9141003341622</v>
      </c>
      <c r="F436" s="35">
        <v>91.379405700840138</v>
      </c>
      <c r="G436" s="35">
        <v>89.53343812928793</v>
      </c>
      <c r="H436" s="35">
        <v>87.32326313630719</v>
      </c>
      <c r="I436" s="35">
        <v>84.691867538287042</v>
      </c>
      <c r="J436" s="35">
        <v>100</v>
      </c>
      <c r="K436" s="35">
        <v>78.932673002006766</v>
      </c>
      <c r="L436" s="35">
        <v>63.370659543512694</v>
      </c>
      <c r="M436" s="35">
        <v>52.242386274043106</v>
      </c>
      <c r="N436" s="35">
        <v>44.570096210156557</v>
      </c>
      <c r="O436" s="35">
        <v>39.587781617780344</v>
      </c>
      <c r="P436" s="35">
        <v>36.764260197452273</v>
      </c>
      <c r="Q436" s="35">
        <v>35.789041509919691</v>
      </c>
      <c r="R436" s="35">
        <v>36.553594662582491</v>
      </c>
      <c r="S436" s="35">
        <v>43.702890727723378</v>
      </c>
      <c r="T436" s="35">
        <v>50.679408058796774</v>
      </c>
      <c r="U436" s="35">
        <v>57.278490449163563</v>
      </c>
      <c r="V436" s="35">
        <v>63.359561434328192</v>
      </c>
      <c r="W436" s="35">
        <v>68.842439529245951</v>
      </c>
      <c r="X436" s="35">
        <v>73.697248483161189</v>
      </c>
      <c r="Y436" s="35">
        <v>77.931977872877695</v>
      </c>
      <c r="Z436" s="35">
        <v>81.580411334221353</v>
      </c>
    </row>
    <row r="437" spans="1:26">
      <c r="A437" s="241" t="s">
        <v>782</v>
      </c>
      <c r="B437" s="35" t="s">
        <v>84</v>
      </c>
      <c r="C437" s="35">
        <v>98.794453976037957</v>
      </c>
      <c r="D437" s="35">
        <v>98.442586979860408</v>
      </c>
      <c r="E437" s="35">
        <v>97.989181228704638</v>
      </c>
      <c r="F437" s="35">
        <v>97.40571256551867</v>
      </c>
      <c r="G437" s="35">
        <v>96.656162283072945</v>
      </c>
      <c r="H437" s="35">
        <v>100</v>
      </c>
      <c r="I437" s="35">
        <v>80.918886745328223</v>
      </c>
      <c r="J437" s="35">
        <v>66.233557601374372</v>
      </c>
      <c r="K437" s="35">
        <v>55.156247103379307</v>
      </c>
      <c r="L437" s="35">
        <v>46.961587144822332</v>
      </c>
      <c r="M437" s="35">
        <v>41.047696883738595</v>
      </c>
      <c r="N437" s="35">
        <v>36.951203494678879</v>
      </c>
      <c r="O437" s="35">
        <v>34.34005093784657</v>
      </c>
      <c r="P437" s="35">
        <v>32.9992084919174</v>
      </c>
      <c r="Q437" s="35">
        <v>32.817576273826269</v>
      </c>
      <c r="R437" s="35">
        <v>33.780079775079223</v>
      </c>
      <c r="S437" s="35">
        <v>35.96653853495895</v>
      </c>
      <c r="T437" s="35">
        <v>39.557497513829851</v>
      </c>
      <c r="U437" s="35">
        <v>48.449259651460217</v>
      </c>
      <c r="V437" s="35">
        <v>56.846757066483391</v>
      </c>
      <c r="W437" s="35">
        <v>64.444633211728032</v>
      </c>
      <c r="X437" s="35">
        <v>71.087829207344058</v>
      </c>
      <c r="Y437" s="35">
        <v>76.740986593482901</v>
      </c>
      <c r="Z437" s="35">
        <v>81.45002001041604</v>
      </c>
    </row>
    <row r="438" spans="1:26">
      <c r="A438" s="241" t="s">
        <v>782</v>
      </c>
      <c r="B438" s="35" t="s">
        <v>85</v>
      </c>
      <c r="C438" s="35">
        <v>99.939825340420413</v>
      </c>
      <c r="D438" s="35">
        <v>99.913801137083325</v>
      </c>
      <c r="E438" s="35">
        <v>99.876529783356801</v>
      </c>
      <c r="F438" s="35">
        <v>100</v>
      </c>
      <c r="G438" s="35">
        <v>88.231261857730885</v>
      </c>
      <c r="H438" s="35">
        <v>78.202078666094124</v>
      </c>
      <c r="I438" s="35">
        <v>69.805461496430269</v>
      </c>
      <c r="J438" s="35">
        <v>62.897059747484896</v>
      </c>
      <c r="K438" s="35">
        <v>57.321503821190888</v>
      </c>
      <c r="L438" s="35">
        <v>52.930144015091031</v>
      </c>
      <c r="M438" s="35">
        <v>49.591950355771289</v>
      </c>
      <c r="N438" s="35">
        <v>47.199533734157995</v>
      </c>
      <c r="O438" s="35">
        <v>45.672028032772374</v>
      </c>
      <c r="P438" s="35">
        <v>44.956186873670475</v>
      </c>
      <c r="Q438" s="35">
        <v>45.02664158038376</v>
      </c>
      <c r="R438" s="35">
        <v>45.885900510984648</v>
      </c>
      <c r="S438" s="35">
        <v>47.564352601416616</v>
      </c>
      <c r="T438" s="35">
        <v>50.120249540817831</v>
      </c>
      <c r="U438" s="35">
        <v>53.63934957790805</v>
      </c>
      <c r="V438" s="35">
        <v>58.233580718618114</v>
      </c>
      <c r="W438" s="35">
        <v>68.323251527273655</v>
      </c>
      <c r="X438" s="35">
        <v>76.520138629295047</v>
      </c>
      <c r="Y438" s="35">
        <v>82.890514562063075</v>
      </c>
      <c r="Z438" s="35">
        <v>87.686884590829294</v>
      </c>
    </row>
    <row r="439" spans="1:26">
      <c r="A439" s="241" t="s">
        <v>782</v>
      </c>
      <c r="B439" s="35" t="s">
        <v>86</v>
      </c>
      <c r="C439" s="35">
        <v>99.999559634639041</v>
      </c>
      <c r="D439" s="35">
        <v>99.999203525310691</v>
      </c>
      <c r="E439" s="35">
        <v>100</v>
      </c>
      <c r="F439" s="35">
        <v>89.712449444285269</v>
      </c>
      <c r="G439" s="35">
        <v>80.737024185458679</v>
      </c>
      <c r="H439" s="35">
        <v>73.007810500336305</v>
      </c>
      <c r="I439" s="35">
        <v>66.4345605653956</v>
      </c>
      <c r="J439" s="35">
        <v>60.916583285502426</v>
      </c>
      <c r="K439" s="35">
        <v>56.35283935860398</v>
      </c>
      <c r="L439" s="35">
        <v>52.648800592496549</v>
      </c>
      <c r="M439" s="35">
        <v>49.720780536971191</v>
      </c>
      <c r="N439" s="35">
        <v>47.498433903391913</v>
      </c>
      <c r="O439" s="35">
        <v>45.926029620190931</v>
      </c>
      <c r="P439" s="35">
        <v>44.962977883772801</v>
      </c>
      <c r="Q439" s="35">
        <v>44.583965301662339</v>
      </c>
      <c r="R439" s="35">
        <v>44.778938110422686</v>
      </c>
      <c r="S439" s="35">
        <v>45.553074575423402</v>
      </c>
      <c r="T439" s="35">
        <v>46.926800676782314</v>
      </c>
      <c r="U439" s="35">
        <v>48.935821355550203</v>
      </c>
      <c r="V439" s="35">
        <v>51.631055068730404</v>
      </c>
      <c r="W439" s="35">
        <v>55.078264903300699</v>
      </c>
      <c r="X439" s="35">
        <v>71.534459276516984</v>
      </c>
      <c r="Y439" s="35">
        <v>82.956419637830436</v>
      </c>
      <c r="Z439" s="35">
        <v>90.138835948252293</v>
      </c>
    </row>
    <row r="440" spans="1:26">
      <c r="A440" s="241" t="s">
        <v>782</v>
      </c>
      <c r="B440" s="35" t="s">
        <v>87</v>
      </c>
      <c r="C440" s="35">
        <v>100</v>
      </c>
      <c r="D440" s="35">
        <v>91.25849429160364</v>
      </c>
      <c r="E440" s="35">
        <v>83.462174008600769</v>
      </c>
      <c r="F440" s="35">
        <v>76.581282250797457</v>
      </c>
      <c r="G440" s="35">
        <v>70.568902607262359</v>
      </c>
      <c r="H440" s="35">
        <v>65.36838623498042</v>
      </c>
      <c r="I440" s="35">
        <v>60.919186861596067</v>
      </c>
      <c r="J440" s="35">
        <v>57.161225420604936</v>
      </c>
      <c r="K440" s="35">
        <v>54.037999299494153</v>
      </c>
      <c r="L440" s="35">
        <v>51.498685191371294</v>
      </c>
      <c r="M440" s="35">
        <v>49.499479585477282</v>
      </c>
      <c r="N440" s="35">
        <v>48.004393751653147</v>
      </c>
      <c r="O440" s="35">
        <v>46.985682787952875</v>
      </c>
      <c r="P440" s="35">
        <v>46.424048643442752</v>
      </c>
      <c r="Q440" s="35">
        <v>46.308719179096954</v>
      </c>
      <c r="R440" s="35">
        <v>46.637470881944552</v>
      </c>
      <c r="S440" s="35">
        <v>47.416631678186292</v>
      </c>
      <c r="T440" s="35">
        <v>48.661071248006444</v>
      </c>
      <c r="U440" s="35">
        <v>50.394157665746178</v>
      </c>
      <c r="V440" s="35">
        <v>52.647629311941081</v>
      </c>
      <c r="W440" s="35">
        <v>55.461298354976776</v>
      </c>
      <c r="X440" s="35">
        <v>58.882465947691841</v>
      </c>
      <c r="Y440" s="35">
        <v>62.964890231420689</v>
      </c>
      <c r="Z440" s="35">
        <v>89.550261065888066</v>
      </c>
    </row>
    <row r="441" spans="1:26">
      <c r="A441" s="241" t="s">
        <v>782</v>
      </c>
      <c r="B441" s="35" t="s">
        <v>88</v>
      </c>
      <c r="C441" s="35">
        <v>99.999999617620006</v>
      </c>
      <c r="D441" s="35">
        <v>100</v>
      </c>
      <c r="E441" s="35">
        <v>91.673839052913181</v>
      </c>
      <c r="F441" s="35">
        <v>84.221585368089052</v>
      </c>
      <c r="G441" s="35">
        <v>77.631015281354394</v>
      </c>
      <c r="H441" s="35">
        <v>71.870015359727802</v>
      </c>
      <c r="I441" s="35">
        <v>66.894298371617438</v>
      </c>
      <c r="J441" s="35">
        <v>62.653631638166843</v>
      </c>
      <c r="K441" s="35">
        <v>59.096622934971336</v>
      </c>
      <c r="L441" s="35">
        <v>56.174232921268782</v>
      </c>
      <c r="M441" s="35">
        <v>53.842239284245196</v>
      </c>
      <c r="N441" s="35">
        <v>52.062887079513466</v>
      </c>
      <c r="O441" s="35">
        <v>50.805940283191745</v>
      </c>
      <c r="P441" s="35">
        <v>50.049315076944026</v>
      </c>
      <c r="Q441" s="35">
        <v>49.779434966560302</v>
      </c>
      <c r="R441" s="35">
        <v>49.991406638645849</v>
      </c>
      <c r="S441" s="35">
        <v>50.689075678887619</v>
      </c>
      <c r="T441" s="35">
        <v>51.884983121596463</v>
      </c>
      <c r="U441" s="35">
        <v>53.600206366296391</v>
      </c>
      <c r="V441" s="35">
        <v>55.864029991675082</v>
      </c>
      <c r="W441" s="35">
        <v>58.713352429634625</v>
      </c>
      <c r="X441" s="35">
        <v>62.191693368020353</v>
      </c>
      <c r="Y441" s="35">
        <v>81.985924581992379</v>
      </c>
      <c r="Z441" s="35">
        <v>92.105188068228841</v>
      </c>
    </row>
    <row r="442" spans="1:26">
      <c r="A442" s="241" t="s">
        <v>782</v>
      </c>
      <c r="B442" s="35" t="s">
        <v>89</v>
      </c>
      <c r="C442" s="35">
        <v>99.98722984452003</v>
      </c>
      <c r="D442" s="35">
        <v>99.98008416196204</v>
      </c>
      <c r="E442" s="35">
        <v>99.968940728343412</v>
      </c>
      <c r="F442" s="35">
        <v>100</v>
      </c>
      <c r="G442" s="35">
        <v>90.12602804038255</v>
      </c>
      <c r="H442" s="35">
        <v>81.492525750467962</v>
      </c>
      <c r="I442" s="35">
        <v>74.062138894594653</v>
      </c>
      <c r="J442" s="35">
        <v>67.765986793874163</v>
      </c>
      <c r="K442" s="35">
        <v>62.519494544538077</v>
      </c>
      <c r="L442" s="35">
        <v>58.234241997925672</v>
      </c>
      <c r="M442" s="35">
        <v>54.826269455209761</v>
      </c>
      <c r="N442" s="35">
        <v>52.221537406913598</v>
      </c>
      <c r="O442" s="35">
        <v>50.359280866418402</v>
      </c>
      <c r="P442" s="35">
        <v>49.193920086771236</v>
      </c>
      <c r="Q442" s="35">
        <v>48.696055516677724</v>
      </c>
      <c r="R442" s="35">
        <v>48.852926093864049</v>
      </c>
      <c r="S442" s="35">
        <v>49.668565507229495</v>
      </c>
      <c r="T442" s="35">
        <v>51.16375553988243</v>
      </c>
      <c r="U442" s="35">
        <v>53.375745351628353</v>
      </c>
      <c r="V442" s="35">
        <v>56.357573554568731</v>
      </c>
      <c r="W442" s="35">
        <v>68.917993651115296</v>
      </c>
      <c r="X442" s="35">
        <v>78.615851760816227</v>
      </c>
      <c r="Y442" s="35">
        <v>85.636044190692843</v>
      </c>
      <c r="Z442" s="35">
        <v>90.505932942324279</v>
      </c>
    </row>
    <row r="443" spans="1:26">
      <c r="A443" s="241" t="s">
        <v>782</v>
      </c>
      <c r="B443" s="35" t="s">
        <v>90</v>
      </c>
      <c r="C443" s="35">
        <v>99.722182171752621</v>
      </c>
      <c r="D443" s="35">
        <v>99.626571423942551</v>
      </c>
      <c r="E443" s="35">
        <v>99.498148847814875</v>
      </c>
      <c r="F443" s="35">
        <v>99.325728650273007</v>
      </c>
      <c r="G443" s="35">
        <v>100</v>
      </c>
      <c r="H443" s="35">
        <v>87.83818059048491</v>
      </c>
      <c r="I443" s="35">
        <v>77.575479904503752</v>
      </c>
      <c r="J443" s="35">
        <v>69.102275484290288</v>
      </c>
      <c r="K443" s="35">
        <v>62.259535224014165</v>
      </c>
      <c r="L443" s="35">
        <v>56.874645742644084</v>
      </c>
      <c r="M443" s="35">
        <v>52.785006562487879</v>
      </c>
      <c r="N443" s="35">
        <v>49.852098822932547</v>
      </c>
      <c r="O443" s="35">
        <v>47.968998809378938</v>
      </c>
      <c r="P443" s="35">
        <v>47.063879031252199</v>
      </c>
      <c r="Q443" s="35">
        <v>47.101366013061288</v>
      </c>
      <c r="R443" s="35">
        <v>48.082935513330405</v>
      </c>
      <c r="S443" s="35">
        <v>50.0468995297662</v>
      </c>
      <c r="T443" s="35">
        <v>53.067962351122311</v>
      </c>
      <c r="U443" s="35">
        <v>57.255743533777256</v>
      </c>
      <c r="V443" s="35">
        <v>65.828247502430997</v>
      </c>
      <c r="W443" s="35">
        <v>73.135839147247822</v>
      </c>
      <c r="X443" s="35">
        <v>79.15862064395192</v>
      </c>
      <c r="Y443" s="35">
        <v>83.996786366780995</v>
      </c>
      <c r="Z443" s="35">
        <v>87.808668084847639</v>
      </c>
    </row>
    <row r="444" spans="1:26">
      <c r="A444" s="241" t="s">
        <v>782</v>
      </c>
      <c r="B444" s="35" t="s">
        <v>91</v>
      </c>
      <c r="C444" s="35">
        <v>98.525172965365826</v>
      </c>
      <c r="D444" s="35">
        <v>98.15331188034412</v>
      </c>
      <c r="E444" s="35">
        <v>97.688918706043111</v>
      </c>
      <c r="F444" s="35">
        <v>97.109666166114735</v>
      </c>
      <c r="G444" s="35">
        <v>96.388235425110196</v>
      </c>
      <c r="H444" s="35">
        <v>95.491425955125791</v>
      </c>
      <c r="I444" s="35">
        <v>100</v>
      </c>
      <c r="J444" s="35">
        <v>88.4130415504263</v>
      </c>
      <c r="K444" s="35">
        <v>78.682390325731234</v>
      </c>
      <c r="L444" s="35">
        <v>70.792883214175717</v>
      </c>
      <c r="M444" s="35">
        <v>64.641789589207107</v>
      </c>
      <c r="N444" s="35">
        <v>60.093543636419653</v>
      </c>
      <c r="O444" s="35">
        <v>57.017309593042086</v>
      </c>
      <c r="P444" s="35">
        <v>55.310221630372261</v>
      </c>
      <c r="Q444" s="35">
        <v>54.910310723215858</v>
      </c>
      <c r="R444" s="35">
        <v>55.802563650929734</v>
      </c>
      <c r="S444" s="35">
        <v>58.02021931088418</v>
      </c>
      <c r="T444" s="35">
        <v>64.626318658733922</v>
      </c>
      <c r="U444" s="35">
        <v>70.493749139159405</v>
      </c>
      <c r="V444" s="35">
        <v>75.596093328600688</v>
      </c>
      <c r="W444" s="35">
        <v>79.957647885981871</v>
      </c>
      <c r="X444" s="35">
        <v>83.63460791977883</v>
      </c>
      <c r="Y444" s="35">
        <v>86.699956494474634</v>
      </c>
      <c r="Z444" s="35">
        <v>89.232543504932551</v>
      </c>
    </row>
    <row r="445" spans="1:26">
      <c r="A445" s="241" t="s">
        <v>782</v>
      </c>
      <c r="B445" s="35" t="s">
        <v>92</v>
      </c>
      <c r="C445" s="35">
        <v>94.444111949257831</v>
      </c>
      <c r="D445" s="35">
        <v>93.350622620206096</v>
      </c>
      <c r="E445" s="35">
        <v>92.052096116803611</v>
      </c>
      <c r="F445" s="35">
        <v>90.51451538395844</v>
      </c>
      <c r="G445" s="35">
        <v>88.700147453864332</v>
      </c>
      <c r="H445" s="35">
        <v>86.568018086554048</v>
      </c>
      <c r="I445" s="35">
        <v>84.074888666489542</v>
      </c>
      <c r="J445" s="35">
        <v>81.176925404523303</v>
      </c>
      <c r="K445" s="35">
        <v>100</v>
      </c>
      <c r="L445" s="35">
        <v>82.611143638193994</v>
      </c>
      <c r="M445" s="35">
        <v>69.308383990542993</v>
      </c>
      <c r="N445" s="35">
        <v>59.643475495152011</v>
      </c>
      <c r="O445" s="35">
        <v>53.072177971441462</v>
      </c>
      <c r="P445" s="35">
        <v>49.123618870397166</v>
      </c>
      <c r="Q445" s="35">
        <v>47.477825154385876</v>
      </c>
      <c r="R445" s="35">
        <v>53.653425979754978</v>
      </c>
      <c r="S445" s="35">
        <v>59.46158834557076</v>
      </c>
      <c r="T445" s="35">
        <v>64.81591681739225</v>
      </c>
      <c r="U445" s="35">
        <v>69.668846006402418</v>
      </c>
      <c r="V445" s="35">
        <v>74.004759341188446</v>
      </c>
      <c r="W445" s="35">
        <v>77.832275079095865</v>
      </c>
      <c r="X445" s="35">
        <v>81.176925404523303</v>
      </c>
      <c r="Y445" s="35">
        <v>84.074888666489542</v>
      </c>
      <c r="Z445" s="35">
        <v>86.568018086554048</v>
      </c>
    </row>
    <row r="446" spans="1:26">
      <c r="A446" s="241" t="s">
        <v>782</v>
      </c>
      <c r="B446" s="35" t="s">
        <v>93</v>
      </c>
      <c r="C446" s="35">
        <v>90.269587081498472</v>
      </c>
      <c r="D446" s="35">
        <v>88.715095186790208</v>
      </c>
      <c r="E446" s="35">
        <v>86.932625634344888</v>
      </c>
      <c r="F446" s="35">
        <v>84.895881639516844</v>
      </c>
      <c r="G446" s="35">
        <v>82.578059982444373</v>
      </c>
      <c r="H446" s="35">
        <v>79.952866075507714</v>
      </c>
      <c r="I446" s="35">
        <v>76.995920844561439</v>
      </c>
      <c r="J446" s="35">
        <v>73.68662067765321</v>
      </c>
      <c r="K446" s="35">
        <v>70.010487842544237</v>
      </c>
      <c r="L446" s="35">
        <v>100</v>
      </c>
      <c r="M446" s="35">
        <v>76.695738918314959</v>
      </c>
      <c r="N446" s="35">
        <v>60.934119436245503</v>
      </c>
      <c r="O446" s="35">
        <v>51.279562997537219</v>
      </c>
      <c r="P446" s="35">
        <v>46.430606379291831</v>
      </c>
      <c r="Q446" s="35">
        <v>51.730293027360865</v>
      </c>
      <c r="R446" s="35">
        <v>56.790215226020045</v>
      </c>
      <c r="S446" s="35">
        <v>61.547824041145724</v>
      </c>
      <c r="T446" s="35">
        <v>65.962001791960446</v>
      </c>
      <c r="U446" s="35">
        <v>70.010487842544237</v>
      </c>
      <c r="V446" s="35">
        <v>73.68662067765321</v>
      </c>
      <c r="W446" s="35">
        <v>76.995920844561439</v>
      </c>
      <c r="X446" s="35">
        <v>79.952866075507714</v>
      </c>
      <c r="Y446" s="35">
        <v>82.578059982444373</v>
      </c>
      <c r="Z446" s="35">
        <v>84.895881639516844</v>
      </c>
    </row>
    <row r="447" spans="1:26">
      <c r="A447" s="241" t="s">
        <v>771</v>
      </c>
      <c r="B447" s="35" t="s">
        <v>82</v>
      </c>
      <c r="C447" s="35">
        <v>95.733043979946359</v>
      </c>
      <c r="D447" s="35">
        <v>94.921371690213491</v>
      </c>
      <c r="E447" s="35">
        <v>93.960700845021222</v>
      </c>
      <c r="F447" s="35">
        <v>92.825942220912268</v>
      </c>
      <c r="G447" s="35">
        <v>91.488730292123748</v>
      </c>
      <c r="H447" s="35">
        <v>89.917405497087259</v>
      </c>
      <c r="I447" s="35">
        <v>88.077209171017685</v>
      </c>
      <c r="J447" s="35">
        <v>85.930792984497785</v>
      </c>
      <c r="K447" s="35">
        <v>100</v>
      </c>
      <c r="L447" s="35">
        <v>86.994169798629343</v>
      </c>
      <c r="M447" s="35">
        <v>76.550295282486232</v>
      </c>
      <c r="N447" s="35">
        <v>68.712701627597681</v>
      </c>
      <c r="O447" s="35">
        <v>63.35069907155367</v>
      </c>
      <c r="P447" s="35">
        <v>60.294303142170826</v>
      </c>
      <c r="Q447" s="35">
        <v>59.417684873541546</v>
      </c>
      <c r="R447" s="35">
        <v>64.588408117596003</v>
      </c>
      <c r="S447" s="35">
        <v>69.292936667305014</v>
      </c>
      <c r="T447" s="35">
        <v>73.516676608755333</v>
      </c>
      <c r="U447" s="35">
        <v>77.266235117396249</v>
      </c>
      <c r="V447" s="35">
        <v>80.563269295248105</v>
      </c>
      <c r="W447" s="35">
        <v>83.439171286115283</v>
      </c>
      <c r="X447" s="35">
        <v>85.930792984497785</v>
      </c>
      <c r="Y447" s="35">
        <v>88.077209171017685</v>
      </c>
      <c r="Z447" s="35">
        <v>89.917405497087259</v>
      </c>
    </row>
    <row r="448" spans="1:26">
      <c r="A448" s="241" t="s">
        <v>771</v>
      </c>
      <c r="B448" s="35" t="s">
        <v>83</v>
      </c>
      <c r="C448" s="35">
        <v>97.090707214768216</v>
      </c>
      <c r="D448" s="35">
        <v>96.417603119683818</v>
      </c>
      <c r="E448" s="35">
        <v>95.592681249306992</v>
      </c>
      <c r="F448" s="35">
        <v>94.583724285742065</v>
      </c>
      <c r="G448" s="35">
        <v>93.352723862784671</v>
      </c>
      <c r="H448" s="35">
        <v>91.855388691967889</v>
      </c>
      <c r="I448" s="35">
        <v>90.040929765560861</v>
      </c>
      <c r="J448" s="35">
        <v>100</v>
      </c>
      <c r="K448" s="35">
        <v>85.901095223717732</v>
      </c>
      <c r="L448" s="35">
        <v>74.462392017648313</v>
      </c>
      <c r="M448" s="35">
        <v>65.534233940188258</v>
      </c>
      <c r="N448" s="35">
        <v>58.866399811513702</v>
      </c>
      <c r="O448" s="35">
        <v>54.197156174131109</v>
      </c>
      <c r="P448" s="35">
        <v>51.306327673333655</v>
      </c>
      <c r="Q448" s="35">
        <v>50.042935970503542</v>
      </c>
      <c r="R448" s="35">
        <v>50.337591416161956</v>
      </c>
      <c r="S448" s="35">
        <v>57.18388894569614</v>
      </c>
      <c r="T448" s="35">
        <v>63.474882794182605</v>
      </c>
      <c r="U448" s="35">
        <v>69.122853016172854</v>
      </c>
      <c r="V448" s="35">
        <v>74.097297505727354</v>
      </c>
      <c r="W448" s="35">
        <v>78.410099484957996</v>
      </c>
      <c r="X448" s="35">
        <v>82.101343144426991</v>
      </c>
      <c r="Y448" s="35">
        <v>85.227475370556917</v>
      </c>
      <c r="Z448" s="35">
        <v>87.852340071488129</v>
      </c>
    </row>
    <row r="449" spans="1:26">
      <c r="A449" s="241" t="s">
        <v>771</v>
      </c>
      <c r="B449" s="35" t="s">
        <v>84</v>
      </c>
      <c r="C449" s="35">
        <v>98.97898063754117</v>
      </c>
      <c r="D449" s="35">
        <v>98.680565319833534</v>
      </c>
      <c r="E449" s="35">
        <v>98.295762865992756</v>
      </c>
      <c r="F449" s="35">
        <v>97.800122211194036</v>
      </c>
      <c r="G449" s="35">
        <v>97.162643899791306</v>
      </c>
      <c r="H449" s="35">
        <v>100</v>
      </c>
      <c r="I449" s="35">
        <v>83.568550260944832</v>
      </c>
      <c r="J449" s="35">
        <v>70.470097626994729</v>
      </c>
      <c r="K449" s="35">
        <v>60.267585171816087</v>
      </c>
      <c r="L449" s="35">
        <v>52.503545460876211</v>
      </c>
      <c r="M449" s="35">
        <v>46.764798777420133</v>
      </c>
      <c r="N449" s="35">
        <v>42.712792901712938</v>
      </c>
      <c r="O449" s="35">
        <v>40.093338878969789</v>
      </c>
      <c r="P449" s="35">
        <v>38.736254460887039</v>
      </c>
      <c r="Q449" s="35">
        <v>38.551770249555233</v>
      </c>
      <c r="R449" s="35">
        <v>39.527605065220868</v>
      </c>
      <c r="S449" s="35">
        <v>41.728511960485918</v>
      </c>
      <c r="T449" s="35">
        <v>45.298526324656116</v>
      </c>
      <c r="U449" s="35">
        <v>53.928379598501941</v>
      </c>
      <c r="V449" s="35">
        <v>61.844996511105002</v>
      </c>
      <c r="W449" s="35">
        <v>68.84288433041668</v>
      </c>
      <c r="X449" s="35">
        <v>74.849276341207755</v>
      </c>
      <c r="Y449" s="35">
        <v>79.886371525991734</v>
      </c>
      <c r="Z449" s="35">
        <v>84.034316486309351</v>
      </c>
    </row>
    <row r="450" spans="1:26">
      <c r="A450" s="241" t="s">
        <v>771</v>
      </c>
      <c r="B450" s="35" t="s">
        <v>85</v>
      </c>
      <c r="C450" s="35">
        <v>99.850728713168067</v>
      </c>
      <c r="D450" s="35">
        <v>99.789494691055225</v>
      </c>
      <c r="E450" s="35">
        <v>99.703182752734349</v>
      </c>
      <c r="F450" s="35">
        <v>99.581563436113242</v>
      </c>
      <c r="G450" s="35">
        <v>100</v>
      </c>
      <c r="H450" s="35">
        <v>87.521978585849055</v>
      </c>
      <c r="I450" s="35">
        <v>76.987104784584048</v>
      </c>
      <c r="J450" s="35">
        <v>68.252111692317428</v>
      </c>
      <c r="K450" s="35">
        <v>61.136706751693723</v>
      </c>
      <c r="L450" s="35">
        <v>55.453882281443278</v>
      </c>
      <c r="M450" s="35">
        <v>51.029446375375365</v>
      </c>
      <c r="N450" s="35">
        <v>47.713328175656031</v>
      </c>
      <c r="O450" s="35">
        <v>45.385275267741285</v>
      </c>
      <c r="P450" s="35">
        <v>43.957147889208514</v>
      </c>
      <c r="Q450" s="35">
        <v>43.373451433446839</v>
      </c>
      <c r="R450" s="35">
        <v>43.611206414670697</v>
      </c>
      <c r="S450" s="35">
        <v>44.679793424213223</v>
      </c>
      <c r="T450" s="35">
        <v>46.621023470426856</v>
      </c>
      <c r="U450" s="35">
        <v>49.509332486140842</v>
      </c>
      <c r="V450" s="35">
        <v>60.408617442759528</v>
      </c>
      <c r="W450" s="35">
        <v>69.752548841579241</v>
      </c>
      <c r="X450" s="35">
        <v>77.349707355574424</v>
      </c>
      <c r="Y450" s="35">
        <v>83.292142284199613</v>
      </c>
      <c r="Z450" s="35">
        <v>87.811785085036092</v>
      </c>
    </row>
    <row r="451" spans="1:26">
      <c r="A451" s="241" t="s">
        <v>771</v>
      </c>
      <c r="B451" s="35" t="s">
        <v>86</v>
      </c>
      <c r="C451" s="35">
        <v>99.997642488963976</v>
      </c>
      <c r="D451" s="35">
        <v>99.996113154588002</v>
      </c>
      <c r="E451" s="35">
        <v>100</v>
      </c>
      <c r="F451" s="35">
        <v>89.985480106056187</v>
      </c>
      <c r="G451" s="35">
        <v>81.230522490143315</v>
      </c>
      <c r="H451" s="35">
        <v>73.687309122995671</v>
      </c>
      <c r="I451" s="35">
        <v>67.279572738395387</v>
      </c>
      <c r="J451" s="35">
        <v>61.917414487166546</v>
      </c>
      <c r="K451" s="35">
        <v>57.508301234202264</v>
      </c>
      <c r="L451" s="35">
        <v>53.964712314516163</v>
      </c>
      <c r="M451" s="35">
        <v>51.20911536632822</v>
      </c>
      <c r="N451" s="35">
        <v>49.176975566382538</v>
      </c>
      <c r="O451" s="35">
        <v>47.81842358890664</v>
      </c>
      <c r="P451" s="35">
        <v>47.099083401854877</v>
      </c>
      <c r="Q451" s="35">
        <v>47.000426959460476</v>
      </c>
      <c r="R451" s="35">
        <v>47.519895863997725</v>
      </c>
      <c r="S451" s="35">
        <v>48.670914435398366</v>
      </c>
      <c r="T451" s="35">
        <v>50.482811082595404</v>
      </c>
      <c r="U451" s="35">
        <v>53.000558544640462</v>
      </c>
      <c r="V451" s="35">
        <v>56.284131120975424</v>
      </c>
      <c r="W451" s="35">
        <v>60.407153643209156</v>
      </c>
      <c r="X451" s="35">
        <v>73.396310031182509</v>
      </c>
      <c r="Y451" s="35">
        <v>82.784043939682803</v>
      </c>
      <c r="Z451" s="35">
        <v>89.128387563831438</v>
      </c>
    </row>
    <row r="452" spans="1:26">
      <c r="A452" s="241" t="s">
        <v>771</v>
      </c>
      <c r="B452" s="35" t="s">
        <v>87</v>
      </c>
      <c r="C452" s="35">
        <v>99.999992497116835</v>
      </c>
      <c r="D452" s="35">
        <v>100</v>
      </c>
      <c r="E452" s="35">
        <v>91.324742865691206</v>
      </c>
      <c r="F452" s="35">
        <v>83.598009260007643</v>
      </c>
      <c r="G452" s="35">
        <v>76.802119272568092</v>
      </c>
      <c r="H452" s="35">
        <v>70.897593933356191</v>
      </c>
      <c r="I452" s="35">
        <v>65.832148946381238</v>
      </c>
      <c r="J452" s="35">
        <v>61.547834685378866</v>
      </c>
      <c r="K452" s="35">
        <v>57.986416500494762</v>
      </c>
      <c r="L452" s="35">
        <v>55.093233993403047</v>
      </c>
      <c r="M452" s="35">
        <v>52.819836120480424</v>
      </c>
      <c r="N452" s="35">
        <v>51.125689545026134</v>
      </c>
      <c r="O452" s="35">
        <v>49.979224771651005</v>
      </c>
      <c r="P452" s="35">
        <v>49.358435762891226</v>
      </c>
      <c r="Q452" s="35">
        <v>49.251194940640339</v>
      </c>
      <c r="R452" s="35">
        <v>49.655392398063633</v>
      </c>
      <c r="S452" s="35">
        <v>50.578957688087513</v>
      </c>
      <c r="T452" s="35">
        <v>52.039774218815616</v>
      </c>
      <c r="U452" s="35">
        <v>54.065448367024317</v>
      </c>
      <c r="V452" s="35">
        <v>56.692846007859877</v>
      </c>
      <c r="W452" s="35">
        <v>59.96725711742328</v>
      </c>
      <c r="X452" s="35">
        <v>63.940995170258333</v>
      </c>
      <c r="Y452" s="35">
        <v>80.612328762778588</v>
      </c>
      <c r="Z452" s="35">
        <v>90.203837419667011</v>
      </c>
    </row>
    <row r="453" spans="1:26">
      <c r="A453" s="241" t="s">
        <v>771</v>
      </c>
      <c r="B453" s="35" t="s">
        <v>88</v>
      </c>
      <c r="C453" s="35">
        <v>99.999757983592218</v>
      </c>
      <c r="D453" s="35">
        <v>99.999552181065866</v>
      </c>
      <c r="E453" s="35">
        <v>100</v>
      </c>
      <c r="F453" s="35">
        <v>91.228020739731974</v>
      </c>
      <c r="G453" s="35">
        <v>83.433824653433263</v>
      </c>
      <c r="H453" s="35">
        <v>76.601829177084497</v>
      </c>
      <c r="I453" s="35">
        <v>70.69226990759914</v>
      </c>
      <c r="J453" s="35">
        <v>65.651300038658619</v>
      </c>
      <c r="K453" s="35">
        <v>61.418978321926943</v>
      </c>
      <c r="L453" s="35">
        <v>57.9352519981745</v>
      </c>
      <c r="M453" s="35">
        <v>55.144215084557914</v>
      </c>
      <c r="N453" s="35">
        <v>52.996989851933954</v>
      </c>
      <c r="O453" s="35">
        <v>51.453576683940263</v>
      </c>
      <c r="P453" s="35">
        <v>50.483974990790649</v>
      </c>
      <c r="Q453" s="35">
        <v>50.068816864701304</v>
      </c>
      <c r="R453" s="35">
        <v>50.199688714152387</v>
      </c>
      <c r="S453" s="35">
        <v>50.879250539528421</v>
      </c>
      <c r="T453" s="35">
        <v>52.121199537685094</v>
      </c>
      <c r="U453" s="35">
        <v>53.950063339979529</v>
      </c>
      <c r="V453" s="35">
        <v>56.400746272652782</v>
      </c>
      <c r="W453" s="35">
        <v>59.517687803832111</v>
      </c>
      <c r="X453" s="35">
        <v>75.234816007476454</v>
      </c>
      <c r="Y453" s="35">
        <v>85.640107127486687</v>
      </c>
      <c r="Z453" s="35">
        <v>91.93019974959104</v>
      </c>
    </row>
    <row r="454" spans="1:26">
      <c r="A454" s="241" t="s">
        <v>771</v>
      </c>
      <c r="B454" s="35" t="s">
        <v>89</v>
      </c>
      <c r="C454" s="35">
        <v>99.974995674948246</v>
      </c>
      <c r="D454" s="35">
        <v>99.962511202323142</v>
      </c>
      <c r="E454" s="35">
        <v>99.943795288818407</v>
      </c>
      <c r="F454" s="35">
        <v>100</v>
      </c>
      <c r="G454" s="35">
        <v>89.984735829556683</v>
      </c>
      <c r="H454" s="35">
        <v>81.254234310730538</v>
      </c>
      <c r="I454" s="35">
        <v>73.771262404969846</v>
      </c>
      <c r="J454" s="35">
        <v>67.464073367882165</v>
      </c>
      <c r="K454" s="35">
        <v>62.244064955718784</v>
      </c>
      <c r="L454" s="35">
        <v>58.018902337122611</v>
      </c>
      <c r="M454" s="35">
        <v>54.701628489573636</v>
      </c>
      <c r="N454" s="35">
        <v>52.216582658194177</v>
      </c>
      <c r="O454" s="35">
        <v>50.50298731699926</v>
      </c>
      <c r="P454" s="35">
        <v>49.516960390990519</v>
      </c>
      <c r="Q454" s="35">
        <v>49.232543318451121</v>
      </c>
      <c r="R454" s="35">
        <v>49.642154121048634</v>
      </c>
      <c r="S454" s="35">
        <v>50.756698882743997</v>
      </c>
      <c r="T454" s="35">
        <v>52.605408458178339</v>
      </c>
      <c r="U454" s="35">
        <v>55.235304096063146</v>
      </c>
      <c r="V454" s="35">
        <v>58.710027678575074</v>
      </c>
      <c r="W454" s="35">
        <v>69.836794880718443</v>
      </c>
      <c r="X454" s="35">
        <v>78.570917969894154</v>
      </c>
      <c r="Y454" s="35">
        <v>85.076119722731178</v>
      </c>
      <c r="Z454" s="35">
        <v>89.749984263852241</v>
      </c>
    </row>
    <row r="455" spans="1:26">
      <c r="A455" s="241" t="s">
        <v>771</v>
      </c>
      <c r="B455" s="35" t="s">
        <v>90</v>
      </c>
      <c r="C455" s="35">
        <v>99.764026906052521</v>
      </c>
      <c r="D455" s="35">
        <v>99.683650982451326</v>
      </c>
      <c r="E455" s="35">
        <v>99.575962837590353</v>
      </c>
      <c r="F455" s="35">
        <v>99.431733426781648</v>
      </c>
      <c r="G455" s="35">
        <v>100</v>
      </c>
      <c r="H455" s="35">
        <v>89.870691690536347</v>
      </c>
      <c r="I455" s="35">
        <v>81.110032225315379</v>
      </c>
      <c r="J455" s="35">
        <v>73.710716986686606</v>
      </c>
      <c r="K455" s="35">
        <v>67.61307536791567</v>
      </c>
      <c r="L455" s="35">
        <v>62.73153083281349</v>
      </c>
      <c r="M455" s="35">
        <v>58.974315288781796</v>
      </c>
      <c r="N455" s="35">
        <v>56.25705331555767</v>
      </c>
      <c r="O455" s="35">
        <v>54.511472267789976</v>
      </c>
      <c r="P455" s="35">
        <v>53.690582829286583</v>
      </c>
      <c r="Q455" s="35">
        <v>53.771457185572167</v>
      </c>
      <c r="R455" s="35">
        <v>54.75637754051278</v>
      </c>
      <c r="S455" s="35">
        <v>56.672727573146453</v>
      </c>
      <c r="T455" s="35">
        <v>59.571589921298816</v>
      </c>
      <c r="U455" s="35">
        <v>63.524603842477745</v>
      </c>
      <c r="V455" s="35">
        <v>71.134845432780381</v>
      </c>
      <c r="W455" s="35">
        <v>77.473905708097519</v>
      </c>
      <c r="X455" s="35">
        <v>82.611796043077433</v>
      </c>
      <c r="Y455" s="35">
        <v>86.690602659636738</v>
      </c>
      <c r="Z455" s="35">
        <v>89.878242235035174</v>
      </c>
    </row>
    <row r="456" spans="1:26">
      <c r="A456" s="241" t="s">
        <v>771</v>
      </c>
      <c r="B456" s="35" t="s">
        <v>91</v>
      </c>
      <c r="C456" s="35">
        <v>98.715358345988463</v>
      </c>
      <c r="D456" s="35">
        <v>98.385793338549291</v>
      </c>
      <c r="E456" s="35">
        <v>97.972648615838523</v>
      </c>
      <c r="F456" s="35">
        <v>97.45528823931312</v>
      </c>
      <c r="G456" s="35">
        <v>96.808305237507341</v>
      </c>
      <c r="H456" s="35">
        <v>96.000606761720789</v>
      </c>
      <c r="I456" s="35">
        <v>100</v>
      </c>
      <c r="J456" s="35">
        <v>89.556594010183645</v>
      </c>
      <c r="K456" s="35">
        <v>80.653292142736078</v>
      </c>
      <c r="L456" s="35">
        <v>73.325900860720367</v>
      </c>
      <c r="M456" s="35">
        <v>67.527926523535967</v>
      </c>
      <c r="N456" s="35">
        <v>63.17434017028706</v>
      </c>
      <c r="O456" s="35">
        <v>60.173677155018353</v>
      </c>
      <c r="P456" s="35">
        <v>58.449349102962955</v>
      </c>
      <c r="Q456" s="35">
        <v>57.952427341931298</v>
      </c>
      <c r="R456" s="35">
        <v>58.668153252951569</v>
      </c>
      <c r="S456" s="35">
        <v>60.617690925422743</v>
      </c>
      <c r="T456" s="35">
        <v>67.038156591149388</v>
      </c>
      <c r="U456" s="35">
        <v>72.679192951393105</v>
      </c>
      <c r="V456" s="35">
        <v>77.537308332900096</v>
      </c>
      <c r="W456" s="35">
        <v>81.654151738035367</v>
      </c>
      <c r="X456" s="35">
        <v>85.097784310051424</v>
      </c>
      <c r="Y456" s="35">
        <v>87.948399857149099</v>
      </c>
      <c r="Z456" s="35">
        <v>90.288483662095587</v>
      </c>
    </row>
    <row r="457" spans="1:26">
      <c r="A457" s="241" t="s">
        <v>771</v>
      </c>
      <c r="B457" s="35" t="s">
        <v>92</v>
      </c>
      <c r="C457" s="35">
        <v>96.452963162850054</v>
      </c>
      <c r="D457" s="35">
        <v>95.726413153221529</v>
      </c>
      <c r="E457" s="35">
        <v>94.855454182857784</v>
      </c>
      <c r="F457" s="35">
        <v>93.813383969543992</v>
      </c>
      <c r="G457" s="35">
        <v>92.569469131786136</v>
      </c>
      <c r="H457" s="35">
        <v>91.088756878632367</v>
      </c>
      <c r="I457" s="35">
        <v>89.332100803051901</v>
      </c>
      <c r="J457" s="35">
        <v>100</v>
      </c>
      <c r="K457" s="35">
        <v>85.074181218521673</v>
      </c>
      <c r="L457" s="35">
        <v>73.24151613814324</v>
      </c>
      <c r="M457" s="35">
        <v>64.330451127869608</v>
      </c>
      <c r="N457" s="35">
        <v>58.037376477420658</v>
      </c>
      <c r="O457" s="35">
        <v>54.05939203846507</v>
      </c>
      <c r="P457" s="35">
        <v>52.168429398530158</v>
      </c>
      <c r="Q457" s="35">
        <v>52.246451769295653</v>
      </c>
      <c r="R457" s="35">
        <v>54.298449624748748</v>
      </c>
      <c r="S457" s="35">
        <v>60.202474929215391</v>
      </c>
      <c r="T457" s="35">
        <v>65.618995054082262</v>
      </c>
      <c r="U457" s="35">
        <v>70.502896762374974</v>
      </c>
      <c r="V457" s="35">
        <v>74.842914369837231</v>
      </c>
      <c r="W457" s="35">
        <v>78.652869546348697</v>
      </c>
      <c r="X457" s="35">
        <v>81.963582772281754</v>
      </c>
      <c r="Y457" s="35">
        <v>84.816114011033079</v>
      </c>
      <c r="Z457" s="35">
        <v>87.256527733915803</v>
      </c>
    </row>
    <row r="458" spans="1:26">
      <c r="A458" s="241" t="s">
        <v>771</v>
      </c>
      <c r="B458" s="35" t="s">
        <v>93</v>
      </c>
      <c r="C458" s="35">
        <v>94.451225504377163</v>
      </c>
      <c r="D458" s="35">
        <v>93.459227471976774</v>
      </c>
      <c r="E458" s="35">
        <v>92.297933787842439</v>
      </c>
      <c r="F458" s="35">
        <v>90.941613715554126</v>
      </c>
      <c r="G458" s="35">
        <v>89.361869749688793</v>
      </c>
      <c r="H458" s="35">
        <v>87.527874698156182</v>
      </c>
      <c r="I458" s="35">
        <v>85.406875482740844</v>
      </c>
      <c r="J458" s="35">
        <v>82.965061081901908</v>
      </c>
      <c r="K458" s="35">
        <v>100</v>
      </c>
      <c r="L458" s="35">
        <v>83.80728270160121</v>
      </c>
      <c r="M458" s="35">
        <v>71.451290430194533</v>
      </c>
      <c r="N458" s="35">
        <v>62.725501436126351</v>
      </c>
      <c r="O458" s="35">
        <v>57.239332287364164</v>
      </c>
      <c r="P458" s="35">
        <v>54.645204505196332</v>
      </c>
      <c r="Q458" s="35">
        <v>54.752027145856161</v>
      </c>
      <c r="R458" s="35">
        <v>60.02572660866776</v>
      </c>
      <c r="S458" s="35">
        <v>64.909517973009088</v>
      </c>
      <c r="T458" s="35">
        <v>69.369278249917826</v>
      </c>
      <c r="U458" s="35">
        <v>73.393278814996535</v>
      </c>
      <c r="V458" s="35">
        <v>76.987118977018241</v>
      </c>
      <c r="W458" s="35">
        <v>80.168907377269505</v>
      </c>
      <c r="X458" s="35">
        <v>82.965061081901908</v>
      </c>
      <c r="Y458" s="35">
        <v>85.406875482740844</v>
      </c>
      <c r="Z458" s="35">
        <v>87.527874698156182</v>
      </c>
    </row>
    <row r="459" spans="1:26">
      <c r="A459" s="241" t="s">
        <v>787</v>
      </c>
      <c r="B459" s="35" t="s">
        <v>82</v>
      </c>
      <c r="C459" s="35">
        <v>97.768928343614306</v>
      </c>
      <c r="D459" s="35">
        <v>97.226543952705882</v>
      </c>
      <c r="E459" s="35">
        <v>96.554901212025626</v>
      </c>
      <c r="F459" s="35">
        <v>95.724614078299027</v>
      </c>
      <c r="G459" s="35">
        <v>94.70038827230529</v>
      </c>
      <c r="H459" s="35">
        <v>93.440258683452555</v>
      </c>
      <c r="I459" s="35">
        <v>100</v>
      </c>
      <c r="J459" s="35">
        <v>83.710160903004365</v>
      </c>
      <c r="K459" s="35">
        <v>70.83421974060272</v>
      </c>
      <c r="L459" s="35">
        <v>60.978148624521154</v>
      </c>
      <c r="M459" s="35">
        <v>53.694213798460744</v>
      </c>
      <c r="N459" s="35">
        <v>48.573884241155092</v>
      </c>
      <c r="O459" s="35">
        <v>45.293208949961198</v>
      </c>
      <c r="P459" s="35">
        <v>43.629976281617708</v>
      </c>
      <c r="Q459" s="35">
        <v>43.467496563348277</v>
      </c>
      <c r="R459" s="35">
        <v>44.79423240942657</v>
      </c>
      <c r="S459" s="35">
        <v>47.703677947648806</v>
      </c>
      <c r="T459" s="35">
        <v>54.967450662505527</v>
      </c>
      <c r="U459" s="35">
        <v>61.687955319807052</v>
      </c>
      <c r="V459" s="35">
        <v>67.741400970806154</v>
      </c>
      <c r="W459" s="35">
        <v>73.075287477916547</v>
      </c>
      <c r="X459" s="35">
        <v>77.691324793139316</v>
      </c>
      <c r="Y459" s="35">
        <v>81.627995042098718</v>
      </c>
      <c r="Z459" s="35">
        <v>84.945560274768724</v>
      </c>
    </row>
    <row r="460" spans="1:26">
      <c r="A460" s="241" t="s">
        <v>787</v>
      </c>
      <c r="B460" s="35" t="s">
        <v>83</v>
      </c>
      <c r="C460" s="35">
        <v>98.263178894218981</v>
      </c>
      <c r="D460" s="35">
        <v>97.800465332651456</v>
      </c>
      <c r="E460" s="35">
        <v>97.216430969228753</v>
      </c>
      <c r="F460" s="35">
        <v>96.480445402633066</v>
      </c>
      <c r="G460" s="35">
        <v>95.554855210720518</v>
      </c>
      <c r="H460" s="35">
        <v>94.393804525290193</v>
      </c>
      <c r="I460" s="35">
        <v>100</v>
      </c>
      <c r="J460" s="35">
        <v>85.060456391209129</v>
      </c>
      <c r="K460" s="35">
        <v>72.98674435724871</v>
      </c>
      <c r="L460" s="35">
        <v>63.501118373958334</v>
      </c>
      <c r="M460" s="35">
        <v>56.268575392787582</v>
      </c>
      <c r="N460" s="35">
        <v>50.967244156526981</v>
      </c>
      <c r="O460" s="35">
        <v>47.326775882373482</v>
      </c>
      <c r="P460" s="35">
        <v>45.145833140741509</v>
      </c>
      <c r="Q460" s="35">
        <v>44.29811376279946</v>
      </c>
      <c r="R460" s="35">
        <v>44.733440202916292</v>
      </c>
      <c r="S460" s="35">
        <v>46.477653838277291</v>
      </c>
      <c r="T460" s="35">
        <v>54.390525567255168</v>
      </c>
      <c r="U460" s="35">
        <v>61.686154948538707</v>
      </c>
      <c r="V460" s="35">
        <v>68.203098428725539</v>
      </c>
      <c r="W460" s="35">
        <v>73.877347929442294</v>
      </c>
      <c r="X460" s="35">
        <v>78.717206072768448</v>
      </c>
      <c r="Y460" s="35">
        <v>82.777880886847072</v>
      </c>
      <c r="Z460" s="35">
        <v>86.140298041181111</v>
      </c>
    </row>
    <row r="461" spans="1:26">
      <c r="A461" s="241" t="s">
        <v>787</v>
      </c>
      <c r="B461" s="35" t="s">
        <v>84</v>
      </c>
      <c r="C461" s="35">
        <v>99.172595151992951</v>
      </c>
      <c r="D461" s="35">
        <v>98.923621247581906</v>
      </c>
      <c r="E461" s="35">
        <v>98.600319864869164</v>
      </c>
      <c r="F461" s="35">
        <v>98.180910743704004</v>
      </c>
      <c r="G461" s="35">
        <v>97.637513958569372</v>
      </c>
      <c r="H461" s="35">
        <v>100</v>
      </c>
      <c r="I461" s="35">
        <v>85.602654110512148</v>
      </c>
      <c r="J461" s="35">
        <v>73.833541499205666</v>
      </c>
      <c r="K461" s="35">
        <v>64.438996902879381</v>
      </c>
      <c r="L461" s="35">
        <v>57.119820264729235</v>
      </c>
      <c r="M461" s="35">
        <v>51.585691633507004</v>
      </c>
      <c r="N461" s="35">
        <v>47.585756583477334</v>
      </c>
      <c r="O461" s="35">
        <v>44.923128044327704</v>
      </c>
      <c r="P461" s="35">
        <v>43.460073849549516</v>
      </c>
      <c r="Q461" s="35">
        <v>43.118808258224369</v>
      </c>
      <c r="R461" s="35">
        <v>43.880983284800621</v>
      </c>
      <c r="S461" s="35">
        <v>45.787472007652255</v>
      </c>
      <c r="T461" s="35">
        <v>48.93880124849828</v>
      </c>
      <c r="U461" s="35">
        <v>57.474981816085602</v>
      </c>
      <c r="V461" s="35">
        <v>65.162397646701294</v>
      </c>
      <c r="W461" s="35">
        <v>71.845589522135157</v>
      </c>
      <c r="X461" s="35">
        <v>77.49641731378874</v>
      </c>
      <c r="Y461" s="35">
        <v>82.171357735332549</v>
      </c>
      <c r="Z461" s="35">
        <v>85.973756866336601</v>
      </c>
    </row>
    <row r="462" spans="1:26">
      <c r="A462" s="241" t="s">
        <v>787</v>
      </c>
      <c r="B462" s="35" t="s">
        <v>85</v>
      </c>
      <c r="C462" s="35">
        <v>99.665494466561825</v>
      </c>
      <c r="D462" s="35">
        <v>99.549180571997297</v>
      </c>
      <c r="E462" s="35">
        <v>99.392560018436853</v>
      </c>
      <c r="F462" s="35">
        <v>99.181777707625358</v>
      </c>
      <c r="G462" s="35">
        <v>100</v>
      </c>
      <c r="H462" s="35">
        <v>85.115687141540292</v>
      </c>
      <c r="I462" s="35">
        <v>72.976334213225897</v>
      </c>
      <c r="J462" s="35">
        <v>63.263382983517161</v>
      </c>
      <c r="K462" s="35">
        <v>55.635846941055945</v>
      </c>
      <c r="L462" s="35">
        <v>49.774982627101082</v>
      </c>
      <c r="M462" s="35">
        <v>45.407699896674366</v>
      </c>
      <c r="N462" s="35">
        <v>42.316144183489193</v>
      </c>
      <c r="O462" s="35">
        <v>40.339535610346694</v>
      </c>
      <c r="P462" s="35">
        <v>39.372566437233893</v>
      </c>
      <c r="Q462" s="35">
        <v>39.363079713758815</v>
      </c>
      <c r="R462" s="35">
        <v>40.310561788719859</v>
      </c>
      <c r="S462" s="35">
        <v>42.266126308114032</v>
      </c>
      <c r="T462" s="35">
        <v>45.33399609382132</v>
      </c>
      <c r="U462" s="35">
        <v>49.67381991441728</v>
      </c>
      <c r="V462" s="35">
        <v>59.191605755652489</v>
      </c>
      <c r="W462" s="35">
        <v>67.573352938413251</v>
      </c>
      <c r="X462" s="35">
        <v>74.648712456564553</v>
      </c>
      <c r="Y462" s="35">
        <v>80.431389236521653</v>
      </c>
      <c r="Z462" s="35">
        <v>85.043240733762886</v>
      </c>
    </row>
    <row r="463" spans="1:26">
      <c r="A463" s="241" t="s">
        <v>787</v>
      </c>
      <c r="B463" s="35" t="s">
        <v>86</v>
      </c>
      <c r="C463" s="35">
        <v>99.824516449254787</v>
      </c>
      <c r="D463" s="35">
        <v>99.75518826866049</v>
      </c>
      <c r="E463" s="35">
        <v>99.658523183262844</v>
      </c>
      <c r="F463" s="35">
        <v>99.523791627104004</v>
      </c>
      <c r="G463" s="35">
        <v>100</v>
      </c>
      <c r="H463" s="35">
        <v>87.471939551054561</v>
      </c>
      <c r="I463" s="35">
        <v>76.921862006293168</v>
      </c>
      <c r="J463" s="35">
        <v>68.199992934756366</v>
      </c>
      <c r="K463" s="35">
        <v>61.119497805910903</v>
      </c>
      <c r="L463" s="35">
        <v>55.488029372191093</v>
      </c>
      <c r="M463" s="35">
        <v>51.127762960746438</v>
      </c>
      <c r="N463" s="35">
        <v>47.886779157827483</v>
      </c>
      <c r="O463" s="35">
        <v>45.644647171867277</v>
      </c>
      <c r="P463" s="35">
        <v>44.314564321028058</v>
      </c>
      <c r="Q463" s="35">
        <v>43.843773050339969</v>
      </c>
      <c r="R463" s="35">
        <v>44.213383939370047</v>
      </c>
      <c r="S463" s="35">
        <v>45.438236118175247</v>
      </c>
      <c r="T463" s="35">
        <v>47.567010263049426</v>
      </c>
      <c r="U463" s="35">
        <v>50.682425635925846</v>
      </c>
      <c r="V463" s="35">
        <v>61.098999383082663</v>
      </c>
      <c r="W463" s="35">
        <v>70.046086854408998</v>
      </c>
      <c r="X463" s="35">
        <v>77.363121257350471</v>
      </c>
      <c r="Y463" s="35">
        <v>83.134054058491557</v>
      </c>
      <c r="Z463" s="35">
        <v>87.566288094230842</v>
      </c>
    </row>
    <row r="464" spans="1:26">
      <c r="A464" s="241" t="s">
        <v>787</v>
      </c>
      <c r="B464" s="35" t="s">
        <v>87</v>
      </c>
      <c r="C464" s="35">
        <v>99.935588211295368</v>
      </c>
      <c r="D464" s="35">
        <v>99.907732616518445</v>
      </c>
      <c r="E464" s="35">
        <v>99.867839508371688</v>
      </c>
      <c r="F464" s="35">
        <v>100</v>
      </c>
      <c r="G464" s="35">
        <v>87.470318125106189</v>
      </c>
      <c r="H464" s="35">
        <v>76.906131963645947</v>
      </c>
      <c r="I464" s="35">
        <v>68.148705730388315</v>
      </c>
      <c r="J464" s="35">
        <v>61.007691713015156</v>
      </c>
      <c r="K464" s="35">
        <v>55.289748667357273</v>
      </c>
      <c r="L464" s="35">
        <v>50.816576168821761</v>
      </c>
      <c r="M464" s="35">
        <v>47.435043331628208</v>
      </c>
      <c r="N464" s="35">
        <v>45.022024059192169</v>
      </c>
      <c r="O464" s="35">
        <v>43.486082465163292</v>
      </c>
      <c r="P464" s="35">
        <v>42.767581079635413</v>
      </c>
      <c r="Q464" s="35">
        <v>42.838260615704726</v>
      </c>
      <c r="R464" s="35">
        <v>43.700910856613724</v>
      </c>
      <c r="S464" s="35">
        <v>45.389406797641655</v>
      </c>
      <c r="T464" s="35">
        <v>47.969083558235972</v>
      </c>
      <c r="U464" s="35">
        <v>51.537118405383097</v>
      </c>
      <c r="V464" s="35">
        <v>56.222230073450298</v>
      </c>
      <c r="W464" s="35">
        <v>66.611545458587358</v>
      </c>
      <c r="X464" s="35">
        <v>75.145343384639176</v>
      </c>
      <c r="Y464" s="35">
        <v>81.831090652080249</v>
      </c>
      <c r="Z464" s="35">
        <v>86.894136701542138</v>
      </c>
    </row>
    <row r="465" spans="1:26">
      <c r="A465" s="241" t="s">
        <v>787</v>
      </c>
      <c r="B465" s="35" t="s">
        <v>88</v>
      </c>
      <c r="C465" s="35">
        <v>99.877250000942936</v>
      </c>
      <c r="D465" s="35">
        <v>99.825572851179217</v>
      </c>
      <c r="E465" s="35">
        <v>99.752170243903223</v>
      </c>
      <c r="F465" s="35">
        <v>99.647939578431462</v>
      </c>
      <c r="G465" s="35">
        <v>100</v>
      </c>
      <c r="H465" s="35">
        <v>88.456590440693901</v>
      </c>
      <c r="I465" s="35">
        <v>78.609405677353337</v>
      </c>
      <c r="J465" s="35">
        <v>70.359656939633481</v>
      </c>
      <c r="K465" s="35">
        <v>63.570660995759319</v>
      </c>
      <c r="L465" s="35">
        <v>58.093981577635148</v>
      </c>
      <c r="M465" s="35">
        <v>53.787094247740583</v>
      </c>
      <c r="N465" s="35">
        <v>50.524302634731853</v>
      </c>
      <c r="O465" s="35">
        <v>48.202833844957397</v>
      </c>
      <c r="P465" s="35">
        <v>46.745824169428097</v>
      </c>
      <c r="Q465" s="35">
        <v>46.103524016170262</v>
      </c>
      <c r="R465" s="35">
        <v>46.253646781656151</v>
      </c>
      <c r="S465" s="35">
        <v>47.20142054375696</v>
      </c>
      <c r="T465" s="35">
        <v>48.979581626291072</v>
      </c>
      <c r="U465" s="35">
        <v>51.64825461537901</v>
      </c>
      <c r="V465" s="35">
        <v>62.464544939036045</v>
      </c>
      <c r="W465" s="35">
        <v>71.608143577563567</v>
      </c>
      <c r="X465" s="35">
        <v>78.945788907272018</v>
      </c>
      <c r="Y465" s="35">
        <v>84.615792511019791</v>
      </c>
      <c r="Z465" s="35">
        <v>88.879615822184718</v>
      </c>
    </row>
    <row r="466" spans="1:26">
      <c r="A466" s="241" t="s">
        <v>787</v>
      </c>
      <c r="B466" s="35" t="s">
        <v>89</v>
      </c>
      <c r="C466" s="35">
        <v>99.785782645516846</v>
      </c>
      <c r="D466" s="35">
        <v>99.706060545048331</v>
      </c>
      <c r="E466" s="35">
        <v>99.596736897136367</v>
      </c>
      <c r="F466" s="35">
        <v>99.446879893951404</v>
      </c>
      <c r="G466" s="35">
        <v>100</v>
      </c>
      <c r="H466" s="35">
        <v>87.825791066380248</v>
      </c>
      <c r="I466" s="35">
        <v>77.544899295899768</v>
      </c>
      <c r="J466" s="35">
        <v>69.033403874631517</v>
      </c>
      <c r="K466" s="35">
        <v>62.125075377158467</v>
      </c>
      <c r="L466" s="35">
        <v>56.643796004378565</v>
      </c>
      <c r="M466" s="35">
        <v>52.42464908109001</v>
      </c>
      <c r="N466" s="35">
        <v>49.326310334883111</v>
      </c>
      <c r="O466" s="35">
        <v>47.23749933355375</v>
      </c>
      <c r="P466" s="35">
        <v>46.079820557120307</v>
      </c>
      <c r="Q466" s="35">
        <v>45.808713450184541</v>
      </c>
      <c r="R466" s="35">
        <v>46.413631939474918</v>
      </c>
      <c r="S466" s="35">
        <v>47.918050084900194</v>
      </c>
      <c r="T466" s="35">
        <v>50.379430429406703</v>
      </c>
      <c r="U466" s="35">
        <v>53.888848600216612</v>
      </c>
      <c r="V466" s="35">
        <v>63.43821847313572</v>
      </c>
      <c r="W466" s="35">
        <v>71.599427957180012</v>
      </c>
      <c r="X466" s="35">
        <v>78.290701655795672</v>
      </c>
      <c r="Y466" s="35">
        <v>83.608856331566599</v>
      </c>
      <c r="Z466" s="35">
        <v>87.739084466949322</v>
      </c>
    </row>
    <row r="467" spans="1:26">
      <c r="A467" s="241" t="s">
        <v>787</v>
      </c>
      <c r="B467" s="35" t="s">
        <v>90</v>
      </c>
      <c r="C467" s="35">
        <v>99.284476497762142</v>
      </c>
      <c r="D467" s="35">
        <v>99.056132228245161</v>
      </c>
      <c r="E467" s="35">
        <v>98.755430089614876</v>
      </c>
      <c r="F467" s="35">
        <v>98.359821014965505</v>
      </c>
      <c r="G467" s="35">
        <v>97.84000924899297</v>
      </c>
      <c r="H467" s="35">
        <v>100</v>
      </c>
      <c r="I467" s="35">
        <v>85.42497975227009</v>
      </c>
      <c r="J467" s="35">
        <v>73.525090756806932</v>
      </c>
      <c r="K467" s="35">
        <v>64.016206339459714</v>
      </c>
      <c r="L467" s="35">
        <v>56.580082030569464</v>
      </c>
      <c r="M467" s="35">
        <v>50.913985169438448</v>
      </c>
      <c r="N467" s="35">
        <v>46.757664267559953</v>
      </c>
      <c r="O467" s="35">
        <v>43.905347778090047</v>
      </c>
      <c r="P467" s="35">
        <v>42.209244076354253</v>
      </c>
      <c r="Q467" s="35">
        <v>41.57916789454211</v>
      </c>
      <c r="R467" s="35">
        <v>41.981210785528347</v>
      </c>
      <c r="S467" s="35">
        <v>43.437033863720572</v>
      </c>
      <c r="T467" s="35">
        <v>46.024332495555619</v>
      </c>
      <c r="U467" s="35">
        <v>55.195154525556333</v>
      </c>
      <c r="V467" s="35">
        <v>63.514008131422052</v>
      </c>
      <c r="W467" s="35">
        <v>70.753692497125471</v>
      </c>
      <c r="X467" s="35">
        <v>76.853401836392095</v>
      </c>
      <c r="Y467" s="35">
        <v>81.865131212716193</v>
      </c>
      <c r="Z467" s="35">
        <v>85.903922854076527</v>
      </c>
    </row>
    <row r="468" spans="1:26">
      <c r="A468" s="241" t="s">
        <v>787</v>
      </c>
      <c r="B468" s="35" t="s">
        <v>91</v>
      </c>
      <c r="C468" s="35">
        <v>98.898661155827696</v>
      </c>
      <c r="D468" s="35">
        <v>98.588330138999808</v>
      </c>
      <c r="E468" s="35">
        <v>98.191452261758613</v>
      </c>
      <c r="F468" s="35">
        <v>97.684467471249377</v>
      </c>
      <c r="G468" s="35">
        <v>97.037772046261253</v>
      </c>
      <c r="H468" s="35">
        <v>100</v>
      </c>
      <c r="I468" s="35">
        <v>83.589458459714024</v>
      </c>
      <c r="J468" s="35">
        <v>70.554196958466221</v>
      </c>
      <c r="K468" s="35">
        <v>60.445958516162904</v>
      </c>
      <c r="L468" s="35">
        <v>52.797704908298115</v>
      </c>
      <c r="M468" s="35">
        <v>47.190977821408651</v>
      </c>
      <c r="N468" s="35">
        <v>43.286648471781042</v>
      </c>
      <c r="O468" s="35">
        <v>40.834249797827532</v>
      </c>
      <c r="P468" s="35">
        <v>39.671208912758935</v>
      </c>
      <c r="Q468" s="35">
        <v>39.719171941388872</v>
      </c>
      <c r="R468" s="35">
        <v>40.981384985544871</v>
      </c>
      <c r="S468" s="35">
        <v>43.542813321487898</v>
      </c>
      <c r="T468" s="35">
        <v>47.572932275373859</v>
      </c>
      <c r="U468" s="35">
        <v>55.753577115016974</v>
      </c>
      <c r="V468" s="35">
        <v>63.223997387191389</v>
      </c>
      <c r="W468" s="35">
        <v>69.822463968868789</v>
      </c>
      <c r="X468" s="35">
        <v>75.497443421142634</v>
      </c>
      <c r="Y468" s="35">
        <v>80.27572899315102</v>
      </c>
      <c r="Z468" s="35">
        <v>84.231960428906078</v>
      </c>
    </row>
    <row r="469" spans="1:26">
      <c r="A469" s="241" t="s">
        <v>787</v>
      </c>
      <c r="B469" s="35" t="s">
        <v>92</v>
      </c>
      <c r="C469" s="35">
        <v>98.078687691594396</v>
      </c>
      <c r="D469" s="35">
        <v>97.59580234453037</v>
      </c>
      <c r="E469" s="35">
        <v>96.993639361693653</v>
      </c>
      <c r="F469" s="35">
        <v>96.24391720485886</v>
      </c>
      <c r="G469" s="35">
        <v>95.312315889664021</v>
      </c>
      <c r="H469" s="35">
        <v>94.157567803940651</v>
      </c>
      <c r="I469" s="35">
        <v>100</v>
      </c>
      <c r="J469" s="35">
        <v>85.174669510745957</v>
      </c>
      <c r="K469" s="35">
        <v>73.219628170541071</v>
      </c>
      <c r="L469" s="35">
        <v>63.878832430459809</v>
      </c>
      <c r="M469" s="35">
        <v>56.827323162195128</v>
      </c>
      <c r="N469" s="35">
        <v>51.749808528311078</v>
      </c>
      <c r="O469" s="35">
        <v>48.38396332738143</v>
      </c>
      <c r="P469" s="35">
        <v>46.540630025013442</v>
      </c>
      <c r="Q469" s="35">
        <v>46.111367373119727</v>
      </c>
      <c r="R469" s="35">
        <v>47.070450640855803</v>
      </c>
      <c r="S469" s="35">
        <v>49.475112545714587</v>
      </c>
      <c r="T469" s="35">
        <v>56.80985191799811</v>
      </c>
      <c r="U469" s="35">
        <v>63.53113229577194</v>
      </c>
      <c r="V469" s="35">
        <v>69.52697174240096</v>
      </c>
      <c r="W469" s="35">
        <v>74.759628349694779</v>
      </c>
      <c r="X469" s="35">
        <v>79.245589814846937</v>
      </c>
      <c r="Y469" s="35">
        <v>83.036343911039239</v>
      </c>
      <c r="Z469" s="35">
        <v>86.202573158321044</v>
      </c>
    </row>
    <row r="470" spans="1:26">
      <c r="A470" s="241" t="s">
        <v>787</v>
      </c>
      <c r="B470" s="35" t="s">
        <v>93</v>
      </c>
      <c r="C470" s="35">
        <v>97.956295541726504</v>
      </c>
      <c r="D470" s="35">
        <v>97.466320553798397</v>
      </c>
      <c r="E470" s="35">
        <v>96.860981049117413</v>
      </c>
      <c r="F470" s="35">
        <v>96.11424664692521</v>
      </c>
      <c r="G470" s="35">
        <v>95.194821010060153</v>
      </c>
      <c r="H470" s="35">
        <v>94.065405546661211</v>
      </c>
      <c r="I470" s="35">
        <v>100</v>
      </c>
      <c r="J470" s="35">
        <v>85.242481069403354</v>
      </c>
      <c r="K470" s="35">
        <v>73.364228681294975</v>
      </c>
      <c r="L470" s="35">
        <v>64.1323878297042</v>
      </c>
      <c r="M470" s="35">
        <v>57.232547677885584</v>
      </c>
      <c r="N470" s="35">
        <v>52.355925109197123</v>
      </c>
      <c r="O470" s="35">
        <v>49.248012372220309</v>
      </c>
      <c r="P470" s="35">
        <v>47.731794826793447</v>
      </c>
      <c r="Q470" s="35">
        <v>47.716935500561576</v>
      </c>
      <c r="R470" s="35">
        <v>49.202536543097807</v>
      </c>
      <c r="S470" s="35">
        <v>52.277160511081668</v>
      </c>
      <c r="T470" s="35">
        <v>59.12841312633622</v>
      </c>
      <c r="U470" s="35">
        <v>65.369636567097345</v>
      </c>
      <c r="V470" s="35">
        <v>70.924840684205364</v>
      </c>
      <c r="W470" s="35">
        <v>75.776151841754199</v>
      </c>
      <c r="X470" s="35">
        <v>79.947260050723045</v>
      </c>
      <c r="Y470" s="35">
        <v>83.488258984182181</v>
      </c>
      <c r="Z470" s="35">
        <v>86.463432852469424</v>
      </c>
    </row>
    <row r="471" spans="1:26">
      <c r="A471" s="241" t="s">
        <v>779</v>
      </c>
      <c r="B471" s="35" t="s">
        <v>82</v>
      </c>
      <c r="C471" s="35">
        <v>95.332971633880391</v>
      </c>
      <c r="D471" s="35">
        <v>94.453310076659832</v>
      </c>
      <c r="E471" s="35">
        <v>93.414278805159569</v>
      </c>
      <c r="F471" s="35">
        <v>92.18967325939434</v>
      </c>
      <c r="G471" s="35">
        <v>90.750087866889899</v>
      </c>
      <c r="H471" s="35">
        <v>89.063001621587588</v>
      </c>
      <c r="I471" s="35">
        <v>87.093117131433033</v>
      </c>
      <c r="J471" s="35">
        <v>84.803063145889055</v>
      </c>
      <c r="K471" s="35">
        <v>100</v>
      </c>
      <c r="L471" s="35">
        <v>85.919971522531981</v>
      </c>
      <c r="M471" s="35">
        <v>74.792832735480729</v>
      </c>
      <c r="N471" s="35">
        <v>66.569792259676234</v>
      </c>
      <c r="O471" s="35">
        <v>61.030298295446393</v>
      </c>
      <c r="P471" s="35">
        <v>57.938605559265511</v>
      </c>
      <c r="Q471" s="35">
        <v>57.133275344608457</v>
      </c>
      <c r="R471" s="35">
        <v>62.441474853263301</v>
      </c>
      <c r="S471" s="35">
        <v>67.308388134846538</v>
      </c>
      <c r="T471" s="35">
        <v>71.707817905921885</v>
      </c>
      <c r="U471" s="35">
        <v>75.636983907496898</v>
      </c>
      <c r="V471" s="35">
        <v>79.11044512832504</v>
      </c>
      <c r="W471" s="35">
        <v>82.154594856769407</v>
      </c>
      <c r="X471" s="35">
        <v>84.803063145889055</v>
      </c>
      <c r="Y471" s="35">
        <v>87.093117131433033</v>
      </c>
      <c r="Z471" s="35">
        <v>89.063001621587588</v>
      </c>
    </row>
    <row r="472" spans="1:26">
      <c r="A472" s="241" t="s">
        <v>779</v>
      </c>
      <c r="B472" s="35" t="s">
        <v>83</v>
      </c>
      <c r="C472" s="35">
        <v>98.704914415615136</v>
      </c>
      <c r="D472" s="35">
        <v>98.395115114601566</v>
      </c>
      <c r="E472" s="35">
        <v>98.012039965690079</v>
      </c>
      <c r="F472" s="35">
        <v>97.538803072273467</v>
      </c>
      <c r="G472" s="35">
        <v>96.954865973862169</v>
      </c>
      <c r="H472" s="35">
        <v>96.235376005687229</v>
      </c>
      <c r="I472" s="35">
        <v>100</v>
      </c>
      <c r="J472" s="35">
        <v>90.463918863664972</v>
      </c>
      <c r="K472" s="35">
        <v>82.284772050926591</v>
      </c>
      <c r="L472" s="35">
        <v>75.553805373876997</v>
      </c>
      <c r="M472" s="35">
        <v>70.273527393272275</v>
      </c>
      <c r="N472" s="35">
        <v>66.400201319955173</v>
      </c>
      <c r="O472" s="35">
        <v>63.876413417161572</v>
      </c>
      <c r="P472" s="35">
        <v>62.653343786857207</v>
      </c>
      <c r="Q472" s="35">
        <v>62.704126243060585</v>
      </c>
      <c r="R472" s="35">
        <v>64.029917712723147</v>
      </c>
      <c r="S472" s="35">
        <v>66.659651989806505</v>
      </c>
      <c r="T472" s="35">
        <v>72.026605028954663</v>
      </c>
      <c r="U472" s="35">
        <v>76.700408014706937</v>
      </c>
      <c r="V472" s="35">
        <v>80.711148595624508</v>
      </c>
      <c r="W472" s="35">
        <v>84.111832967047462</v>
      </c>
      <c r="X472" s="35">
        <v>86.967224147513249</v>
      </c>
      <c r="Y472" s="35">
        <v>89.345809547109269</v>
      </c>
      <c r="Z472" s="35">
        <v>91.314498341120782</v>
      </c>
    </row>
    <row r="473" spans="1:26">
      <c r="A473" s="241" t="s">
        <v>779</v>
      </c>
      <c r="B473" s="35" t="s">
        <v>84</v>
      </c>
      <c r="C473" s="35">
        <v>99.465841181754371</v>
      </c>
      <c r="D473" s="35">
        <v>99.307732970731948</v>
      </c>
      <c r="E473" s="35">
        <v>99.103060720246305</v>
      </c>
      <c r="F473" s="35">
        <v>98.838270763465999</v>
      </c>
      <c r="G473" s="35">
        <v>98.495972739308343</v>
      </c>
      <c r="H473" s="35">
        <v>100</v>
      </c>
      <c r="I473" s="35">
        <v>90.840963834255646</v>
      </c>
      <c r="J473" s="35">
        <v>82.859671057536971</v>
      </c>
      <c r="K473" s="35">
        <v>76.104811222419585</v>
      </c>
      <c r="L473" s="35">
        <v>70.564960787300649</v>
      </c>
      <c r="M473" s="35">
        <v>66.194932213618912</v>
      </c>
      <c r="N473" s="35">
        <v>62.936550875217009</v>
      </c>
      <c r="O473" s="35">
        <v>60.73369329832046</v>
      </c>
      <c r="P473" s="35">
        <v>59.542339528367052</v>
      </c>
      <c r="Q473" s="35">
        <v>59.336666146216245</v>
      </c>
      <c r="R473" s="35">
        <v>60.112072908341851</v>
      </c>
      <c r="S473" s="35">
        <v>61.885684933734943</v>
      </c>
      <c r="T473" s="35">
        <v>64.69442783219084</v>
      </c>
      <c r="U473" s="35">
        <v>71.346086713699606</v>
      </c>
      <c r="V473" s="35">
        <v>76.99555925545188</v>
      </c>
      <c r="W473" s="35">
        <v>81.69167843489862</v>
      </c>
      <c r="X473" s="35">
        <v>85.53007334340063</v>
      </c>
      <c r="Y473" s="35">
        <v>88.626400919515646</v>
      </c>
      <c r="Z473" s="35">
        <v>91.098680968221075</v>
      </c>
    </row>
    <row r="474" spans="1:26">
      <c r="A474" s="241" t="s">
        <v>779</v>
      </c>
      <c r="B474" s="35" t="s">
        <v>85</v>
      </c>
      <c r="C474" s="35">
        <v>99.897369831911703</v>
      </c>
      <c r="D474" s="35">
        <v>99.856800511645318</v>
      </c>
      <c r="E474" s="35">
        <v>99.800212192505128</v>
      </c>
      <c r="F474" s="35">
        <v>99.721296638637597</v>
      </c>
      <c r="G474" s="35">
        <v>100</v>
      </c>
      <c r="H474" s="35">
        <v>92.447565784416639</v>
      </c>
      <c r="I474" s="35">
        <v>85.687678396639498</v>
      </c>
      <c r="J474" s="35">
        <v>79.769162818828804</v>
      </c>
      <c r="K474" s="35">
        <v>74.704872297948626</v>
      </c>
      <c r="L474" s="35">
        <v>70.483717942241753</v>
      </c>
      <c r="M474" s="35">
        <v>67.081002671369276</v>
      </c>
      <c r="N474" s="35">
        <v>64.466691576490504</v>
      </c>
      <c r="O474" s="35">
        <v>62.611639697429354</v>
      </c>
      <c r="P474" s="35">
        <v>61.492004824445914</v>
      </c>
      <c r="Q474" s="35">
        <v>61.092139330816288</v>
      </c>
      <c r="R474" s="35">
        <v>61.406227005948026</v>
      </c>
      <c r="S474" s="35">
        <v>62.438846462353304</v>
      </c>
      <c r="T474" s="35">
        <v>64.204529549202292</v>
      </c>
      <c r="U474" s="35">
        <v>66.726260864990138</v>
      </c>
      <c r="V474" s="35">
        <v>74.689834550920537</v>
      </c>
      <c r="W474" s="35">
        <v>81.049584772764078</v>
      </c>
      <c r="X474" s="35">
        <v>85.978687596680444</v>
      </c>
      <c r="Y474" s="35">
        <v>89.716453340718829</v>
      </c>
      <c r="Z474" s="35">
        <v>92.506260337527252</v>
      </c>
    </row>
    <row r="475" spans="1:26">
      <c r="A475" s="241" t="s">
        <v>779</v>
      </c>
      <c r="B475" s="35" t="s">
        <v>86</v>
      </c>
      <c r="C475" s="35">
        <v>99.988199055740949</v>
      </c>
      <c r="D475" s="35">
        <v>99.981595649647588</v>
      </c>
      <c r="E475" s="35">
        <v>99.971297795713255</v>
      </c>
      <c r="F475" s="35">
        <v>100</v>
      </c>
      <c r="G475" s="35">
        <v>90.83549564816002</v>
      </c>
      <c r="H475" s="35">
        <v>82.752362113322434</v>
      </c>
      <c r="I475" s="35">
        <v>75.73800933134477</v>
      </c>
      <c r="J475" s="35">
        <v>69.748595261673174</v>
      </c>
      <c r="K475" s="35">
        <v>64.722734961610428</v>
      </c>
      <c r="L475" s="35">
        <v>60.592193301997064</v>
      </c>
      <c r="M475" s="35">
        <v>57.289730371374304</v>
      </c>
      <c r="N475" s="35">
        <v>54.754541677124678</v>
      </c>
      <c r="O475" s="35">
        <v>52.935827143283952</v>
      </c>
      <c r="P475" s="35">
        <v>51.795000373776226</v>
      </c>
      <c r="Q475" s="35">
        <v>51.306965807282644</v>
      </c>
      <c r="R475" s="35">
        <v>51.460781573350133</v>
      </c>
      <c r="S475" s="35">
        <v>52.259909494262459</v>
      </c>
      <c r="T475" s="35">
        <v>53.722138488634329</v>
      </c>
      <c r="U475" s="35">
        <v>55.879154197745208</v>
      </c>
      <c r="V475" s="35">
        <v>58.775613587183109</v>
      </c>
      <c r="W475" s="35">
        <v>70.847796681368422</v>
      </c>
      <c r="X475" s="35">
        <v>80.043376430119835</v>
      </c>
      <c r="Y475" s="35">
        <v>86.640319177386189</v>
      </c>
      <c r="Z475" s="35">
        <v>91.189631624254488</v>
      </c>
    </row>
    <row r="476" spans="1:26">
      <c r="A476" s="241" t="s">
        <v>779</v>
      </c>
      <c r="B476" s="35" t="s">
        <v>87</v>
      </c>
      <c r="C476" s="35">
        <v>99.999532436653951</v>
      </c>
      <c r="D476" s="35">
        <v>99.999172042858859</v>
      </c>
      <c r="E476" s="35">
        <v>100</v>
      </c>
      <c r="F476" s="35">
        <v>92.527943592828237</v>
      </c>
      <c r="G476" s="35">
        <v>85.787467725830908</v>
      </c>
      <c r="H476" s="35">
        <v>79.796171985045561</v>
      </c>
      <c r="I476" s="35">
        <v>74.548722366338822</v>
      </c>
      <c r="J476" s="35">
        <v>70.024320420585696</v>
      </c>
      <c r="K476" s="35">
        <v>66.193063044858846</v>
      </c>
      <c r="L476" s="35">
        <v>63.021077941976699</v>
      </c>
      <c r="M476" s="35">
        <v>60.474484754193739</v>
      </c>
      <c r="N476" s="35">
        <v>58.522324861672168</v>
      </c>
      <c r="O476" s="35">
        <v>57.138640313470113</v>
      </c>
      <c r="P476" s="35">
        <v>56.303881558203308</v>
      </c>
      <c r="Q476" s="35">
        <v>56.005799092408424</v>
      </c>
      <c r="R476" s="35">
        <v>56.239936430181672</v>
      </c>
      <c r="S476" s="35">
        <v>57.009797683407434</v>
      </c>
      <c r="T476" s="35">
        <v>58.326716309950946</v>
      </c>
      <c r="U476" s="35">
        <v>60.209404153444666</v>
      </c>
      <c r="V476" s="35">
        <v>62.683113005389579</v>
      </c>
      <c r="W476" s="35">
        <v>65.778296339885571</v>
      </c>
      <c r="X476" s="35">
        <v>78.727275683509262</v>
      </c>
      <c r="Y476" s="35">
        <v>87.290950412908742</v>
      </c>
      <c r="Z476" s="35">
        <v>92.5858936230522</v>
      </c>
    </row>
    <row r="477" spans="1:26">
      <c r="A477" s="241" t="s">
        <v>779</v>
      </c>
      <c r="B477" s="35" t="s">
        <v>88</v>
      </c>
      <c r="C477" s="35">
        <v>99.998693098695398</v>
      </c>
      <c r="D477" s="35">
        <v>99.997810259595823</v>
      </c>
      <c r="E477" s="35">
        <v>100</v>
      </c>
      <c r="F477" s="35">
        <v>92.463593683349515</v>
      </c>
      <c r="G477" s="35">
        <v>85.676559647422962</v>
      </c>
      <c r="H477" s="35">
        <v>79.65891336478245</v>
      </c>
      <c r="I477" s="35">
        <v>74.406088202755711</v>
      </c>
      <c r="J477" s="35">
        <v>69.89705406712207</v>
      </c>
      <c r="K477" s="35">
        <v>66.10121386592283</v>
      </c>
      <c r="L477" s="35">
        <v>62.983948343483988</v>
      </c>
      <c r="M477" s="35">
        <v>60.510867861320229</v>
      </c>
      <c r="N477" s="35">
        <v>58.650933730118616</v>
      </c>
      <c r="O477" s="35">
        <v>57.378651499347079</v>
      </c>
      <c r="P477" s="35">
        <v>56.675534615954447</v>
      </c>
      <c r="Q477" s="35">
        <v>56.531006057899255</v>
      </c>
      <c r="R477" s="35">
        <v>56.94286010082471</v>
      </c>
      <c r="S477" s="35">
        <v>57.917353928201123</v>
      </c>
      <c r="T477" s="35">
        <v>59.468943586759494</v>
      </c>
      <c r="U477" s="35">
        <v>61.619623113300271</v>
      </c>
      <c r="V477" s="35">
        <v>64.397771405152184</v>
      </c>
      <c r="W477" s="35">
        <v>67.836361612219463</v>
      </c>
      <c r="X477" s="35">
        <v>79.149102282422362</v>
      </c>
      <c r="Y477" s="35">
        <v>86.904115153166856</v>
      </c>
      <c r="Z477" s="35">
        <v>91.937355587405605</v>
      </c>
    </row>
    <row r="478" spans="1:26">
      <c r="A478" s="241" t="s">
        <v>779</v>
      </c>
      <c r="B478" s="35" t="s">
        <v>89</v>
      </c>
      <c r="C478" s="35">
        <v>99.972907368698301</v>
      </c>
      <c r="D478" s="35">
        <v>99.960347905601111</v>
      </c>
      <c r="E478" s="35">
        <v>99.941968084995196</v>
      </c>
      <c r="F478" s="35">
        <v>100</v>
      </c>
      <c r="G478" s="35">
        <v>92.493392954854087</v>
      </c>
      <c r="H478" s="35">
        <v>85.755767372166886</v>
      </c>
      <c r="I478" s="35">
        <v>79.824475638864143</v>
      </c>
      <c r="J478" s="35">
        <v>74.705761149040626</v>
      </c>
      <c r="K478" s="35">
        <v>70.385052369652627</v>
      </c>
      <c r="L478" s="35">
        <v>66.835779805659072</v>
      </c>
      <c r="M478" s="35">
        <v>64.026458472788264</v>
      </c>
      <c r="N478" s="35">
        <v>61.926073786024027</v>
      </c>
      <c r="O478" s="35">
        <v>60.507969136831505</v>
      </c>
      <c r="P478" s="35">
        <v>59.752490045719298</v>
      </c>
      <c r="Q478" s="35">
        <v>59.648625930902696</v>
      </c>
      <c r="R478" s="35">
        <v>60.194833869818524</v>
      </c>
      <c r="S478" s="35">
        <v>61.399148980244902</v>
      </c>
      <c r="T478" s="35">
        <v>63.278596130614098</v>
      </c>
      <c r="U478" s="35">
        <v>65.857826495828178</v>
      </c>
      <c r="V478" s="35">
        <v>69.166818324008801</v>
      </c>
      <c r="W478" s="35">
        <v>77.596171138626971</v>
      </c>
      <c r="X478" s="35">
        <v>84.017754796128301</v>
      </c>
      <c r="Y478" s="35">
        <v>88.747671643222674</v>
      </c>
      <c r="Z478" s="35">
        <v>92.150840194412382</v>
      </c>
    </row>
    <row r="479" spans="1:26">
      <c r="A479" s="241" t="s">
        <v>779</v>
      </c>
      <c r="B479" s="35" t="s">
        <v>90</v>
      </c>
      <c r="C479" s="35">
        <v>99.788192655368675</v>
      </c>
      <c r="D479" s="35">
        <v>99.71679072029589</v>
      </c>
      <c r="E479" s="35">
        <v>99.621369731985368</v>
      </c>
      <c r="F479" s="35">
        <v>99.493890122621238</v>
      </c>
      <c r="G479" s="35">
        <v>99.323653036426876</v>
      </c>
      <c r="H479" s="35">
        <v>100</v>
      </c>
      <c r="I479" s="35">
        <v>92.228796836150536</v>
      </c>
      <c r="J479" s="35">
        <v>85.318025860444195</v>
      </c>
      <c r="K479" s="35">
        <v>79.328434031159901</v>
      </c>
      <c r="L479" s="35">
        <v>74.277032575472774</v>
      </c>
      <c r="M479" s="35">
        <v>70.152535767252104</v>
      </c>
      <c r="N479" s="35">
        <v>66.928464641319025</v>
      </c>
      <c r="O479" s="35">
        <v>64.57342280336664</v>
      </c>
      <c r="P479" s="35">
        <v>63.058610354775332</v>
      </c>
      <c r="Q479" s="35">
        <v>62.362912778505752</v>
      </c>
      <c r="R479" s="35">
        <v>62.47595895677037</v>
      </c>
      <c r="S479" s="35">
        <v>63.399462878104273</v>
      </c>
      <c r="T479" s="35">
        <v>65.147008428835505</v>
      </c>
      <c r="U479" s="35">
        <v>67.742250752653504</v>
      </c>
      <c r="V479" s="35">
        <v>74.612952319507471</v>
      </c>
      <c r="W479" s="35">
        <v>80.260273139212472</v>
      </c>
      <c r="X479" s="35">
        <v>84.795183641713407</v>
      </c>
      <c r="Y479" s="35">
        <v>88.372948807271584</v>
      </c>
      <c r="Z479" s="35">
        <v>91.158057400237837</v>
      </c>
    </row>
    <row r="480" spans="1:26">
      <c r="A480" s="241" t="s">
        <v>779</v>
      </c>
      <c r="B480" s="35" t="s">
        <v>91</v>
      </c>
      <c r="C480" s="35">
        <v>99.222977075724828</v>
      </c>
      <c r="D480" s="35">
        <v>99.017980079795507</v>
      </c>
      <c r="E480" s="35">
        <v>98.759278287557947</v>
      </c>
      <c r="F480" s="35">
        <v>98.433028133875226</v>
      </c>
      <c r="G480" s="35">
        <v>98.02195237649066</v>
      </c>
      <c r="H480" s="35">
        <v>97.504569041588525</v>
      </c>
      <c r="I480" s="35">
        <v>100</v>
      </c>
      <c r="J480" s="35">
        <v>93.249950274589438</v>
      </c>
      <c r="K480" s="35">
        <v>87.232303159505051</v>
      </c>
      <c r="L480" s="35">
        <v>82.061919477797957</v>
      </c>
      <c r="M480" s="35">
        <v>77.801266522193572</v>
      </c>
      <c r="N480" s="35">
        <v>74.47665459567115</v>
      </c>
      <c r="O480" s="35">
        <v>72.092857960560309</v>
      </c>
      <c r="P480" s="35">
        <v>70.644831463218807</v>
      </c>
      <c r="Q480" s="35">
        <v>70.126071880386931</v>
      </c>
      <c r="R480" s="35">
        <v>70.533619134253016</v>
      </c>
      <c r="S480" s="35">
        <v>71.869826680720834</v>
      </c>
      <c r="T480" s="35">
        <v>76.942585602724066</v>
      </c>
      <c r="U480" s="35">
        <v>81.235532363366985</v>
      </c>
      <c r="V480" s="35">
        <v>84.818072597413035</v>
      </c>
      <c r="W480" s="35">
        <v>87.774512603750836</v>
      </c>
      <c r="X480" s="35">
        <v>90.192603781379674</v>
      </c>
      <c r="Y480" s="35">
        <v>92.156379744491218</v>
      </c>
      <c r="Z480" s="35">
        <v>93.742220314163589</v>
      </c>
    </row>
    <row r="481" spans="1:26">
      <c r="A481" s="241" t="s">
        <v>779</v>
      </c>
      <c r="B481" s="35" t="s">
        <v>92</v>
      </c>
      <c r="C481" s="35">
        <v>98.130876816051043</v>
      </c>
      <c r="D481" s="35">
        <v>97.727871029299891</v>
      </c>
      <c r="E481" s="35">
        <v>97.23934003916051</v>
      </c>
      <c r="F481" s="35">
        <v>96.647788271177291</v>
      </c>
      <c r="G481" s="35">
        <v>95.932453960804381</v>
      </c>
      <c r="H481" s="35">
        <v>95.068850279537415</v>
      </c>
      <c r="I481" s="35">
        <v>94.028318379948161</v>
      </c>
      <c r="J481" s="35">
        <v>100</v>
      </c>
      <c r="K481" s="35">
        <v>91.633408734266681</v>
      </c>
      <c r="L481" s="35">
        <v>84.428761731138508</v>
      </c>
      <c r="M481" s="35">
        <v>78.548022610043972</v>
      </c>
      <c r="N481" s="35">
        <v>74.055180612155112</v>
      </c>
      <c r="O481" s="35">
        <v>70.957811804775673</v>
      </c>
      <c r="P481" s="35">
        <v>69.240374005792731</v>
      </c>
      <c r="Q481" s="35">
        <v>68.886980043070963</v>
      </c>
      <c r="R481" s="35">
        <v>69.893719826752417</v>
      </c>
      <c r="S481" s="35">
        <v>74.448756993479364</v>
      </c>
      <c r="T481" s="35">
        <v>78.435281572262312</v>
      </c>
      <c r="U481" s="35">
        <v>81.885398557158211</v>
      </c>
      <c r="V481" s="35">
        <v>84.843671423199467</v>
      </c>
      <c r="W481" s="35">
        <v>87.360775930857713</v>
      </c>
      <c r="X481" s="35">
        <v>89.488922867553413</v>
      </c>
      <c r="Y481" s="35">
        <v>91.278790015114524</v>
      </c>
      <c r="Z481" s="35">
        <v>92.777640784455301</v>
      </c>
    </row>
    <row r="482" spans="1:26">
      <c r="A482" s="241" t="s">
        <v>779</v>
      </c>
      <c r="B482" s="35" t="s">
        <v>93</v>
      </c>
      <c r="C482" s="35">
        <v>96.842282306661176</v>
      </c>
      <c r="D482" s="35">
        <v>96.233518226025268</v>
      </c>
      <c r="E482" s="35">
        <v>95.510440870124626</v>
      </c>
      <c r="F482" s="35">
        <v>94.652877832199195</v>
      </c>
      <c r="G482" s="35">
        <v>93.637645539099566</v>
      </c>
      <c r="H482" s="35">
        <v>92.43833707673214</v>
      </c>
      <c r="I482" s="35">
        <v>91.025209264857963</v>
      </c>
      <c r="J482" s="35">
        <v>89.365234021029465</v>
      </c>
      <c r="K482" s="35">
        <v>100</v>
      </c>
      <c r="L482" s="35">
        <v>90.19797526513868</v>
      </c>
      <c r="M482" s="35">
        <v>82.024616343488617</v>
      </c>
      <c r="N482" s="35">
        <v>75.673802198334968</v>
      </c>
      <c r="O482" s="35">
        <v>71.191307477744019</v>
      </c>
      <c r="P482" s="35">
        <v>68.554246642806817</v>
      </c>
      <c r="Q482" s="35">
        <v>67.727908588357437</v>
      </c>
      <c r="R482" s="35">
        <v>72.129183897875521</v>
      </c>
      <c r="S482" s="35">
        <v>76.050960024173705</v>
      </c>
      <c r="T482" s="35">
        <v>79.509719539337922</v>
      </c>
      <c r="U482" s="35">
        <v>82.533746273264484</v>
      </c>
      <c r="V482" s="35">
        <v>85.158391534705856</v>
      </c>
      <c r="W482" s="35">
        <v>87.422401869839149</v>
      </c>
      <c r="X482" s="35">
        <v>89.365234021029465</v>
      </c>
      <c r="Y482" s="35">
        <v>91.025209264857963</v>
      </c>
      <c r="Z482" s="35">
        <v>92.43833707673214</v>
      </c>
    </row>
    <row r="483" spans="1:26">
      <c r="A483" s="241" t="s">
        <v>776</v>
      </c>
      <c r="B483" s="35" t="s">
        <v>82</v>
      </c>
      <c r="C483" s="35">
        <v>98.612951881116658</v>
      </c>
      <c r="D483" s="35">
        <v>98.304515235763063</v>
      </c>
      <c r="E483" s="35">
        <v>97.928297626753874</v>
      </c>
      <c r="F483" s="35">
        <v>97.469802385257481</v>
      </c>
      <c r="G483" s="35">
        <v>96.911629384500515</v>
      </c>
      <c r="H483" s="35">
        <v>96.232991482924504</v>
      </c>
      <c r="I483" s="35">
        <v>95.409200724703595</v>
      </c>
      <c r="J483" s="35">
        <v>100</v>
      </c>
      <c r="K483" s="35">
        <v>93.533883021458607</v>
      </c>
      <c r="L483" s="35">
        <v>87.824176498634714</v>
      </c>
      <c r="M483" s="35">
        <v>83.037623264171557</v>
      </c>
      <c r="N483" s="35">
        <v>79.271846082763147</v>
      </c>
      <c r="O483" s="35">
        <v>76.576568081162748</v>
      </c>
      <c r="P483" s="35">
        <v>74.97273871027862</v>
      </c>
      <c r="Q483" s="35">
        <v>74.467036208671303</v>
      </c>
      <c r="R483" s="35">
        <v>75.060672092242541</v>
      </c>
      <c r="S483" s="35">
        <v>79.0585169574519</v>
      </c>
      <c r="T483" s="35">
        <v>82.499965789002559</v>
      </c>
      <c r="U483" s="35">
        <v>85.434601905875681</v>
      </c>
      <c r="V483" s="35">
        <v>87.917660478288596</v>
      </c>
      <c r="W483" s="35">
        <v>90.005220631364651</v>
      </c>
      <c r="X483" s="35">
        <v>91.751069345030317</v>
      </c>
      <c r="Y483" s="35">
        <v>93.204852092054196</v>
      </c>
      <c r="Z483" s="35">
        <v>94.411152041669311</v>
      </c>
    </row>
    <row r="484" spans="1:26">
      <c r="A484" s="241" t="s">
        <v>776</v>
      </c>
      <c r="B484" s="35" t="s">
        <v>83</v>
      </c>
      <c r="C484" s="35">
        <v>99.290558087124367</v>
      </c>
      <c r="D484" s="35">
        <v>99.110713005222678</v>
      </c>
      <c r="E484" s="35">
        <v>98.885562560383818</v>
      </c>
      <c r="F484" s="35">
        <v>98.603857011421013</v>
      </c>
      <c r="G484" s="35">
        <v>98.251646415669498</v>
      </c>
      <c r="H484" s="35">
        <v>97.81168585204982</v>
      </c>
      <c r="I484" s="35">
        <v>100</v>
      </c>
      <c r="J484" s="35">
        <v>94.252335745363524</v>
      </c>
      <c r="K484" s="35">
        <v>89.080732566564791</v>
      </c>
      <c r="L484" s="35">
        <v>84.612067420546992</v>
      </c>
      <c r="M484" s="35">
        <v>80.927204634127719</v>
      </c>
      <c r="N484" s="35">
        <v>78.072727229091853</v>
      </c>
      <c r="O484" s="35">
        <v>76.07223672271769</v>
      </c>
      <c r="P484" s="35">
        <v>74.935787170108327</v>
      </c>
      <c r="Q484" s="35">
        <v>74.666713363795239</v>
      </c>
      <c r="R484" s="35">
        <v>75.265553062324045</v>
      </c>
      <c r="S484" s="35">
        <v>76.730978011189578</v>
      </c>
      <c r="T484" s="35">
        <v>80.91769117347738</v>
      </c>
      <c r="U484" s="35">
        <v>84.437178821928597</v>
      </c>
      <c r="V484" s="35">
        <v>87.364516001576561</v>
      </c>
      <c r="W484" s="35">
        <v>89.778624655238943</v>
      </c>
      <c r="X484" s="35">
        <v>91.755884031933533</v>
      </c>
      <c r="Y484" s="35">
        <v>93.366471135073212</v>
      </c>
      <c r="Z484" s="35">
        <v>94.672625165167744</v>
      </c>
    </row>
    <row r="485" spans="1:26">
      <c r="A485" s="241" t="s">
        <v>776</v>
      </c>
      <c r="B485" s="35" t="s">
        <v>84</v>
      </c>
      <c r="C485" s="35">
        <v>99.580311483097944</v>
      </c>
      <c r="D485" s="35">
        <v>99.454826062605122</v>
      </c>
      <c r="E485" s="35">
        <v>99.291969984293132</v>
      </c>
      <c r="F485" s="35">
        <v>99.080716376660774</v>
      </c>
      <c r="G485" s="35">
        <v>98.806855032790622</v>
      </c>
      <c r="H485" s="35">
        <v>100</v>
      </c>
      <c r="I485" s="35">
        <v>92.570022702357932</v>
      </c>
      <c r="J485" s="35">
        <v>85.960762124341855</v>
      </c>
      <c r="K485" s="35">
        <v>80.255952461137255</v>
      </c>
      <c r="L485" s="35">
        <v>75.490768640113842</v>
      </c>
      <c r="M485" s="35">
        <v>71.6682877249428</v>
      </c>
      <c r="N485" s="35">
        <v>68.773758472368129</v>
      </c>
      <c r="O485" s="35">
        <v>66.785885264431585</v>
      </c>
      <c r="P485" s="35">
        <v>65.685028010995424</v>
      </c>
      <c r="Q485" s="35">
        <v>65.458565357645881</v>
      </c>
      <c r="R485" s="35">
        <v>66.10374732133586</v>
      </c>
      <c r="S485" s="35">
        <v>67.628270581090106</v>
      </c>
      <c r="T485" s="35">
        <v>70.048628915729452</v>
      </c>
      <c r="U485" s="35">
        <v>75.945159068773066</v>
      </c>
      <c r="V485" s="35">
        <v>80.859574507097278</v>
      </c>
      <c r="W485" s="35">
        <v>84.882319721216561</v>
      </c>
      <c r="X485" s="35">
        <v>88.1292491371034</v>
      </c>
      <c r="Y485" s="35">
        <v>90.721527552947094</v>
      </c>
      <c r="Z485" s="35">
        <v>92.773699472651941</v>
      </c>
    </row>
    <row r="486" spans="1:26">
      <c r="A486" s="241" t="s">
        <v>776</v>
      </c>
      <c r="B486" s="35" t="s">
        <v>85</v>
      </c>
      <c r="C486" s="35">
        <v>99.845327738135978</v>
      </c>
      <c r="D486" s="35">
        <v>99.788396256793888</v>
      </c>
      <c r="E486" s="35">
        <v>99.710543498612495</v>
      </c>
      <c r="F486" s="35">
        <v>99.604110868828528</v>
      </c>
      <c r="G486" s="35">
        <v>100</v>
      </c>
      <c r="H486" s="35">
        <v>91.381245859649979</v>
      </c>
      <c r="I486" s="35">
        <v>83.776389806234931</v>
      </c>
      <c r="J486" s="35">
        <v>77.217854411367853</v>
      </c>
      <c r="K486" s="35">
        <v>71.694524664859756</v>
      </c>
      <c r="L486" s="35">
        <v>67.169144934205718</v>
      </c>
      <c r="M486" s="35">
        <v>63.592399577510882</v>
      </c>
      <c r="N486" s="35">
        <v>60.913518062068036</v>
      </c>
      <c r="O486" s="35">
        <v>59.087771682247677</v>
      </c>
      <c r="P486" s="35">
        <v>58.08144123204675</v>
      </c>
      <c r="Q486" s="35">
        <v>57.874835220157593</v>
      </c>
      <c r="R486" s="35">
        <v>58.463814440270959</v>
      </c>
      <c r="S486" s="35">
        <v>59.860092185544254</v>
      </c>
      <c r="T486" s="35">
        <v>62.09036681898337</v>
      </c>
      <c r="U486" s="35">
        <v>65.194126278976697</v>
      </c>
      <c r="V486" s="35">
        <v>72.998717819170921</v>
      </c>
      <c r="W486" s="35">
        <v>79.363891944193938</v>
      </c>
      <c r="X486" s="35">
        <v>84.40805251837871</v>
      </c>
      <c r="Y486" s="35">
        <v>88.320781336687375</v>
      </c>
      <c r="Z486" s="35">
        <v>91.308176159848927</v>
      </c>
    </row>
    <row r="487" spans="1:26">
      <c r="A487" s="241" t="s">
        <v>776</v>
      </c>
      <c r="B487" s="35" t="s">
        <v>86</v>
      </c>
      <c r="C487" s="35">
        <v>99.969024456262034</v>
      </c>
      <c r="D487" s="35">
        <v>99.954665426782213</v>
      </c>
      <c r="E487" s="35">
        <v>99.933652596185226</v>
      </c>
      <c r="F487" s="35">
        <v>100</v>
      </c>
      <c r="G487" s="35">
        <v>91.469713707918174</v>
      </c>
      <c r="H487" s="35">
        <v>83.905759895914116</v>
      </c>
      <c r="I487" s="35">
        <v>77.323499079261353</v>
      </c>
      <c r="J487" s="35">
        <v>71.703610473913088</v>
      </c>
      <c r="K487" s="35">
        <v>67.00571036888698</v>
      </c>
      <c r="L487" s="35">
        <v>63.179376064384542</v>
      </c>
      <c r="M487" s="35">
        <v>60.172521212672081</v>
      </c>
      <c r="N487" s="35">
        <v>57.937413622576408</v>
      </c>
      <c r="O487" s="35">
        <v>56.434774466607365</v>
      </c>
      <c r="P487" s="35">
        <v>55.636411118819026</v>
      </c>
      <c r="Q487" s="35">
        <v>55.526769189942939</v>
      </c>
      <c r="R487" s="35">
        <v>56.103681629535416</v>
      </c>
      <c r="S487" s="35">
        <v>57.378467391248833</v>
      </c>
      <c r="T487" s="35">
        <v>59.375400829350241</v>
      </c>
      <c r="U487" s="35">
        <v>62.130441039899075</v>
      </c>
      <c r="V487" s="35">
        <v>65.688982221787839</v>
      </c>
      <c r="W487" s="35">
        <v>74.869946444974417</v>
      </c>
      <c r="X487" s="35">
        <v>81.96940268266016</v>
      </c>
      <c r="Y487" s="35">
        <v>87.253480581254621</v>
      </c>
      <c r="Z487" s="35">
        <v>91.082994638876997</v>
      </c>
    </row>
    <row r="488" spans="1:26">
      <c r="A488" s="241" t="s">
        <v>776</v>
      </c>
      <c r="B488" s="35" t="s">
        <v>87</v>
      </c>
      <c r="C488" s="35">
        <v>99.988732197327479</v>
      </c>
      <c r="D488" s="35">
        <v>99.982533744705407</v>
      </c>
      <c r="E488" s="35">
        <v>99.972926021983739</v>
      </c>
      <c r="F488" s="35">
        <v>100</v>
      </c>
      <c r="G488" s="35">
        <v>92.052176302510631</v>
      </c>
      <c r="H488" s="35">
        <v>84.941859938874728</v>
      </c>
      <c r="I488" s="35">
        <v>78.688655700942817</v>
      </c>
      <c r="J488" s="35">
        <v>73.283205177927186</v>
      </c>
      <c r="K488" s="35">
        <v>68.697490138732988</v>
      </c>
      <c r="L488" s="35">
        <v>64.893415846948969</v>
      </c>
      <c r="M488" s="35">
        <v>61.829552808234126</v>
      </c>
      <c r="N488" s="35">
        <v>59.466168422555619</v>
      </c>
      <c r="O488" s="35">
        <v>57.768807397159335</v>
      </c>
      <c r="P488" s="35">
        <v>56.710715532957288</v>
      </c>
      <c r="Q488" s="35">
        <v>56.274378157709371</v>
      </c>
      <c r="R488" s="35">
        <v>56.452387375652258</v>
      </c>
      <c r="S488" s="35">
        <v>57.247778327017841</v>
      </c>
      <c r="T488" s="35">
        <v>58.673893539007516</v>
      </c>
      <c r="U488" s="35">
        <v>60.753751182607139</v>
      </c>
      <c r="V488" s="35">
        <v>63.51881060540903</v>
      </c>
      <c r="W488" s="35">
        <v>74.404682847584013</v>
      </c>
      <c r="X488" s="35">
        <v>82.535346672673498</v>
      </c>
      <c r="Y488" s="35">
        <v>88.308386730500203</v>
      </c>
      <c r="Z488" s="35">
        <v>92.272589599026446</v>
      </c>
    </row>
    <row r="489" spans="1:26">
      <c r="A489" s="241" t="s">
        <v>776</v>
      </c>
      <c r="B489" s="35" t="s">
        <v>88</v>
      </c>
      <c r="C489" s="35">
        <v>99.983342708393167</v>
      </c>
      <c r="D489" s="35">
        <v>99.974761153519097</v>
      </c>
      <c r="E489" s="35">
        <v>99.961759475118356</v>
      </c>
      <c r="F489" s="35">
        <v>100</v>
      </c>
      <c r="G489" s="35">
        <v>91.977088327641681</v>
      </c>
      <c r="H489" s="35">
        <v>84.81133142466615</v>
      </c>
      <c r="I489" s="35">
        <v>78.523762717466695</v>
      </c>
      <c r="J489" s="35">
        <v>73.104909529158533</v>
      </c>
      <c r="K489" s="35">
        <v>68.525804579786637</v>
      </c>
      <c r="L489" s="35">
        <v>64.747127566711782</v>
      </c>
      <c r="M489" s="35">
        <v>61.726349819653279</v>
      </c>
      <c r="N489" s="35">
        <v>59.423033217947122</v>
      </c>
      <c r="O489" s="35">
        <v>57.802571397146494</v>
      </c>
      <c r="P489" s="35">
        <v>56.838695983497303</v>
      </c>
      <c r="Q489" s="35">
        <v>56.515040239652095</v>
      </c>
      <c r="R489" s="35">
        <v>56.825985521477904</v>
      </c>
      <c r="S489" s="35">
        <v>57.776930982150155</v>
      </c>
      <c r="T489" s="35">
        <v>59.384034599197889</v>
      </c>
      <c r="U489" s="35">
        <v>61.673379328604994</v>
      </c>
      <c r="V489" s="35">
        <v>64.679425749002263</v>
      </c>
      <c r="W489" s="35">
        <v>74.813263147732513</v>
      </c>
      <c r="X489" s="35">
        <v>82.476356285427769</v>
      </c>
      <c r="Y489" s="35">
        <v>88.015741352332554</v>
      </c>
      <c r="Z489" s="35">
        <v>91.899998011885344</v>
      </c>
    </row>
    <row r="490" spans="1:26">
      <c r="A490" s="241" t="s">
        <v>776</v>
      </c>
      <c r="B490" s="35" t="s">
        <v>89</v>
      </c>
      <c r="C490" s="35">
        <v>99.899256283393484</v>
      </c>
      <c r="D490" s="35">
        <v>99.857913822852709</v>
      </c>
      <c r="E490" s="35">
        <v>99.799624642144011</v>
      </c>
      <c r="F490" s="35">
        <v>99.717460978620352</v>
      </c>
      <c r="G490" s="35">
        <v>100</v>
      </c>
      <c r="H490" s="35">
        <v>91.384161813192279</v>
      </c>
      <c r="I490" s="35">
        <v>83.767928211522531</v>
      </c>
      <c r="J490" s="35">
        <v>77.172713189807453</v>
      </c>
      <c r="K490" s="35">
        <v>71.581103387150364</v>
      </c>
      <c r="L490" s="35">
        <v>66.952399783261129</v>
      </c>
      <c r="M490" s="35">
        <v>63.235145107662106</v>
      </c>
      <c r="N490" s="35">
        <v>60.376564835745071</v>
      </c>
      <c r="O490" s="35">
        <v>58.32927366546933</v>
      </c>
      <c r="P490" s="35">
        <v>57.055771691561986</v>
      </c>
      <c r="Q490" s="35">
        <v>56.531257754326056</v>
      </c>
      <c r="R490" s="35">
        <v>56.745192212422268</v>
      </c>
      <c r="S490" s="35">
        <v>57.701896652206926</v>
      </c>
      <c r="T490" s="35">
        <v>59.420312442288022</v>
      </c>
      <c r="U490" s="35">
        <v>61.932868184540645</v>
      </c>
      <c r="V490" s="35">
        <v>70.996595639671867</v>
      </c>
      <c r="W490" s="35">
        <v>78.325564372093567</v>
      </c>
      <c r="X490" s="35">
        <v>84.035901895401949</v>
      </c>
      <c r="Y490" s="35">
        <v>88.367008235167788</v>
      </c>
      <c r="Z490" s="35">
        <v>91.58898615051173</v>
      </c>
    </row>
    <row r="491" spans="1:26">
      <c r="A491" s="241" t="s">
        <v>776</v>
      </c>
      <c r="B491" s="35" t="s">
        <v>90</v>
      </c>
      <c r="C491" s="35">
        <v>99.626750457037716</v>
      </c>
      <c r="D491" s="35">
        <v>99.503655882043958</v>
      </c>
      <c r="E491" s="35">
        <v>99.340116555629791</v>
      </c>
      <c r="F491" s="35">
        <v>99.122959517898039</v>
      </c>
      <c r="G491" s="35">
        <v>98.834810207960359</v>
      </c>
      <c r="H491" s="35">
        <v>100</v>
      </c>
      <c r="I491" s="35">
        <v>91.357835703933389</v>
      </c>
      <c r="J491" s="35">
        <v>83.757660786122472</v>
      </c>
      <c r="K491" s="35">
        <v>77.243360711374535</v>
      </c>
      <c r="L491" s="35">
        <v>71.809438754713014</v>
      </c>
      <c r="M491" s="35">
        <v>67.421060839101031</v>
      </c>
      <c r="N491" s="35">
        <v>64.030239687437998</v>
      </c>
      <c r="O491" s="35">
        <v>61.587923383219753</v>
      </c>
      <c r="P491" s="35">
        <v>60.052417080692003</v>
      </c>
      <c r="Q491" s="35">
        <v>59.394817961193759</v>
      </c>
      <c r="R491" s="35">
        <v>59.602119985438662</v>
      </c>
      <c r="S491" s="35">
        <v>60.678463633411674</v>
      </c>
      <c r="T491" s="35">
        <v>62.644747278340148</v>
      </c>
      <c r="U491" s="35">
        <v>70.19235554004905</v>
      </c>
      <c r="V491" s="35">
        <v>76.537890270363931</v>
      </c>
      <c r="W491" s="35">
        <v>81.730838286037837</v>
      </c>
      <c r="X491" s="35">
        <v>85.893651858845161</v>
      </c>
      <c r="Y491" s="35">
        <v>89.17852526989904</v>
      </c>
      <c r="Z491" s="35">
        <v>91.73977944711315</v>
      </c>
    </row>
    <row r="492" spans="1:26">
      <c r="A492" s="241" t="s">
        <v>776</v>
      </c>
      <c r="B492" s="35" t="s">
        <v>91</v>
      </c>
      <c r="C492" s="35">
        <v>99.0534393077385</v>
      </c>
      <c r="D492" s="35">
        <v>98.79551927341987</v>
      </c>
      <c r="E492" s="35">
        <v>98.467930539882957</v>
      </c>
      <c r="F492" s="35">
        <v>98.052231879631577</v>
      </c>
      <c r="G492" s="35">
        <v>97.52533407422851</v>
      </c>
      <c r="H492" s="35">
        <v>96.858473105465961</v>
      </c>
      <c r="I492" s="35">
        <v>100</v>
      </c>
      <c r="J492" s="35">
        <v>91.256947915460458</v>
      </c>
      <c r="K492" s="35">
        <v>83.631382157442133</v>
      </c>
      <c r="L492" s="35">
        <v>77.197933830249028</v>
      </c>
      <c r="M492" s="35">
        <v>71.966060955846402</v>
      </c>
      <c r="N492" s="35">
        <v>67.907520902190484</v>
      </c>
      <c r="O492" s="35">
        <v>64.978409567804277</v>
      </c>
      <c r="P492" s="35">
        <v>63.135241397917156</v>
      </c>
      <c r="Q492" s="35">
        <v>62.345641501718497</v>
      </c>
      <c r="R492" s="35">
        <v>62.594567189824822</v>
      </c>
      <c r="S492" s="35">
        <v>63.886836395044455</v>
      </c>
      <c r="T492" s="35">
        <v>70.214374517888871</v>
      </c>
      <c r="U492" s="35">
        <v>75.673201940106452</v>
      </c>
      <c r="V492" s="35">
        <v>80.290626341035136</v>
      </c>
      <c r="W492" s="35">
        <v>84.135386326611567</v>
      </c>
      <c r="X492" s="35">
        <v>87.297000954537737</v>
      </c>
      <c r="Y492" s="35">
        <v>89.871213983243308</v>
      </c>
      <c r="Z492" s="35">
        <v>91.950793345341225</v>
      </c>
    </row>
    <row r="493" spans="1:26">
      <c r="A493" s="241" t="s">
        <v>776</v>
      </c>
      <c r="B493" s="35" t="s">
        <v>92</v>
      </c>
      <c r="C493" s="35">
        <v>98.52026185090142</v>
      </c>
      <c r="D493" s="35">
        <v>98.1745451756546</v>
      </c>
      <c r="E493" s="35">
        <v>97.749091666548097</v>
      </c>
      <c r="F493" s="35">
        <v>97.226050821617321</v>
      </c>
      <c r="G493" s="35">
        <v>96.583857748938854</v>
      </c>
      <c r="H493" s="35">
        <v>95.796608154748725</v>
      </c>
      <c r="I493" s="35">
        <v>94.833408596738408</v>
      </c>
      <c r="J493" s="35">
        <v>100</v>
      </c>
      <c r="K493" s="35">
        <v>92.596387687958199</v>
      </c>
      <c r="L493" s="35">
        <v>86.099548369653292</v>
      </c>
      <c r="M493" s="35">
        <v>80.651798566981128</v>
      </c>
      <c r="N493" s="35">
        <v>76.322993859776119</v>
      </c>
      <c r="O493" s="35">
        <v>73.136457196227667</v>
      </c>
      <c r="P493" s="35">
        <v>71.091195718649189</v>
      </c>
      <c r="Q493" s="35">
        <v>70.178490957748338</v>
      </c>
      <c r="R493" s="35">
        <v>70.392421108217789</v>
      </c>
      <c r="S493" s="35">
        <v>75.190547934257438</v>
      </c>
      <c r="T493" s="35">
        <v>79.34061557201953</v>
      </c>
      <c r="U493" s="35">
        <v>82.885847112568015</v>
      </c>
      <c r="V493" s="35">
        <v>85.883766549716384</v>
      </c>
      <c r="W493" s="35">
        <v>88.397915142668069</v>
      </c>
      <c r="X493" s="35">
        <v>90.492142808663914</v>
      </c>
      <c r="Y493" s="35">
        <v>92.227006548881505</v>
      </c>
      <c r="Z493" s="35">
        <v>93.657752442714582</v>
      </c>
    </row>
    <row r="494" spans="1:26">
      <c r="A494" s="241" t="s">
        <v>776</v>
      </c>
      <c r="B494" s="35" t="s">
        <v>93</v>
      </c>
      <c r="C494" s="35">
        <v>99.278888371781605</v>
      </c>
      <c r="D494" s="35">
        <v>99.122177100412486</v>
      </c>
      <c r="E494" s="35">
        <v>98.931614303816758</v>
      </c>
      <c r="F494" s="35">
        <v>98.699986395605478</v>
      </c>
      <c r="G494" s="35">
        <v>98.418590201653771</v>
      </c>
      <c r="H494" s="35">
        <v>98.076948363211358</v>
      </c>
      <c r="I494" s="35">
        <v>97.662481635431831</v>
      </c>
      <c r="J494" s="35">
        <v>100</v>
      </c>
      <c r="K494" s="35">
        <v>96.696476691826504</v>
      </c>
      <c r="L494" s="35">
        <v>93.682279984852784</v>
      </c>
      <c r="M494" s="35">
        <v>91.089219044345199</v>
      </c>
      <c r="N494" s="35">
        <v>89.017755928223508</v>
      </c>
      <c r="O494" s="35">
        <v>87.539527603069402</v>
      </c>
      <c r="P494" s="35">
        <v>86.700967074195987</v>
      </c>
      <c r="Q494" s="35">
        <v>86.526676848776646</v>
      </c>
      <c r="R494" s="35">
        <v>87.021612438159707</v>
      </c>
      <c r="S494" s="35">
        <v>89.202571625858511</v>
      </c>
      <c r="T494" s="35">
        <v>91.038236480514115</v>
      </c>
      <c r="U494" s="35">
        <v>92.576393575598729</v>
      </c>
      <c r="V494" s="35">
        <v>93.860526857684263</v>
      </c>
      <c r="W494" s="35">
        <v>94.929344029449354</v>
      </c>
      <c r="X494" s="35">
        <v>95.816731797623575</v>
      </c>
      <c r="Y494" s="35">
        <v>96.551977031184094</v>
      </c>
      <c r="Z494" s="35">
        <v>97.160137360719716</v>
      </c>
    </row>
    <row r="495" spans="1:26">
      <c r="A495" s="241" t="s">
        <v>789</v>
      </c>
      <c r="B495" s="35" t="s">
        <v>82</v>
      </c>
      <c r="C495" s="35">
        <v>94.955912181703567</v>
      </c>
      <c r="D495" s="35">
        <v>93.870065063587347</v>
      </c>
      <c r="E495" s="35">
        <v>92.560723036858903</v>
      </c>
      <c r="F495" s="35">
        <v>90.986798650049693</v>
      </c>
      <c r="G495" s="35">
        <v>89.102001915098398</v>
      </c>
      <c r="H495" s="35">
        <v>86.855353177110246</v>
      </c>
      <c r="I495" s="35">
        <v>84.192424223768853</v>
      </c>
      <c r="J495" s="35">
        <v>100</v>
      </c>
      <c r="K495" s="35">
        <v>78.362393260364854</v>
      </c>
      <c r="L495" s="35">
        <v>62.531192964187724</v>
      </c>
      <c r="M495" s="35">
        <v>51.331330436099911</v>
      </c>
      <c r="N495" s="35">
        <v>43.707582397453685</v>
      </c>
      <c r="O495" s="35">
        <v>38.847491230771816</v>
      </c>
      <c r="P495" s="35">
        <v>36.20013152031153</v>
      </c>
      <c r="Q495" s="35">
        <v>35.456871722341852</v>
      </c>
      <c r="R495" s="35">
        <v>36.530190363397786</v>
      </c>
      <c r="S495" s="35">
        <v>43.547233738483321</v>
      </c>
      <c r="T495" s="35">
        <v>50.402401559104057</v>
      </c>
      <c r="U495" s="35">
        <v>56.900496905595219</v>
      </c>
      <c r="V495" s="35">
        <v>62.905774224870711</v>
      </c>
      <c r="W495" s="35">
        <v>68.338933523178255</v>
      </c>
      <c r="X495" s="35">
        <v>73.168167556053561</v>
      </c>
      <c r="Y495" s="35">
        <v>77.397889400268895</v>
      </c>
      <c r="Z495" s="35">
        <v>81.057623184042981</v>
      </c>
    </row>
    <row r="496" spans="1:26">
      <c r="A496" s="241" t="s">
        <v>789</v>
      </c>
      <c r="B496" s="35" t="s">
        <v>83</v>
      </c>
      <c r="C496" s="35">
        <v>97.224455623864401</v>
      </c>
      <c r="D496" s="35">
        <v>96.536447513515341</v>
      </c>
      <c r="E496" s="35">
        <v>95.682115145533515</v>
      </c>
      <c r="F496" s="35">
        <v>94.62360474932639</v>
      </c>
      <c r="G496" s="35">
        <v>93.315757563135293</v>
      </c>
      <c r="H496" s="35">
        <v>91.705439842099139</v>
      </c>
      <c r="I496" s="35">
        <v>100</v>
      </c>
      <c r="J496" s="35">
        <v>79.513171264296062</v>
      </c>
      <c r="K496" s="35">
        <v>64.144893545737887</v>
      </c>
      <c r="L496" s="35">
        <v>52.906566225712027</v>
      </c>
      <c r="M496" s="35">
        <v>44.902712538465209</v>
      </c>
      <c r="N496" s="35">
        <v>39.416514499049171</v>
      </c>
      <c r="O496" s="35">
        <v>35.925216257707483</v>
      </c>
      <c r="P496" s="35">
        <v>34.085951198248594</v>
      </c>
      <c r="Q496" s="35">
        <v>33.715775386626525</v>
      </c>
      <c r="R496" s="35">
        <v>34.777723224098438</v>
      </c>
      <c r="S496" s="35">
        <v>37.377718849008247</v>
      </c>
      <c r="T496" s="35">
        <v>45.213014022675836</v>
      </c>
      <c r="U496" s="35">
        <v>52.782988309935021</v>
      </c>
      <c r="V496" s="35">
        <v>59.838500703771246</v>
      </c>
      <c r="W496" s="35">
        <v>66.222859083342996</v>
      </c>
      <c r="X496" s="35">
        <v>71.861775095424747</v>
      </c>
      <c r="Y496" s="35">
        <v>76.745105827662243</v>
      </c>
      <c r="Z496" s="35">
        <v>80.907046710302595</v>
      </c>
    </row>
    <row r="497" spans="1:26">
      <c r="A497" s="241" t="s">
        <v>789</v>
      </c>
      <c r="B497" s="35" t="s">
        <v>84</v>
      </c>
      <c r="C497" s="35">
        <v>98.879061763508176</v>
      </c>
      <c r="D497" s="35">
        <v>98.545600482917223</v>
      </c>
      <c r="E497" s="35">
        <v>98.113992175974047</v>
      </c>
      <c r="F497" s="35">
        <v>97.556068417376139</v>
      </c>
      <c r="G497" s="35">
        <v>96.836066472286902</v>
      </c>
      <c r="H497" s="35">
        <v>100</v>
      </c>
      <c r="I497" s="35">
        <v>81.413469952478508</v>
      </c>
      <c r="J497" s="35">
        <v>67.007852755376462</v>
      </c>
      <c r="K497" s="35">
        <v>56.063470059456542</v>
      </c>
      <c r="L497" s="35">
        <v>47.90797662953365</v>
      </c>
      <c r="M497" s="35">
        <v>41.976413720505867</v>
      </c>
      <c r="N497" s="35">
        <v>37.828587746968608</v>
      </c>
      <c r="O497" s="35">
        <v>35.144988837822922</v>
      </c>
      <c r="P497" s="35">
        <v>33.715084266496959</v>
      </c>
      <c r="Q497" s="35">
        <v>33.425826894230568</v>
      </c>
      <c r="R497" s="35">
        <v>34.254293661865539</v>
      </c>
      <c r="S497" s="35">
        <v>36.266093510297253</v>
      </c>
      <c r="T497" s="35">
        <v>39.619835248152093</v>
      </c>
      <c r="U497" s="35">
        <v>48.648548325125169</v>
      </c>
      <c r="V497" s="35">
        <v>57.159246748726289</v>
      </c>
      <c r="W497" s="35">
        <v>64.836379535158173</v>
      </c>
      <c r="X497" s="35">
        <v>71.523569728691257</v>
      </c>
      <c r="Y497" s="35">
        <v>77.189894228518952</v>
      </c>
      <c r="Z497" s="35">
        <v>81.888336715923487</v>
      </c>
    </row>
    <row r="498" spans="1:26">
      <c r="A498" s="241" t="s">
        <v>789</v>
      </c>
      <c r="B498" s="35" t="s">
        <v>85</v>
      </c>
      <c r="C498" s="35">
        <v>99.745715814443798</v>
      </c>
      <c r="D498" s="35">
        <v>99.651110270536918</v>
      </c>
      <c r="E498" s="35">
        <v>99.521401217562328</v>
      </c>
      <c r="F498" s="35">
        <v>99.34364650834226</v>
      </c>
      <c r="G498" s="35">
        <v>100</v>
      </c>
      <c r="H498" s="35">
        <v>85.725749572318762</v>
      </c>
      <c r="I498" s="35">
        <v>73.969512228669856</v>
      </c>
      <c r="J498" s="35">
        <v>64.462852320171109</v>
      </c>
      <c r="K498" s="35">
        <v>56.910932840766272</v>
      </c>
      <c r="L498" s="35">
        <v>51.032097624919246</v>
      </c>
      <c r="M498" s="35">
        <v>46.579903593535512</v>
      </c>
      <c r="N498" s="35">
        <v>43.353229543125153</v>
      </c>
      <c r="O498" s="35">
        <v>41.199299102153795</v>
      </c>
      <c r="P498" s="35">
        <v>40.013194833811426</v>
      </c>
      <c r="Q498" s="35">
        <v>39.73623573400387</v>
      </c>
      <c r="R498" s="35">
        <v>40.354633068308097</v>
      </c>
      <c r="S498" s="35">
        <v>41.899130174526</v>
      </c>
      <c r="T498" s="35">
        <v>44.445782555008165</v>
      </c>
      <c r="U498" s="35">
        <v>48.117524704619242</v>
      </c>
      <c r="V498" s="35">
        <v>58.3345011390766</v>
      </c>
      <c r="W498" s="35">
        <v>67.306168878518307</v>
      </c>
      <c r="X498" s="35">
        <v>74.812573532226793</v>
      </c>
      <c r="Y498" s="35">
        <v>80.869108407647943</v>
      </c>
      <c r="Z498" s="35">
        <v>85.625419870737275</v>
      </c>
    </row>
    <row r="499" spans="1:26">
      <c r="A499" s="241" t="s">
        <v>789</v>
      </c>
      <c r="B499" s="35" t="s">
        <v>86</v>
      </c>
      <c r="C499" s="35">
        <v>99.953557056703701</v>
      </c>
      <c r="D499" s="35">
        <v>99.931396426065504</v>
      </c>
      <c r="E499" s="35">
        <v>99.898667656355045</v>
      </c>
      <c r="F499" s="35">
        <v>100</v>
      </c>
      <c r="G499" s="35">
        <v>85.71800452564932</v>
      </c>
      <c r="H499" s="35">
        <v>73.913553641095092</v>
      </c>
      <c r="I499" s="35">
        <v>64.296465758389459</v>
      </c>
      <c r="J499" s="35">
        <v>56.566257610055224</v>
      </c>
      <c r="K499" s="35">
        <v>50.441808888501306</v>
      </c>
      <c r="L499" s="35">
        <v>45.677258999074347</v>
      </c>
      <c r="M499" s="35">
        <v>42.068650420374084</v>
      </c>
      <c r="N499" s="35">
        <v>39.455065990547027</v>
      </c>
      <c r="O499" s="35">
        <v>37.717007011655838</v>
      </c>
      <c r="P499" s="35">
        <v>36.773849352334246</v>
      </c>
      <c r="Q499" s="35">
        <v>36.581512310884015</v>
      </c>
      <c r="R499" s="35">
        <v>37.130980996399124</v>
      </c>
      <c r="S499" s="35">
        <v>38.447986751739649</v>
      </c>
      <c r="T499" s="35">
        <v>40.593903751992585</v>
      </c>
      <c r="U499" s="35">
        <v>43.667692093922419</v>
      </c>
      <c r="V499" s="35">
        <v>47.808437020015319</v>
      </c>
      <c r="W499" s="35">
        <v>60.255419885514051</v>
      </c>
      <c r="X499" s="35">
        <v>70.736595115096051</v>
      </c>
      <c r="Y499" s="35">
        <v>78.987108761259691</v>
      </c>
      <c r="Z499" s="35">
        <v>85.181770084448317</v>
      </c>
    </row>
    <row r="500" spans="1:26">
      <c r="A500" s="241" t="s">
        <v>789</v>
      </c>
      <c r="B500" s="35" t="s">
        <v>87</v>
      </c>
      <c r="C500" s="35">
        <v>99.985459653789619</v>
      </c>
      <c r="D500" s="35">
        <v>99.977181190502904</v>
      </c>
      <c r="E500" s="35">
        <v>99.96419037602557</v>
      </c>
      <c r="F500" s="35">
        <v>100</v>
      </c>
      <c r="G500" s="35">
        <v>87.676581261395654</v>
      </c>
      <c r="H500" s="35">
        <v>77.220095073130693</v>
      </c>
      <c r="I500" s="35">
        <v>68.471458524702328</v>
      </c>
      <c r="J500" s="35">
        <v>61.24866304804555</v>
      </c>
      <c r="K500" s="35">
        <v>55.36896396490063</v>
      </c>
      <c r="L500" s="35">
        <v>50.662972894781802</v>
      </c>
      <c r="M500" s="35">
        <v>46.982643786071229</v>
      </c>
      <c r="N500" s="35">
        <v>44.205078768263292</v>
      </c>
      <c r="O500" s="35">
        <v>42.23375522532001</v>
      </c>
      <c r="P500" s="35">
        <v>40.998379759812529</v>
      </c>
      <c r="Q500" s="35">
        <v>40.454208406438894</v>
      </c>
      <c r="R500" s="35">
        <v>40.581373425736302</v>
      </c>
      <c r="S500" s="35">
        <v>41.384526016929222</v>
      </c>
      <c r="T500" s="35">
        <v>42.892923141814492</v>
      </c>
      <c r="U500" s="35">
        <v>45.160928967163933</v>
      </c>
      <c r="V500" s="35">
        <v>48.268738190137604</v>
      </c>
      <c r="W500" s="35">
        <v>62.404021675082532</v>
      </c>
      <c r="X500" s="35">
        <v>73.819196532634251</v>
      </c>
      <c r="Y500" s="35">
        <v>82.308584759247978</v>
      </c>
      <c r="Z500" s="35">
        <v>88.286760298271432</v>
      </c>
    </row>
    <row r="501" spans="1:26">
      <c r="A501" s="241" t="s">
        <v>789</v>
      </c>
      <c r="B501" s="35" t="s">
        <v>88</v>
      </c>
      <c r="C501" s="35">
        <v>99.978295925112675</v>
      </c>
      <c r="D501" s="35">
        <v>99.966748430386701</v>
      </c>
      <c r="E501" s="35">
        <v>99.94905892958154</v>
      </c>
      <c r="F501" s="35">
        <v>100</v>
      </c>
      <c r="G501" s="35">
        <v>87.752816733457379</v>
      </c>
      <c r="H501" s="35">
        <v>77.359865371436968</v>
      </c>
      <c r="I501" s="35">
        <v>68.669072929261986</v>
      </c>
      <c r="J501" s="35">
        <v>61.503010171847784</v>
      </c>
      <c r="K501" s="35">
        <v>55.682040153657354</v>
      </c>
      <c r="L501" s="35">
        <v>51.039124790507827</v>
      </c>
      <c r="M501" s="35">
        <v>47.428309551159472</v>
      </c>
      <c r="N501" s="35">
        <v>44.728868193992525</v>
      </c>
      <c r="O501" s="35">
        <v>42.846764760862975</v>
      </c>
      <c r="P501" s="35">
        <v>41.714682731164523</v>
      </c>
      <c r="Q501" s="35">
        <v>41.291489908437299</v>
      </c>
      <c r="R501" s="35">
        <v>41.561693352229533</v>
      </c>
      <c r="S501" s="35">
        <v>42.535192295234033</v>
      </c>
      <c r="T501" s="35">
        <v>44.247438628695718</v>
      </c>
      <c r="U501" s="35">
        <v>46.75993535064827</v>
      </c>
      <c r="V501" s="35">
        <v>50.160811871863643</v>
      </c>
      <c r="W501" s="35">
        <v>63.323455784501782</v>
      </c>
      <c r="X501" s="35">
        <v>74.000197652142774</v>
      </c>
      <c r="Y501" s="35">
        <v>82.055711549611004</v>
      </c>
      <c r="Z501" s="35">
        <v>87.842997283056917</v>
      </c>
    </row>
    <row r="502" spans="1:26">
      <c r="A502" s="241" t="s">
        <v>789</v>
      </c>
      <c r="B502" s="35" t="s">
        <v>89</v>
      </c>
      <c r="C502" s="35">
        <v>99.847697617876946</v>
      </c>
      <c r="D502" s="35">
        <v>99.784418471663884</v>
      </c>
      <c r="E502" s="35">
        <v>99.694892883640705</v>
      </c>
      <c r="F502" s="35">
        <v>99.568279705441327</v>
      </c>
      <c r="G502" s="35">
        <v>100</v>
      </c>
      <c r="H502" s="35">
        <v>86.624212088339618</v>
      </c>
      <c r="I502" s="35">
        <v>75.468088176618338</v>
      </c>
      <c r="J502" s="35">
        <v>66.319632209112584</v>
      </c>
      <c r="K502" s="35">
        <v>58.939414191336404</v>
      </c>
      <c r="L502" s="35">
        <v>53.092886101328659</v>
      </c>
      <c r="M502" s="35">
        <v>48.569523542595327</v>
      </c>
      <c r="N502" s="35">
        <v>45.192590606577205</v>
      </c>
      <c r="O502" s="35">
        <v>42.822969537787195</v>
      </c>
      <c r="P502" s="35">
        <v>41.35973004276741</v>
      </c>
      <c r="Q502" s="35">
        <v>40.739308634411657</v>
      </c>
      <c r="R502" s="35">
        <v>40.93448872044452</v>
      </c>
      <c r="S502" s="35">
        <v>41.953848883519711</v>
      </c>
      <c r="T502" s="35">
        <v>43.841944123721881</v>
      </c>
      <c r="U502" s="35">
        <v>46.680138010657636</v>
      </c>
      <c r="V502" s="35">
        <v>57.964408264382058</v>
      </c>
      <c r="W502" s="35">
        <v>67.782899651472903</v>
      </c>
      <c r="X502" s="35">
        <v>75.842444583941131</v>
      </c>
      <c r="Y502" s="35">
        <v>82.182082427978827</v>
      </c>
      <c r="Z502" s="35">
        <v>87.017257341956679</v>
      </c>
    </row>
    <row r="503" spans="1:26">
      <c r="A503" s="241" t="s">
        <v>789</v>
      </c>
      <c r="B503" s="35" t="s">
        <v>90</v>
      </c>
      <c r="C503" s="35">
        <v>99.363866820460359</v>
      </c>
      <c r="D503" s="35">
        <v>99.154485704541969</v>
      </c>
      <c r="E503" s="35">
        <v>98.876623779524436</v>
      </c>
      <c r="F503" s="35">
        <v>98.508217772536696</v>
      </c>
      <c r="G503" s="35">
        <v>98.020351652922145</v>
      </c>
      <c r="H503" s="35">
        <v>100</v>
      </c>
      <c r="I503" s="35">
        <v>85.751464755432167</v>
      </c>
      <c r="J503" s="35">
        <v>74.052814404382914</v>
      </c>
      <c r="K503" s="35">
        <v>64.648060582829828</v>
      </c>
      <c r="L503" s="35">
        <v>57.244814846927582</v>
      </c>
      <c r="M503" s="35">
        <v>51.56085435556458</v>
      </c>
      <c r="N503" s="35">
        <v>47.350294154265761</v>
      </c>
      <c r="O503" s="35">
        <v>44.415920370301144</v>
      </c>
      <c r="P503" s="35">
        <v>42.613384011797535</v>
      </c>
      <c r="Q503" s="35">
        <v>41.851445413131657</v>
      </c>
      <c r="R503" s="35">
        <v>42.090990266764038</v>
      </c>
      <c r="S503" s="35">
        <v>43.344349484013662</v>
      </c>
      <c r="T503" s="35">
        <v>45.675530044641498</v>
      </c>
      <c r="U503" s="35">
        <v>55.11958930912364</v>
      </c>
      <c r="V503" s="35">
        <v>63.66417342682449</v>
      </c>
      <c r="W503" s="35">
        <v>71.064960141400732</v>
      </c>
      <c r="X503" s="35">
        <v>77.261802684159804</v>
      </c>
      <c r="Y503" s="35">
        <v>82.317170317951366</v>
      </c>
      <c r="Z503" s="35">
        <v>86.359951007384254</v>
      </c>
    </row>
    <row r="504" spans="1:26">
      <c r="A504" s="241" t="s">
        <v>789</v>
      </c>
      <c r="B504" s="35" t="s">
        <v>91</v>
      </c>
      <c r="C504" s="35">
        <v>98.389035963963693</v>
      </c>
      <c r="D504" s="35">
        <v>97.95585177144487</v>
      </c>
      <c r="E504" s="35">
        <v>97.407905159024679</v>
      </c>
      <c r="F504" s="35">
        <v>96.715841678397936</v>
      </c>
      <c r="G504" s="35">
        <v>95.843437117833531</v>
      </c>
      <c r="H504" s="35">
        <v>94.746380817184601</v>
      </c>
      <c r="I504" s="35">
        <v>100</v>
      </c>
      <c r="J504" s="35">
        <v>85.828944797462185</v>
      </c>
      <c r="K504" s="35">
        <v>74.264627202681638</v>
      </c>
      <c r="L504" s="35">
        <v>65.093341169777901</v>
      </c>
      <c r="M504" s="35">
        <v>58.037396917369499</v>
      </c>
      <c r="N504" s="35">
        <v>52.820135195905117</v>
      </c>
      <c r="O504" s="35">
        <v>49.203479695506076</v>
      </c>
      <c r="P504" s="35">
        <v>47.006668469080132</v>
      </c>
      <c r="Q504" s="35">
        <v>46.113995402744621</v>
      </c>
      <c r="R504" s="35">
        <v>46.477228323603939</v>
      </c>
      <c r="S504" s="35">
        <v>48.116075930515237</v>
      </c>
      <c r="T504" s="35">
        <v>55.971501736241734</v>
      </c>
      <c r="U504" s="35">
        <v>63.159834322524766</v>
      </c>
      <c r="V504" s="35">
        <v>69.538531552119679</v>
      </c>
      <c r="W504" s="35">
        <v>75.060084229993834</v>
      </c>
      <c r="X504" s="35">
        <v>79.745460087007103</v>
      </c>
      <c r="Y504" s="35">
        <v>83.658547277276</v>
      </c>
      <c r="Z504" s="35">
        <v>86.885509446646367</v>
      </c>
    </row>
    <row r="505" spans="1:26">
      <c r="A505" s="241" t="s">
        <v>789</v>
      </c>
      <c r="B505" s="35" t="s">
        <v>92</v>
      </c>
      <c r="C505" s="35">
        <v>96.986126483847713</v>
      </c>
      <c r="D505" s="35">
        <v>96.299560995191243</v>
      </c>
      <c r="E505" s="35">
        <v>95.460696765297968</v>
      </c>
      <c r="F505" s="35">
        <v>94.437835878727753</v>
      </c>
      <c r="G505" s="35">
        <v>93.193741921337661</v>
      </c>
      <c r="H505" s="35">
        <v>91.685219026443718</v>
      </c>
      <c r="I505" s="35">
        <v>89.86297337817436</v>
      </c>
      <c r="J505" s="35">
        <v>100</v>
      </c>
      <c r="K505" s="35">
        <v>85.758579341147609</v>
      </c>
      <c r="L505" s="35">
        <v>74.259920704867866</v>
      </c>
      <c r="M505" s="35">
        <v>65.334934938928328</v>
      </c>
      <c r="N505" s="35">
        <v>58.715430559686453</v>
      </c>
      <c r="O505" s="35">
        <v>54.127121776975116</v>
      </c>
      <c r="P505" s="35">
        <v>51.343647538654579</v>
      </c>
      <c r="Q505" s="35">
        <v>50.213839750097357</v>
      </c>
      <c r="R505" s="35">
        <v>50.673461573548941</v>
      </c>
      <c r="S505" s="35">
        <v>57.383518115239184</v>
      </c>
      <c r="T505" s="35">
        <v>63.558102045881718</v>
      </c>
      <c r="U505" s="35">
        <v>69.113018775625719</v>
      </c>
      <c r="V505" s="35">
        <v>74.017776319700573</v>
      </c>
      <c r="W505" s="35">
        <v>78.282073581892121</v>
      </c>
      <c r="X505" s="35">
        <v>81.942712197084333</v>
      </c>
      <c r="Y505" s="35">
        <v>85.052538910381742</v>
      </c>
      <c r="Z505" s="35">
        <v>87.671965045646445</v>
      </c>
    </row>
    <row r="506" spans="1:26">
      <c r="A506" s="241" t="s">
        <v>789</v>
      </c>
      <c r="B506" s="35" t="s">
        <v>93</v>
      </c>
      <c r="C506" s="35">
        <v>95.708340753303474</v>
      </c>
      <c r="D506" s="35">
        <v>94.810589320941034</v>
      </c>
      <c r="E506" s="35">
        <v>93.731930647808042</v>
      </c>
      <c r="F506" s="35">
        <v>92.439106719495513</v>
      </c>
      <c r="G506" s="35">
        <v>90.894227487378856</v>
      </c>
      <c r="H506" s="35">
        <v>89.054834538283373</v>
      </c>
      <c r="I506" s="35">
        <v>86.874377542016816</v>
      </c>
      <c r="J506" s="35">
        <v>100</v>
      </c>
      <c r="K506" s="35">
        <v>81.901281007893473</v>
      </c>
      <c r="L506" s="35">
        <v>68.085202921694432</v>
      </c>
      <c r="M506" s="35">
        <v>57.979887300055168</v>
      </c>
      <c r="N506" s="35">
        <v>50.960690807102552</v>
      </c>
      <c r="O506" s="35">
        <v>46.496568994884647</v>
      </c>
      <c r="P506" s="35">
        <v>44.211516867968093</v>
      </c>
      <c r="Q506" s="35">
        <v>43.902490905737537</v>
      </c>
      <c r="R506" s="35">
        <v>45.541514180644945</v>
      </c>
      <c r="S506" s="35">
        <v>52.103394707930647</v>
      </c>
      <c r="T506" s="35">
        <v>58.293364575680243</v>
      </c>
      <c r="U506" s="35">
        <v>64.00048074788802</v>
      </c>
      <c r="V506" s="35">
        <v>69.162121918114167</v>
      </c>
      <c r="W506" s="35">
        <v>73.755734668139667</v>
      </c>
      <c r="X506" s="35">
        <v>77.789113563419406</v>
      </c>
      <c r="Y506" s="35">
        <v>81.291045838863582</v>
      </c>
      <c r="Z506" s="35">
        <v>84.303307988575398</v>
      </c>
    </row>
    <row r="507" spans="1:26">
      <c r="A507" s="241" t="s">
        <v>770</v>
      </c>
      <c r="B507" s="35" t="s">
        <v>82</v>
      </c>
      <c r="C507" s="35">
        <v>93.811572595243732</v>
      </c>
      <c r="D507" s="35">
        <v>92.697360075130078</v>
      </c>
      <c r="E507" s="35">
        <v>91.392812268374868</v>
      </c>
      <c r="F507" s="35">
        <v>89.869484228995958</v>
      </c>
      <c r="G507" s="35">
        <v>88.096295380823562</v>
      </c>
      <c r="H507" s="35">
        <v>86.039964807745804</v>
      </c>
      <c r="I507" s="35">
        <v>83.665801343530788</v>
      </c>
      <c r="J507" s="35">
        <v>80.938965463125797</v>
      </c>
      <c r="K507" s="35">
        <v>100</v>
      </c>
      <c r="L507" s="35">
        <v>82.017752701164326</v>
      </c>
      <c r="M507" s="35">
        <v>68.564245902769898</v>
      </c>
      <c r="N507" s="35">
        <v>59.183249773843613</v>
      </c>
      <c r="O507" s="35">
        <v>53.285230897399231</v>
      </c>
      <c r="P507" s="35">
        <v>50.388856902257693</v>
      </c>
      <c r="Q507" s="35">
        <v>50.22778792600856</v>
      </c>
      <c r="R507" s="35">
        <v>55.830437099347151</v>
      </c>
      <c r="S507" s="35">
        <v>61.082941299887125</v>
      </c>
      <c r="T507" s="35">
        <v>65.928119876583821</v>
      </c>
      <c r="U507" s="35">
        <v>70.33606354466896</v>
      </c>
      <c r="V507" s="35">
        <v>74.299071955041725</v>
      </c>
      <c r="W507" s="35">
        <v>77.826331159122503</v>
      </c>
      <c r="X507" s="35">
        <v>80.938965463125797</v>
      </c>
      <c r="Y507" s="35">
        <v>83.665801343530788</v>
      </c>
      <c r="Z507" s="35">
        <v>86.039964807745804</v>
      </c>
    </row>
    <row r="508" spans="1:26">
      <c r="A508" s="241" t="s">
        <v>770</v>
      </c>
      <c r="B508" s="35" t="s">
        <v>83</v>
      </c>
      <c r="C508" s="35">
        <v>95.650135447745427</v>
      </c>
      <c r="D508" s="35">
        <v>94.682241887740631</v>
      </c>
      <c r="E508" s="35">
        <v>93.50711761668498</v>
      </c>
      <c r="F508" s="35">
        <v>92.084432091774246</v>
      </c>
      <c r="G508" s="35">
        <v>90.368007071025531</v>
      </c>
      <c r="H508" s="35">
        <v>88.305992187497097</v>
      </c>
      <c r="I508" s="35">
        <v>85.841682528518035</v>
      </c>
      <c r="J508" s="35">
        <v>100</v>
      </c>
      <c r="K508" s="35">
        <v>80.413126754325774</v>
      </c>
      <c r="L508" s="35">
        <v>65.632738714583439</v>
      </c>
      <c r="M508" s="35">
        <v>54.855229866007846</v>
      </c>
      <c r="N508" s="35">
        <v>47.294124534328112</v>
      </c>
      <c r="O508" s="35">
        <v>42.304191298402877</v>
      </c>
      <c r="P508" s="35">
        <v>39.42215052298004</v>
      </c>
      <c r="Q508" s="35">
        <v>38.36867836871307</v>
      </c>
      <c r="R508" s="35">
        <v>39.039787826970318</v>
      </c>
      <c r="S508" s="35">
        <v>46.218347727847117</v>
      </c>
      <c r="T508" s="35">
        <v>53.136707947313276</v>
      </c>
      <c r="U508" s="35">
        <v>59.609470177231906</v>
      </c>
      <c r="V508" s="35">
        <v>65.517223419658762</v>
      </c>
      <c r="W508" s="35">
        <v>70.799468466145228</v>
      </c>
      <c r="X508" s="35">
        <v>75.442667898023004</v>
      </c>
      <c r="Y508" s="35">
        <v>79.467171324516968</v>
      </c>
      <c r="Z508" s="35">
        <v>82.915304105921692</v>
      </c>
    </row>
    <row r="509" spans="1:26">
      <c r="A509" s="241" t="s">
        <v>770</v>
      </c>
      <c r="B509" s="35" t="s">
        <v>84</v>
      </c>
      <c r="C509" s="35">
        <v>98.532436868110622</v>
      </c>
      <c r="D509" s="35">
        <v>98.104895280225577</v>
      </c>
      <c r="E509" s="35">
        <v>97.554513676577656</v>
      </c>
      <c r="F509" s="35">
        <v>96.847142244713552</v>
      </c>
      <c r="G509" s="35">
        <v>95.939898927534529</v>
      </c>
      <c r="H509" s="35">
        <v>100</v>
      </c>
      <c r="I509" s="35">
        <v>77.291607685093965</v>
      </c>
      <c r="J509" s="35">
        <v>60.637397028220953</v>
      </c>
      <c r="K509" s="35">
        <v>48.615817639298278</v>
      </c>
      <c r="L509" s="35">
        <v>40.060923221361186</v>
      </c>
      <c r="M509" s="35">
        <v>34.08623601117425</v>
      </c>
      <c r="N509" s="35">
        <v>30.054855507771698</v>
      </c>
      <c r="O509" s="35">
        <v>27.534395603773653</v>
      </c>
      <c r="P509" s="35">
        <v>26.255768491360566</v>
      </c>
      <c r="Q509" s="35">
        <v>26.083402941919516</v>
      </c>
      <c r="R509" s="35">
        <v>26.999089303583023</v>
      </c>
      <c r="S509" s="35">
        <v>29.099752532115069</v>
      </c>
      <c r="T509" s="35">
        <v>32.609150944710358</v>
      </c>
      <c r="U509" s="35">
        <v>41.591001657266844</v>
      </c>
      <c r="V509" s="35">
        <v>50.417777642266117</v>
      </c>
      <c r="W509" s="35">
        <v>58.662729728220512</v>
      </c>
      <c r="X509" s="35">
        <v>66.056716858093779</v>
      </c>
      <c r="Y509" s="35">
        <v>72.476007461771147</v>
      </c>
      <c r="Z509" s="35">
        <v>77.908037242297695</v>
      </c>
    </row>
    <row r="510" spans="1:26">
      <c r="A510" s="241" t="s">
        <v>770</v>
      </c>
      <c r="B510" s="35" t="s">
        <v>85</v>
      </c>
      <c r="C510" s="35">
        <v>99.825896919872903</v>
      </c>
      <c r="D510" s="35">
        <v>99.752629042638361</v>
      </c>
      <c r="E510" s="35">
        <v>99.648588017548406</v>
      </c>
      <c r="F510" s="35">
        <v>99.500910160996952</v>
      </c>
      <c r="G510" s="35">
        <v>100</v>
      </c>
      <c r="H510" s="35">
        <v>84.054266366429118</v>
      </c>
      <c r="I510" s="35">
        <v>71.15867634877921</v>
      </c>
      <c r="J510" s="35">
        <v>60.884264289680502</v>
      </c>
      <c r="K510" s="35">
        <v>52.81025355504876</v>
      </c>
      <c r="L510" s="35">
        <v>46.560015551862378</v>
      </c>
      <c r="M510" s="35">
        <v>41.817027337993437</v>
      </c>
      <c r="N510" s="35">
        <v>38.328600139357263</v>
      </c>
      <c r="O510" s="35">
        <v>35.903252198461161</v>
      </c>
      <c r="P510" s="35">
        <v>34.405661041117412</v>
      </c>
      <c r="Q510" s="35">
        <v>33.751590647116949</v>
      </c>
      <c r="R510" s="35">
        <v>33.904126843506951</v>
      </c>
      <c r="S510" s="35">
        <v>34.871884174647597</v>
      </c>
      <c r="T510" s="35">
        <v>36.709432095724829</v>
      </c>
      <c r="U510" s="35">
        <v>39.519885044187006</v>
      </c>
      <c r="V510" s="35">
        <v>51.528598401668503</v>
      </c>
      <c r="W510" s="35">
        <v>62.40710363014297</v>
      </c>
      <c r="X510" s="35">
        <v>71.588045206769578</v>
      </c>
      <c r="Y510" s="35">
        <v>78.944927036367247</v>
      </c>
      <c r="Z510" s="35">
        <v>84.623112601412501</v>
      </c>
    </row>
    <row r="511" spans="1:26">
      <c r="A511" s="241" t="s">
        <v>770</v>
      </c>
      <c r="B511" s="35" t="s">
        <v>86</v>
      </c>
      <c r="C511" s="35">
        <v>99.999158651412458</v>
      </c>
      <c r="D511" s="35">
        <v>99.998539218635983</v>
      </c>
      <c r="E511" s="35">
        <v>100</v>
      </c>
      <c r="F511" s="35">
        <v>90.773529835051704</v>
      </c>
      <c r="G511" s="35">
        <v>82.621592503954915</v>
      </c>
      <c r="H511" s="35">
        <v>75.520568747956958</v>
      </c>
      <c r="I511" s="35">
        <v>69.42025180840055</v>
      </c>
      <c r="J511" s="35">
        <v>64.255718956864612</v>
      </c>
      <c r="K511" s="35">
        <v>59.956549223439495</v>
      </c>
      <c r="L511" s="35">
        <v>56.453576853221733</v>
      </c>
      <c r="M511" s="35">
        <v>53.683572644946999</v>
      </c>
      <c r="N511" s="35">
        <v>51.592311650634002</v>
      </c>
      <c r="O511" s="35">
        <v>50.136466060292904</v>
      </c>
      <c r="P511" s="35">
        <v>49.284696534599746</v>
      </c>
      <c r="Q511" s="35">
        <v>49.018230900138256</v>
      </c>
      <c r="R511" s="35">
        <v>49.331131421390658</v>
      </c>
      <c r="S511" s="35">
        <v>50.23036739991089</v>
      </c>
      <c r="T511" s="35">
        <v>51.735729383777276</v>
      </c>
      <c r="U511" s="35">
        <v>53.879542368259571</v>
      </c>
      <c r="V511" s="35">
        <v>56.706054643830342</v>
      </c>
      <c r="W511" s="35">
        <v>60.270294137817736</v>
      </c>
      <c r="X511" s="35">
        <v>74.434637297844588</v>
      </c>
      <c r="Y511" s="35">
        <v>84.258867493860677</v>
      </c>
      <c r="Z511" s="35">
        <v>90.568926955800379</v>
      </c>
    </row>
    <row r="512" spans="1:26">
      <c r="A512" s="241" t="s">
        <v>770</v>
      </c>
      <c r="B512" s="35" t="s">
        <v>87</v>
      </c>
      <c r="C512" s="35">
        <v>99.999999979259954</v>
      </c>
      <c r="D512" s="35">
        <v>100</v>
      </c>
      <c r="E512" s="35">
        <v>91.432904154727339</v>
      </c>
      <c r="F512" s="35">
        <v>83.781367028458902</v>
      </c>
      <c r="G512" s="35">
        <v>77.025024608442365</v>
      </c>
      <c r="H512" s="35">
        <v>71.124451479464639</v>
      </c>
      <c r="I512" s="35">
        <v>66.028938390019661</v>
      </c>
      <c r="J512" s="35">
        <v>61.682689548831924</v>
      </c>
      <c r="K512" s="35">
        <v>58.029522757117277</v>
      </c>
      <c r="L512" s="35">
        <v>55.01626929600171</v>
      </c>
      <c r="M512" s="35">
        <v>52.595117948396855</v>
      </c>
      <c r="N512" s="35">
        <v>50.725150081144847</v>
      </c>
      <c r="O512" s="35">
        <v>49.373288618106535</v>
      </c>
      <c r="P512" s="35">
        <v>48.514846520529652</v>
      </c>
      <c r="Q512" s="35">
        <v>48.133818843481173</v>
      </c>
      <c r="R512" s="35">
        <v>48.223021399787953</v>
      </c>
      <c r="S512" s="35">
        <v>48.784140466620464</v>
      </c>
      <c r="T512" s="35">
        <v>49.82772180590441</v>
      </c>
      <c r="U512" s="35">
        <v>51.373092400168495</v>
      </c>
      <c r="V512" s="35">
        <v>53.448173121141217</v>
      </c>
      <c r="W512" s="35">
        <v>56.089103548810911</v>
      </c>
      <c r="X512" s="35">
        <v>59.339560550314452</v>
      </c>
      <c r="Y512" s="35">
        <v>82.723444404246166</v>
      </c>
      <c r="Z512" s="35">
        <v>93.421280121777542</v>
      </c>
    </row>
    <row r="513" spans="1:26">
      <c r="A513" s="241" t="s">
        <v>770</v>
      </c>
      <c r="B513" s="35" t="s">
        <v>88</v>
      </c>
      <c r="C513" s="35">
        <v>99.999993391254307</v>
      </c>
      <c r="D513" s="35">
        <v>100</v>
      </c>
      <c r="E513" s="35">
        <v>89.229394531842772</v>
      </c>
      <c r="F513" s="35">
        <v>79.877730907730481</v>
      </c>
      <c r="G513" s="35">
        <v>71.849488383067069</v>
      </c>
      <c r="H513" s="35">
        <v>65.030471216784875</v>
      </c>
      <c r="I513" s="35">
        <v>59.300892474792619</v>
      </c>
      <c r="J513" s="35">
        <v>54.544505657215893</v>
      </c>
      <c r="K513" s="35">
        <v>50.654511309593062</v>
      </c>
      <c r="L513" s="35">
        <v>47.537030590898809</v>
      </c>
      <c r="M513" s="35">
        <v>45.112874453610175</v>
      </c>
      <c r="N513" s="35">
        <v>43.318214372969152</v>
      </c>
      <c r="O513" s="35">
        <v>42.104623154405466</v>
      </c>
      <c r="P513" s="35">
        <v>41.438826734113817</v>
      </c>
      <c r="Q513" s="35">
        <v>41.302400103535106</v>
      </c>
      <c r="R513" s="35">
        <v>41.691553466513341</v>
      </c>
      <c r="S513" s="35">
        <v>42.617084297405711</v>
      </c>
      <c r="T513" s="35">
        <v>44.104510386564947</v>
      </c>
      <c r="U513" s="35">
        <v>46.19434045865632</v>
      </c>
      <c r="V513" s="35">
        <v>48.94237456610734</v>
      </c>
      <c r="W513" s="35">
        <v>52.419848788123616</v>
      </c>
      <c r="X513" s="35">
        <v>56.713142060345554</v>
      </c>
      <c r="Y513" s="35">
        <v>76.363953197230458</v>
      </c>
      <c r="Z513" s="35">
        <v>88.075812499923302</v>
      </c>
    </row>
    <row r="514" spans="1:26">
      <c r="A514" s="241" t="s">
        <v>770</v>
      </c>
      <c r="B514" s="35" t="s">
        <v>89</v>
      </c>
      <c r="C514" s="35">
        <v>99.982526712443374</v>
      </c>
      <c r="D514" s="35">
        <v>99.973229837700089</v>
      </c>
      <c r="E514" s="35">
        <v>99.958987583466651</v>
      </c>
      <c r="F514" s="35">
        <v>100</v>
      </c>
      <c r="G514" s="35">
        <v>90.001239615375937</v>
      </c>
      <c r="H514" s="35">
        <v>81.276336070276599</v>
      </c>
      <c r="I514" s="35">
        <v>73.785615811411304</v>
      </c>
      <c r="J514" s="35">
        <v>67.456629465066229</v>
      </c>
      <c r="K514" s="35">
        <v>62.200935684224703</v>
      </c>
      <c r="L514" s="35">
        <v>57.926581935652031</v>
      </c>
      <c r="M514" s="35">
        <v>54.546783079423236</v>
      </c>
      <c r="N514" s="35">
        <v>51.985570371395021</v>
      </c>
      <c r="O514" s="35">
        <v>50.181220435216943</v>
      </c>
      <c r="P514" s="35">
        <v>49.088179392689071</v>
      </c>
      <c r="Q514" s="35">
        <v>48.678045559079038</v>
      </c>
      <c r="R514" s="35">
        <v>48.940008512247118</v>
      </c>
      <c r="S514" s="35">
        <v>49.880982721518812</v>
      </c>
      <c r="T514" s="35">
        <v>51.525524170988078</v>
      </c>
      <c r="U514" s="35">
        <v>53.915473560361193</v>
      </c>
      <c r="V514" s="35">
        <v>57.109121610742662</v>
      </c>
      <c r="W514" s="35">
        <v>69.078518671132429</v>
      </c>
      <c r="X514" s="35">
        <v>78.403054521365249</v>
      </c>
      <c r="Y514" s="35">
        <v>85.24795829809274</v>
      </c>
      <c r="Z514" s="35">
        <v>90.075932180676389</v>
      </c>
    </row>
    <row r="515" spans="1:26">
      <c r="A515" s="241" t="s">
        <v>770</v>
      </c>
      <c r="B515" s="35" t="s">
        <v>90</v>
      </c>
      <c r="C515" s="35">
        <v>99.77263035251346</v>
      </c>
      <c r="D515" s="35">
        <v>99.694351582115061</v>
      </c>
      <c r="E515" s="35">
        <v>99.58918500353586</v>
      </c>
      <c r="F515" s="35">
        <v>99.447944997504706</v>
      </c>
      <c r="G515" s="35">
        <v>100</v>
      </c>
      <c r="H515" s="35">
        <v>89.920656309750157</v>
      </c>
      <c r="I515" s="35">
        <v>81.195451160820227</v>
      </c>
      <c r="J515" s="35">
        <v>73.817682291266607</v>
      </c>
      <c r="K515" s="35">
        <v>67.729082428049296</v>
      </c>
      <c r="L515" s="35">
        <v>62.845674539400576</v>
      </c>
      <c r="M515" s="35">
        <v>59.077088333452501</v>
      </c>
      <c r="N515" s="35">
        <v>56.339915474927672</v>
      </c>
      <c r="O515" s="35">
        <v>54.566307991518478</v>
      </c>
      <c r="P515" s="35">
        <v>53.709119051530649</v>
      </c>
      <c r="Q515" s="35">
        <v>53.744682717472259</v>
      </c>
      <c r="R515" s="35">
        <v>54.673992137258374</v>
      </c>
      <c r="S515" s="35">
        <v>56.522652864781321</v>
      </c>
      <c r="T515" s="35">
        <v>59.339595584311134</v>
      </c>
      <c r="U515" s="35">
        <v>63.194140332141615</v>
      </c>
      <c r="V515" s="35">
        <v>70.919970782521332</v>
      </c>
      <c r="W515" s="35">
        <v>77.350820155839756</v>
      </c>
      <c r="X515" s="35">
        <v>82.555758581190574</v>
      </c>
      <c r="Y515" s="35">
        <v>86.679945795986256</v>
      </c>
      <c r="Z515" s="35">
        <v>89.895868490125636</v>
      </c>
    </row>
    <row r="516" spans="1:26">
      <c r="A516" s="241" t="s">
        <v>770</v>
      </c>
      <c r="B516" s="35" t="s">
        <v>91</v>
      </c>
      <c r="C516" s="35">
        <v>98.722608351350914</v>
      </c>
      <c r="D516" s="35">
        <v>98.397503976750045</v>
      </c>
      <c r="E516" s="35">
        <v>97.990598187125528</v>
      </c>
      <c r="F516" s="35">
        <v>97.481847868223355</v>
      </c>
      <c r="G516" s="35">
        <v>96.846608054883703</v>
      </c>
      <c r="H516" s="35">
        <v>96.054753368649301</v>
      </c>
      <c r="I516" s="35">
        <v>100</v>
      </c>
      <c r="J516" s="35">
        <v>89.752798340779194</v>
      </c>
      <c r="K516" s="35">
        <v>81.001720149009842</v>
      </c>
      <c r="L516" s="35">
        <v>73.792175926680628</v>
      </c>
      <c r="M516" s="35">
        <v>68.087013510747568</v>
      </c>
      <c r="N516" s="35">
        <v>63.809428303002456</v>
      </c>
      <c r="O516" s="35">
        <v>60.874727842288657</v>
      </c>
      <c r="P516" s="35">
        <v>59.211593974736921</v>
      </c>
      <c r="Q516" s="35">
        <v>58.774910907941859</v>
      </c>
      <c r="R516" s="35">
        <v>59.552275436009459</v>
      </c>
      <c r="S516" s="35">
        <v>61.565606758723014</v>
      </c>
      <c r="T516" s="35">
        <v>67.834714270174985</v>
      </c>
      <c r="U516" s="35">
        <v>73.332470248953626</v>
      </c>
      <c r="V516" s="35">
        <v>78.062160981360464</v>
      </c>
      <c r="W516" s="35">
        <v>82.068453603795689</v>
      </c>
      <c r="X516" s="35">
        <v>85.419825222899775</v>
      </c>
      <c r="Y516" s="35">
        <v>88.195301443159806</v>
      </c>
      <c r="Z516" s="35">
        <v>90.475385363290371</v>
      </c>
    </row>
    <row r="517" spans="1:26">
      <c r="A517" s="241" t="s">
        <v>770</v>
      </c>
      <c r="B517" s="35" t="s">
        <v>92</v>
      </c>
      <c r="C517" s="35">
        <v>96.481372154355</v>
      </c>
      <c r="D517" s="35">
        <v>95.783234466864428</v>
      </c>
      <c r="E517" s="35">
        <v>94.950608549498767</v>
      </c>
      <c r="F517" s="35">
        <v>93.959352124324454</v>
      </c>
      <c r="G517" s="35">
        <v>92.781762037828443</v>
      </c>
      <c r="H517" s="35">
        <v>91.386395351491757</v>
      </c>
      <c r="I517" s="35">
        <v>89.738058153622916</v>
      </c>
      <c r="J517" s="35">
        <v>87.798060898034194</v>
      </c>
      <c r="K517" s="35">
        <v>100</v>
      </c>
      <c r="L517" s="35">
        <v>88.771061124666488</v>
      </c>
      <c r="M517" s="35">
        <v>79.505009230294803</v>
      </c>
      <c r="N517" s="35">
        <v>72.318673627716095</v>
      </c>
      <c r="O517" s="35">
        <v>67.179631661773215</v>
      </c>
      <c r="P517" s="35">
        <v>63.998942262071267</v>
      </c>
      <c r="Q517" s="35">
        <v>62.694307692800635</v>
      </c>
      <c r="R517" s="35">
        <v>67.732721091902349</v>
      </c>
      <c r="S517" s="35">
        <v>72.261046745579378</v>
      </c>
      <c r="T517" s="35">
        <v>76.279236653162044</v>
      </c>
      <c r="U517" s="35">
        <v>79.806624734009404</v>
      </c>
      <c r="V517" s="35">
        <v>82.875329804565595</v>
      </c>
      <c r="W517" s="35">
        <v>85.524871246587637</v>
      </c>
      <c r="X517" s="35">
        <v>87.798060898034194</v>
      </c>
      <c r="Y517" s="35">
        <v>89.738058153622916</v>
      </c>
      <c r="Z517" s="35">
        <v>91.386395351491757</v>
      </c>
    </row>
    <row r="518" spans="1:26">
      <c r="A518" s="241" t="s">
        <v>770</v>
      </c>
      <c r="B518" s="35" t="s">
        <v>93</v>
      </c>
      <c r="C518" s="35">
        <v>94.396657201709388</v>
      </c>
      <c r="D518" s="35">
        <v>93.444628800906528</v>
      </c>
      <c r="E518" s="35">
        <v>92.338168265875126</v>
      </c>
      <c r="F518" s="35">
        <v>91.054947050311213</v>
      </c>
      <c r="G518" s="35">
        <v>89.570423437916475</v>
      </c>
      <c r="H518" s="35">
        <v>87.858020566851266</v>
      </c>
      <c r="I518" s="35">
        <v>85.889500607002617</v>
      </c>
      <c r="J518" s="35">
        <v>83.635604006811576</v>
      </c>
      <c r="K518" s="35">
        <v>81.06703367720867</v>
      </c>
      <c r="L518" s="35">
        <v>100</v>
      </c>
      <c r="M518" s="35">
        <v>85.73619380075732</v>
      </c>
      <c r="N518" s="35">
        <v>74.766517092692567</v>
      </c>
      <c r="O518" s="35">
        <v>67.149410776571017</v>
      </c>
      <c r="P518" s="35">
        <v>62.699383153587149</v>
      </c>
      <c r="Q518" s="35">
        <v>67.152870777902194</v>
      </c>
      <c r="R518" s="35">
        <v>71.213130062753237</v>
      </c>
      <c r="S518" s="35">
        <v>74.877501891710523</v>
      </c>
      <c r="T518" s="35">
        <v>78.155870324702789</v>
      </c>
      <c r="U518" s="35">
        <v>81.06703367720867</v>
      </c>
      <c r="V518" s="35">
        <v>83.635604006811576</v>
      </c>
      <c r="W518" s="35">
        <v>85.889500607002617</v>
      </c>
      <c r="X518" s="35">
        <v>87.858020566851266</v>
      </c>
      <c r="Y518" s="35">
        <v>89.570423437916475</v>
      </c>
      <c r="Z518" s="35">
        <v>91.054947050311213</v>
      </c>
    </row>
    <row r="519" spans="1:26">
      <c r="A519" s="241" t="s">
        <v>758</v>
      </c>
      <c r="B519" s="35" t="s">
        <v>82</v>
      </c>
      <c r="C519" s="35">
        <v>94.909544374338765</v>
      </c>
      <c r="D519" s="35">
        <v>94.146083354926617</v>
      </c>
      <c r="E519" s="35">
        <v>93.272637341600699</v>
      </c>
      <c r="F519" s="35">
        <v>92.274831901656924</v>
      </c>
      <c r="G519" s="35">
        <v>91.136893976947746</v>
      </c>
      <c r="H519" s="35">
        <v>89.841679138840618</v>
      </c>
      <c r="I519" s="35">
        <v>88.370768030817999</v>
      </c>
      <c r="J519" s="35">
        <v>86.704656467132253</v>
      </c>
      <c r="K519" s="35">
        <v>84.823068458185773</v>
      </c>
      <c r="L519" s="35">
        <v>82.705425878877264</v>
      </c>
      <c r="M519" s="35">
        <v>100</v>
      </c>
      <c r="N519" s="35">
        <v>85.188034523404937</v>
      </c>
      <c r="O519" s="35">
        <v>74.741437376026312</v>
      </c>
      <c r="P519" s="35">
        <v>77.682364436861974</v>
      </c>
      <c r="Q519" s="35">
        <v>80.331511710369853</v>
      </c>
      <c r="R519" s="35">
        <v>82.705425878877264</v>
      </c>
      <c r="S519" s="35">
        <v>84.823068458185773</v>
      </c>
      <c r="T519" s="35">
        <v>86.704656467132253</v>
      </c>
      <c r="U519" s="35">
        <v>88.370768030817999</v>
      </c>
      <c r="V519" s="35">
        <v>89.841679138840618</v>
      </c>
      <c r="W519" s="35">
        <v>91.136893976947746</v>
      </c>
      <c r="X519" s="35">
        <v>92.274831901656924</v>
      </c>
      <c r="Y519" s="35">
        <v>93.272637341600699</v>
      </c>
      <c r="Z519" s="35">
        <v>94.146083354926617</v>
      </c>
    </row>
    <row r="520" spans="1:26">
      <c r="A520" s="241" t="s">
        <v>758</v>
      </c>
      <c r="B520" s="35" t="s">
        <v>83</v>
      </c>
      <c r="C520" s="35">
        <v>97.468079342087151</v>
      </c>
      <c r="D520" s="35">
        <v>96.935393112738595</v>
      </c>
      <c r="E520" s="35">
        <v>96.292995319640639</v>
      </c>
      <c r="F520" s="35">
        <v>95.519389918889246</v>
      </c>
      <c r="G520" s="35">
        <v>94.589381577917479</v>
      </c>
      <c r="H520" s="35">
        <v>93.473681177987103</v>
      </c>
      <c r="I520" s="35">
        <v>92.138592670137314</v>
      </c>
      <c r="J520" s="35">
        <v>100</v>
      </c>
      <c r="K520" s="35">
        <v>89.00094402224498</v>
      </c>
      <c r="L520" s="35">
        <v>79.82981691701211</v>
      </c>
      <c r="M520" s="35">
        <v>72.581543494681071</v>
      </c>
      <c r="N520" s="35">
        <v>67.221987635401703</v>
      </c>
      <c r="O520" s="35">
        <v>63.664092710541063</v>
      </c>
      <c r="P520" s="35">
        <v>61.821294500101622</v>
      </c>
      <c r="Q520" s="35">
        <v>61.639824673471331</v>
      </c>
      <c r="R520" s="35">
        <v>63.114061039182886</v>
      </c>
      <c r="S520" s="35">
        <v>68.34390385171362</v>
      </c>
      <c r="T520" s="35">
        <v>73.010962742799407</v>
      </c>
      <c r="U520" s="35">
        <v>77.119209454489408</v>
      </c>
      <c r="V520" s="35">
        <v>80.694537365716556</v>
      </c>
      <c r="W520" s="35">
        <v>83.776685484435603</v>
      </c>
      <c r="X520" s="35">
        <v>86.412821156363449</v>
      </c>
      <c r="Y520" s="35">
        <v>88.652794191596698</v>
      </c>
      <c r="Z520" s="35">
        <v>90.545860811429634</v>
      </c>
    </row>
    <row r="521" spans="1:26">
      <c r="A521" s="241" t="s">
        <v>758</v>
      </c>
      <c r="B521" s="35" t="s">
        <v>84</v>
      </c>
      <c r="C521" s="35">
        <v>99.125321432116507</v>
      </c>
      <c r="D521" s="35">
        <v>98.87172316247937</v>
      </c>
      <c r="E521" s="35">
        <v>98.545194860802482</v>
      </c>
      <c r="F521" s="35">
        <v>98.125159222125461</v>
      </c>
      <c r="G521" s="35">
        <v>97.585495471320414</v>
      </c>
      <c r="H521" s="35">
        <v>100</v>
      </c>
      <c r="I521" s="35">
        <v>86.004662438517855</v>
      </c>
      <c r="J521" s="35">
        <v>74.502269673824429</v>
      </c>
      <c r="K521" s="35">
        <v>65.290845135546874</v>
      </c>
      <c r="L521" s="35">
        <v>58.10973903357867</v>
      </c>
      <c r="M521" s="35">
        <v>52.696391247787808</v>
      </c>
      <c r="N521" s="35">
        <v>48.820005166711638</v>
      </c>
      <c r="O521" s="35">
        <v>46.298922373478177</v>
      </c>
      <c r="P521" s="35">
        <v>45.008096609669202</v>
      </c>
      <c r="Q521" s="35">
        <v>44.881507711874072</v>
      </c>
      <c r="R521" s="35">
        <v>45.912610837272929</v>
      </c>
      <c r="S521" s="35">
        <v>48.154351139214967</v>
      </c>
      <c r="T521" s="35">
        <v>51.71889118352815</v>
      </c>
      <c r="U521" s="35">
        <v>59.789363301421226</v>
      </c>
      <c r="V521" s="35">
        <v>66.995019941848184</v>
      </c>
      <c r="W521" s="35">
        <v>73.232985871699412</v>
      </c>
      <c r="X521" s="35">
        <v>78.502930190547218</v>
      </c>
      <c r="Y521" s="35">
        <v>82.870275879875948</v>
      </c>
      <c r="Z521" s="35">
        <v>86.435427092994914</v>
      </c>
    </row>
    <row r="522" spans="1:26">
      <c r="A522" s="241" t="s">
        <v>758</v>
      </c>
      <c r="B522" s="35" t="s">
        <v>85</v>
      </c>
      <c r="C522" s="35">
        <v>99.962481016246684</v>
      </c>
      <c r="D522" s="35">
        <v>99.94457715436539</v>
      </c>
      <c r="E522" s="35">
        <v>99.918133534033089</v>
      </c>
      <c r="F522" s="35">
        <v>100</v>
      </c>
      <c r="G522" s="35">
        <v>88.26838727010815</v>
      </c>
      <c r="H522" s="35">
        <v>78.244458726938262</v>
      </c>
      <c r="I522" s="35">
        <v>69.820165945468744</v>
      </c>
      <c r="J522" s="35">
        <v>62.853275118691698</v>
      </c>
      <c r="K522" s="35">
        <v>57.191391725285314</v>
      </c>
      <c r="L522" s="35">
        <v>52.6882483843399</v>
      </c>
      <c r="M522" s="35">
        <v>49.213799230229398</v>
      </c>
      <c r="N522" s="35">
        <v>46.659845078845578</v>
      </c>
      <c r="O522" s="35">
        <v>44.942737531701525</v>
      </c>
      <c r="P522" s="35">
        <v>44.004386318652713</v>
      </c>
      <c r="Q522" s="35">
        <v>43.812447079816714</v>
      </c>
      <c r="R522" s="35">
        <v>44.360253111998269</v>
      </c>
      <c r="S522" s="35">
        <v>45.666786334447629</v>
      </c>
      <c r="T522" s="35">
        <v>47.776746575741456</v>
      </c>
      <c r="U522" s="35">
        <v>50.760549305474065</v>
      </c>
      <c r="V522" s="35">
        <v>54.713833016325751</v>
      </c>
      <c r="W522" s="35">
        <v>66.201616488788986</v>
      </c>
      <c r="X522" s="35">
        <v>75.489079726147068</v>
      </c>
      <c r="Y522" s="35">
        <v>82.592475264083404</v>
      </c>
      <c r="Z522" s="35">
        <v>87.819871107047646</v>
      </c>
    </row>
    <row r="523" spans="1:26">
      <c r="A523" s="241" t="s">
        <v>758</v>
      </c>
      <c r="B523" s="35" t="s">
        <v>86</v>
      </c>
      <c r="C523" s="35">
        <v>99.999999997575188</v>
      </c>
      <c r="D523" s="35">
        <v>100</v>
      </c>
      <c r="E523" s="35">
        <v>93.176998382589076</v>
      </c>
      <c r="F523" s="35">
        <v>86.952307678322214</v>
      </c>
      <c r="G523" s="35">
        <v>81.341890346359563</v>
      </c>
      <c r="H523" s="35">
        <v>76.345276173977624</v>
      </c>
      <c r="I523" s="35">
        <v>71.950225941617958</v>
      </c>
      <c r="J523" s="35">
        <v>68.13683046515942</v>
      </c>
      <c r="K523" s="35">
        <v>64.88095097927021</v>
      </c>
      <c r="L523" s="35">
        <v>62.156994528799935</v>
      </c>
      <c r="M523" s="35">
        <v>59.940074460310846</v>
      </c>
      <c r="N523" s="35">
        <v>58.207636388375228</v>
      </c>
      <c r="O523" s="35">
        <v>56.940640503775739</v>
      </c>
      <c r="P523" s="35">
        <v>56.124387860197203</v>
      </c>
      <c r="Q523" s="35">
        <v>55.749066320654414</v>
      </c>
      <c r="R523" s="35">
        <v>55.810074839765086</v>
      </c>
      <c r="S523" s="35">
        <v>56.308165132083765</v>
      </c>
      <c r="T523" s="35">
        <v>57.249418967298126</v>
      </c>
      <c r="U523" s="35">
        <v>58.645058115902728</v>
      </c>
      <c r="V523" s="35">
        <v>60.511062812149341</v>
      </c>
      <c r="W523" s="35">
        <v>62.86755402286451</v>
      </c>
      <c r="X523" s="35">
        <v>65.737875736859337</v>
      </c>
      <c r="Y523" s="35">
        <v>69.147297603719494</v>
      </c>
      <c r="Z523" s="35">
        <v>87.920698013552183</v>
      </c>
    </row>
    <row r="524" spans="1:26">
      <c r="A524" s="241" t="s">
        <v>758</v>
      </c>
      <c r="B524" s="35" t="s">
        <v>87</v>
      </c>
      <c r="C524" s="35">
        <v>100</v>
      </c>
      <c r="D524" s="35">
        <v>93.090140019567201</v>
      </c>
      <c r="E524" s="35">
        <v>86.848052950383845</v>
      </c>
      <c r="F524" s="35">
        <v>81.260838494992626</v>
      </c>
      <c r="G524" s="35">
        <v>76.306018322555829</v>
      </c>
      <c r="H524" s="35">
        <v>71.955103671650846</v>
      </c>
      <c r="I524" s="35">
        <v>68.176537564925852</v>
      </c>
      <c r="J524" s="35">
        <v>64.93803709642718</v>
      </c>
      <c r="K524" s="35">
        <v>62.208397571319829</v>
      </c>
      <c r="L524" s="35">
        <v>59.958838412112193</v>
      </c>
      <c r="M524" s="35">
        <v>58.163975563425844</v>
      </c>
      <c r="N524" s="35">
        <v>56.802501018745403</v>
      </c>
      <c r="O524" s="35">
        <v>55.857640583054987</v>
      </c>
      <c r="P524" s="35">
        <v>55.317448638860036</v>
      </c>
      <c r="Q524" s="35">
        <v>55.174985177503132</v>
      </c>
      <c r="R524" s="35">
        <v>55.428406642851655</v>
      </c>
      <c r="S524" s="35">
        <v>56.080988616640795</v>
      </c>
      <c r="T524" s="35">
        <v>57.141085095451416</v>
      </c>
      <c r="U524" s="35">
        <v>58.622015908101218</v>
      </c>
      <c r="V524" s="35">
        <v>60.541860486483124</v>
      </c>
      <c r="W524" s="35">
        <v>62.923122613209216</v>
      </c>
      <c r="X524" s="35">
        <v>65.792217052261137</v>
      </c>
      <c r="Y524" s="35">
        <v>69.178715664126528</v>
      </c>
      <c r="Z524" s="35">
        <v>73.114278850092845</v>
      </c>
    </row>
    <row r="525" spans="1:26">
      <c r="A525" s="241" t="s">
        <v>758</v>
      </c>
      <c r="B525" s="35" t="s">
        <v>88</v>
      </c>
      <c r="C525" s="35">
        <v>100</v>
      </c>
      <c r="D525" s="35">
        <v>93.849021667464655</v>
      </c>
      <c r="E525" s="35">
        <v>88.242995157733134</v>
      </c>
      <c r="F525" s="35">
        <v>83.182311805684989</v>
      </c>
      <c r="G525" s="35">
        <v>78.658199345157627</v>
      </c>
      <c r="H525" s="35">
        <v>74.655533369705765</v>
      </c>
      <c r="I525" s="35">
        <v>71.155255122507967</v>
      </c>
      <c r="J525" s="35">
        <v>68.136381413634993</v>
      </c>
      <c r="K525" s="35">
        <v>65.577625435876399</v>
      </c>
      <c r="L525" s="35">
        <v>63.458667374578994</v>
      </c>
      <c r="M525" s="35">
        <v>61.761123544506979</v>
      </c>
      <c r="N525" s="35">
        <v>60.469264991084849</v>
      </c>
      <c r="O525" s="35">
        <v>59.570533432110217</v>
      </c>
      <c r="P525" s="35">
        <v>59.055895991042192</v>
      </c>
      <c r="Q525" s="35">
        <v>58.920071779617686</v>
      </c>
      <c r="R525" s="35">
        <v>59.161653959041502</v>
      </c>
      <c r="S525" s="35">
        <v>59.783141005754977</v>
      </c>
      <c r="T525" s="35">
        <v>60.790880825366337</v>
      </c>
      <c r="U525" s="35">
        <v>62.194921239983046</v>
      </c>
      <c r="V525" s="35">
        <v>64.008750323028735</v>
      </c>
      <c r="W525" s="35">
        <v>66.248900246203419</v>
      </c>
      <c r="X525" s="35">
        <v>68.934379093971302</v>
      </c>
      <c r="Y525" s="35">
        <v>72.085887146205806</v>
      </c>
      <c r="Z525" s="35">
        <v>75.724768484324784</v>
      </c>
    </row>
    <row r="526" spans="1:26">
      <c r="A526" s="241" t="s">
        <v>758</v>
      </c>
      <c r="B526" s="35" t="s">
        <v>89</v>
      </c>
      <c r="C526" s="35">
        <v>99.999101803809182</v>
      </c>
      <c r="D526" s="35">
        <v>99.998468935818494</v>
      </c>
      <c r="E526" s="35">
        <v>100</v>
      </c>
      <c r="F526" s="35">
        <v>92.892002750760057</v>
      </c>
      <c r="G526" s="35">
        <v>86.454411548506215</v>
      </c>
      <c r="H526" s="35">
        <v>80.713923551011789</v>
      </c>
      <c r="I526" s="35">
        <v>75.674384526357372</v>
      </c>
      <c r="J526" s="35">
        <v>71.323719324666939</v>
      </c>
      <c r="K526" s="35">
        <v>67.639971832504926</v>
      </c>
      <c r="L526" s="35">
        <v>64.596287053525231</v>
      </c>
      <c r="M526" s="35">
        <v>62.164833055224264</v>
      </c>
      <c r="N526" s="35">
        <v>60.319759900142621</v>
      </c>
      <c r="O526" s="35">
        <v>59.039338887027945</v>
      </c>
      <c r="P526" s="35">
        <v>58.307433170571862</v>
      </c>
      <c r="Q526" s="35">
        <v>58.114433342649342</v>
      </c>
      <c r="R526" s="35">
        <v>58.457759037492274</v>
      </c>
      <c r="S526" s="35">
        <v>59.341987048845994</v>
      </c>
      <c r="T526" s="35">
        <v>60.778622212588282</v>
      </c>
      <c r="U526" s="35">
        <v>62.785482227186925</v>
      </c>
      <c r="V526" s="35">
        <v>65.385624043773234</v>
      </c>
      <c r="W526" s="35">
        <v>68.605700600753281</v>
      </c>
      <c r="X526" s="35">
        <v>80.004213103054241</v>
      </c>
      <c r="Y526" s="35">
        <v>87.670046730926359</v>
      </c>
      <c r="Z526" s="35">
        <v>92.547817330338518</v>
      </c>
    </row>
    <row r="527" spans="1:26">
      <c r="A527" s="241" t="s">
        <v>758</v>
      </c>
      <c r="B527" s="35" t="s">
        <v>90</v>
      </c>
      <c r="C527" s="35">
        <v>99.863151196745676</v>
      </c>
      <c r="D527" s="35">
        <v>99.814442169630027</v>
      </c>
      <c r="E527" s="35">
        <v>99.74842035422499</v>
      </c>
      <c r="F527" s="35">
        <v>99.658952648205968</v>
      </c>
      <c r="G527" s="35">
        <v>100</v>
      </c>
      <c r="H527" s="35">
        <v>93.140455310799254</v>
      </c>
      <c r="I527" s="35">
        <v>86.964368871405867</v>
      </c>
      <c r="J527" s="35">
        <v>81.540209982821423</v>
      </c>
      <c r="K527" s="35">
        <v>76.900492540926081</v>
      </c>
      <c r="L527" s="35">
        <v>73.052558225244212</v>
      </c>
      <c r="M527" s="35">
        <v>69.988239245403832</v>
      </c>
      <c r="N527" s="35">
        <v>67.691844915021605</v>
      </c>
      <c r="O527" s="35">
        <v>66.146318014036112</v>
      </c>
      <c r="P527" s="35">
        <v>65.337641646002197</v>
      </c>
      <c r="Q527" s="35">
        <v>65.257673042658354</v>
      </c>
      <c r="R527" s="35">
        <v>65.905576899863107</v>
      </c>
      <c r="S527" s="35">
        <v>67.287965134756945</v>
      </c>
      <c r="T527" s="35">
        <v>69.417754237681478</v>
      </c>
      <c r="U527" s="35">
        <v>72.311652806825236</v>
      </c>
      <c r="V527" s="35">
        <v>78.646996700855382</v>
      </c>
      <c r="W527" s="35">
        <v>83.71546239750235</v>
      </c>
      <c r="X527" s="35">
        <v>87.686160388857957</v>
      </c>
      <c r="Y527" s="35">
        <v>90.748447753917844</v>
      </c>
      <c r="Z527" s="35">
        <v>93.082730079348693</v>
      </c>
    </row>
    <row r="528" spans="1:26">
      <c r="A528" s="241" t="s">
        <v>758</v>
      </c>
      <c r="B528" s="35" t="s">
        <v>91</v>
      </c>
      <c r="C528" s="35">
        <v>98.943412546209501</v>
      </c>
      <c r="D528" s="35">
        <v>98.686386209240837</v>
      </c>
      <c r="E528" s="35">
        <v>98.367409642926347</v>
      </c>
      <c r="F528" s="35">
        <v>97.971864692534965</v>
      </c>
      <c r="G528" s="35">
        <v>97.481854799109755</v>
      </c>
      <c r="H528" s="35">
        <v>96.87556337597843</v>
      </c>
      <c r="I528" s="35">
        <v>100</v>
      </c>
      <c r="J528" s="35">
        <v>92.012995583792673</v>
      </c>
      <c r="K528" s="35">
        <v>85.027734936931125</v>
      </c>
      <c r="L528" s="35">
        <v>79.167493671190954</v>
      </c>
      <c r="M528" s="35">
        <v>74.482419069069337</v>
      </c>
      <c r="N528" s="35">
        <v>70.97764277181993</v>
      </c>
      <c r="O528" s="35">
        <v>68.636767751633826</v>
      </c>
      <c r="P528" s="35">
        <v>67.439248290077302</v>
      </c>
      <c r="Q528" s="35">
        <v>67.371618802516139</v>
      </c>
      <c r="R528" s="35">
        <v>68.433059353351339</v>
      </c>
      <c r="S528" s="35">
        <v>70.635705713697277</v>
      </c>
      <c r="T528" s="35">
        <v>75.558546031110538</v>
      </c>
      <c r="U528" s="35">
        <v>79.789152908715963</v>
      </c>
      <c r="V528" s="35">
        <v>83.377970834333183</v>
      </c>
      <c r="W528" s="35">
        <v>86.390433513913422</v>
      </c>
      <c r="X528" s="35">
        <v>88.897592520914742</v>
      </c>
      <c r="Y528" s="35">
        <v>90.969836807105011</v>
      </c>
      <c r="Z528" s="35">
        <v>92.673076335466405</v>
      </c>
    </row>
    <row r="529" spans="1:26">
      <c r="A529" s="241" t="s">
        <v>758</v>
      </c>
      <c r="B529" s="35" t="s">
        <v>92</v>
      </c>
      <c r="C529" s="35">
        <v>95.191077795941894</v>
      </c>
      <c r="D529" s="35">
        <v>94.351292655564819</v>
      </c>
      <c r="E529" s="35">
        <v>93.37056361884585</v>
      </c>
      <c r="F529" s="35">
        <v>92.227418542084123</v>
      </c>
      <c r="G529" s="35">
        <v>90.897950230112784</v>
      </c>
      <c r="H529" s="35">
        <v>89.355872885808168</v>
      </c>
      <c r="I529" s="35">
        <v>87.572742440885222</v>
      </c>
      <c r="J529" s="35">
        <v>85.518407432239968</v>
      </c>
      <c r="K529" s="35">
        <v>83.161771402553455</v>
      </c>
      <c r="L529" s="35">
        <v>100</v>
      </c>
      <c r="M529" s="35">
        <v>87.404323664906386</v>
      </c>
      <c r="N529" s="35">
        <v>77.453572307021204</v>
      </c>
      <c r="O529" s="35">
        <v>70.302656818029064</v>
      </c>
      <c r="P529" s="35">
        <v>65.88187206107547</v>
      </c>
      <c r="Q529" s="35">
        <v>70.137362890046219</v>
      </c>
      <c r="R529" s="35">
        <v>73.981040119298186</v>
      </c>
      <c r="S529" s="35">
        <v>77.419990937252578</v>
      </c>
      <c r="T529" s="35">
        <v>80.471959912994933</v>
      </c>
      <c r="U529" s="35">
        <v>83.161771402553455</v>
      </c>
      <c r="V529" s="35">
        <v>85.518407432239968</v>
      </c>
      <c r="W529" s="35">
        <v>87.572742440885222</v>
      </c>
      <c r="X529" s="35">
        <v>89.355872885808168</v>
      </c>
      <c r="Y529" s="35">
        <v>90.897950230112784</v>
      </c>
      <c r="Z529" s="35">
        <v>92.227418542084123</v>
      </c>
    </row>
    <row r="530" spans="1:26">
      <c r="A530" s="241" t="s">
        <v>758</v>
      </c>
      <c r="B530" s="35" t="s">
        <v>93</v>
      </c>
      <c r="C530" s="35">
        <v>100</v>
      </c>
      <c r="D530" s="35">
        <v>100</v>
      </c>
      <c r="E530" s="35">
        <v>100</v>
      </c>
      <c r="F530" s="35">
        <v>100</v>
      </c>
      <c r="G530" s="35">
        <v>100</v>
      </c>
      <c r="H530" s="35">
        <v>100</v>
      </c>
      <c r="I530" s="35">
        <v>100</v>
      </c>
      <c r="J530" s="35">
        <v>100</v>
      </c>
      <c r="K530" s="35">
        <v>100</v>
      </c>
      <c r="L530" s="35">
        <v>100</v>
      </c>
      <c r="M530" s="35">
        <v>100</v>
      </c>
      <c r="N530" s="35">
        <v>100</v>
      </c>
      <c r="O530" s="35">
        <v>100</v>
      </c>
      <c r="P530" s="35">
        <v>100</v>
      </c>
      <c r="Q530" s="35">
        <v>100</v>
      </c>
      <c r="R530" s="35">
        <v>100</v>
      </c>
      <c r="S530" s="35">
        <v>100</v>
      </c>
      <c r="T530" s="35">
        <v>100</v>
      </c>
      <c r="U530" s="35">
        <v>100</v>
      </c>
      <c r="V530" s="35">
        <v>100</v>
      </c>
      <c r="W530" s="35">
        <v>100</v>
      </c>
      <c r="X530" s="35">
        <v>100</v>
      </c>
      <c r="Y530" s="35">
        <v>100</v>
      </c>
      <c r="Z530" s="35">
        <v>100</v>
      </c>
    </row>
    <row r="531" spans="1:26">
      <c r="A531" s="241" t="s">
        <v>791</v>
      </c>
      <c r="B531" s="35" t="s">
        <v>82</v>
      </c>
      <c r="C531" s="35">
        <v>100</v>
      </c>
      <c r="D531" s="35">
        <v>100</v>
      </c>
      <c r="E531" s="35">
        <v>100</v>
      </c>
      <c r="F531" s="35">
        <v>100</v>
      </c>
      <c r="G531" s="35">
        <v>100</v>
      </c>
      <c r="H531" s="35">
        <v>100</v>
      </c>
      <c r="I531" s="35">
        <v>100</v>
      </c>
      <c r="J531" s="35">
        <v>100</v>
      </c>
      <c r="K531" s="35">
        <v>100</v>
      </c>
      <c r="L531" s="35">
        <v>100</v>
      </c>
      <c r="M531" s="35">
        <v>100</v>
      </c>
      <c r="N531" s="35">
        <v>100</v>
      </c>
      <c r="O531" s="35">
        <v>100</v>
      </c>
      <c r="P531" s="35">
        <v>100</v>
      </c>
      <c r="Q531" s="35">
        <v>100</v>
      </c>
      <c r="R531" s="35">
        <v>100</v>
      </c>
      <c r="S531" s="35">
        <v>100</v>
      </c>
      <c r="T531" s="35">
        <v>100</v>
      </c>
      <c r="U531" s="35">
        <v>100</v>
      </c>
      <c r="V531" s="35">
        <v>100</v>
      </c>
      <c r="W531" s="35">
        <v>100</v>
      </c>
      <c r="X531" s="35">
        <v>100</v>
      </c>
      <c r="Y531" s="35">
        <v>100</v>
      </c>
      <c r="Z531" s="35">
        <v>100</v>
      </c>
    </row>
    <row r="532" spans="1:26">
      <c r="A532" s="241" t="s">
        <v>791</v>
      </c>
      <c r="B532" s="35" t="s">
        <v>83</v>
      </c>
      <c r="C532" s="35">
        <v>94.141773598357474</v>
      </c>
      <c r="D532" s="35">
        <v>92.961355766491181</v>
      </c>
      <c r="E532" s="35">
        <v>91.5550865601857</v>
      </c>
      <c r="F532" s="35">
        <v>89.885109796474964</v>
      </c>
      <c r="G532" s="35">
        <v>87.909615388938875</v>
      </c>
      <c r="H532" s="35">
        <v>85.583552220823137</v>
      </c>
      <c r="I532" s="35">
        <v>82.859995606526141</v>
      </c>
      <c r="J532" s="35">
        <v>100</v>
      </c>
      <c r="K532" s="35">
        <v>76.420893887889491</v>
      </c>
      <c r="L532" s="35">
        <v>59.742741265233043</v>
      </c>
      <c r="M532" s="35">
        <v>48.376506741847948</v>
      </c>
      <c r="N532" s="35">
        <v>40.976975259908258</v>
      </c>
      <c r="O532" s="35">
        <v>36.571100260404656</v>
      </c>
      <c r="P532" s="35">
        <v>34.551224223786939</v>
      </c>
      <c r="Q532" s="35">
        <v>34.633611321417767</v>
      </c>
      <c r="R532" s="35">
        <v>36.829884133572399</v>
      </c>
      <c r="S532" s="35">
        <v>43.463629340673322</v>
      </c>
      <c r="T532" s="35">
        <v>49.955975698005808</v>
      </c>
      <c r="U532" s="35">
        <v>56.139585540066619</v>
      </c>
      <c r="V532" s="35">
        <v>61.894639421936581</v>
      </c>
      <c r="W532" s="35">
        <v>67.147163512237597</v>
      </c>
      <c r="X532" s="35">
        <v>71.862721366583358</v>
      </c>
      <c r="Y532" s="35">
        <v>76.038037454449466</v>
      </c>
      <c r="Z532" s="35">
        <v>79.692406306320564</v>
      </c>
    </row>
    <row r="533" spans="1:26">
      <c r="A533" s="241" t="s">
        <v>791</v>
      </c>
      <c r="B533" s="35" t="s">
        <v>84</v>
      </c>
      <c r="C533" s="35">
        <v>98.719623658783064</v>
      </c>
      <c r="D533" s="35">
        <v>98.35281615762878</v>
      </c>
      <c r="E533" s="35">
        <v>97.882176947102025</v>
      </c>
      <c r="F533" s="35">
        <v>97.27913501730518</v>
      </c>
      <c r="G533" s="35">
        <v>96.507793685776903</v>
      </c>
      <c r="H533" s="35">
        <v>100</v>
      </c>
      <c r="I533" s="35">
        <v>80.566541902376827</v>
      </c>
      <c r="J533" s="35">
        <v>65.68886167272953</v>
      </c>
      <c r="K533" s="35">
        <v>54.528687241955922</v>
      </c>
      <c r="L533" s="35">
        <v>46.321167019564768</v>
      </c>
      <c r="M533" s="35">
        <v>40.437266633930982</v>
      </c>
      <c r="N533" s="35">
        <v>36.397154235028204</v>
      </c>
      <c r="O533" s="35">
        <v>33.860699580745177</v>
      </c>
      <c r="P533" s="35">
        <v>32.611294569765612</v>
      </c>
      <c r="Q533" s="35">
        <v>32.541687782546887</v>
      </c>
      <c r="R533" s="35">
        <v>33.645896789210916</v>
      </c>
      <c r="S533" s="35">
        <v>36.018736456852182</v>
      </c>
      <c r="T533" s="35">
        <v>39.863039320471806</v>
      </c>
      <c r="U533" s="35">
        <v>48.608490264431595</v>
      </c>
      <c r="V533" s="35">
        <v>56.867476857912315</v>
      </c>
      <c r="W533" s="35">
        <v>64.350571359683656</v>
      </c>
      <c r="X533" s="35">
        <v>70.909491169085243</v>
      </c>
      <c r="Y533" s="35">
        <v>76.508755534154545</v>
      </c>
      <c r="Z533" s="35">
        <v>81.190123839883796</v>
      </c>
    </row>
    <row r="534" spans="1:26">
      <c r="A534" s="241" t="s">
        <v>791</v>
      </c>
      <c r="B534" s="35" t="s">
        <v>85</v>
      </c>
      <c r="C534" s="35">
        <v>99.963484428150025</v>
      </c>
      <c r="D534" s="35">
        <v>99.945530612147479</v>
      </c>
      <c r="E534" s="35">
        <v>99.918753335757941</v>
      </c>
      <c r="F534" s="35">
        <v>100</v>
      </c>
      <c r="G534" s="35">
        <v>86.78356978501985</v>
      </c>
      <c r="H534" s="35">
        <v>75.702087267046551</v>
      </c>
      <c r="I534" s="35">
        <v>66.548948312854208</v>
      </c>
      <c r="J534" s="35">
        <v>59.095354265369259</v>
      </c>
      <c r="K534" s="35">
        <v>53.117543975452151</v>
      </c>
      <c r="L534" s="35">
        <v>48.413126655505749</v>
      </c>
      <c r="M534" s="35">
        <v>44.809542608068767</v>
      </c>
      <c r="N534" s="35">
        <v>42.167418667794912</v>
      </c>
      <c r="O534" s="35">
        <v>40.381007739439987</v>
      </c>
      <c r="P534" s="35">
        <v>39.377282317428531</v>
      </c>
      <c r="Q534" s="35">
        <v>39.114719262826547</v>
      </c>
      <c r="R534" s="35">
        <v>39.582401951963568</v>
      </c>
      <c r="S534" s="35">
        <v>40.799759823328927</v>
      </c>
      <c r="T534" s="35">
        <v>42.817024918354477</v>
      </c>
      <c r="U534" s="35">
        <v>45.716262423675012</v>
      </c>
      <c r="V534" s="35">
        <v>49.612578035360499</v>
      </c>
      <c r="W534" s="35">
        <v>62.122975615307041</v>
      </c>
      <c r="X534" s="35">
        <v>72.472640660114678</v>
      </c>
      <c r="Y534" s="35">
        <v>80.483511988929706</v>
      </c>
      <c r="Z534" s="35">
        <v>86.404634020625409</v>
      </c>
    </row>
    <row r="535" spans="1:26">
      <c r="A535" s="241" t="s">
        <v>791</v>
      </c>
      <c r="B535" s="35" t="s">
        <v>86</v>
      </c>
      <c r="C535" s="35">
        <v>100</v>
      </c>
      <c r="D535" s="35">
        <v>93.156611248504987</v>
      </c>
      <c r="E535" s="35">
        <v>86.911547793435133</v>
      </c>
      <c r="F535" s="35">
        <v>81.274023133935117</v>
      </c>
      <c r="G535" s="35">
        <v>76.238745567533613</v>
      </c>
      <c r="H535" s="35">
        <v>71.790131996588642</v>
      </c>
      <c r="I535" s="35">
        <v>67.905970575188505</v>
      </c>
      <c r="J535" s="35">
        <v>64.56047184808601</v>
      </c>
      <c r="K535" s="35">
        <v>61.72671780724869</v>
      </c>
      <c r="L535" s="35">
        <v>59.378562296855733</v>
      </c>
      <c r="M535" s="35">
        <v>57.492059151804554</v>
      </c>
      <c r="N535" s="35">
        <v>56.046501741542343</v>
      </c>
      <c r="O535" s="35">
        <v>55.025154190274492</v>
      </c>
      <c r="P535" s="35">
        <v>54.415744496844113</v>
      </c>
      <c r="Q535" s="35">
        <v>54.210776027952519</v>
      </c>
      <c r="R535" s="35">
        <v>54.407698332081864</v>
      </c>
      <c r="S535" s="35">
        <v>55.008962016068821</v>
      </c>
      <c r="T535" s="35">
        <v>56.021966047337514</v>
      </c>
      <c r="U535" s="35">
        <v>57.45888944672167</v>
      </c>
      <c r="V535" s="35">
        <v>59.336382956739762</v>
      </c>
      <c r="W535" s="35">
        <v>61.67508005791418</v>
      </c>
      <c r="X535" s="35">
        <v>64.498871157451461</v>
      </c>
      <c r="Y535" s="35">
        <v>67.833870973697103</v>
      </c>
      <c r="Z535" s="35">
        <v>94.147402252601182</v>
      </c>
    </row>
    <row r="536" spans="1:26">
      <c r="A536" s="241" t="s">
        <v>791</v>
      </c>
      <c r="B536" s="35" t="s">
        <v>87</v>
      </c>
      <c r="C536" s="35">
        <v>100</v>
      </c>
      <c r="D536" s="35">
        <v>95.416175691073562</v>
      </c>
      <c r="E536" s="35">
        <v>91.163823283581479</v>
      </c>
      <c r="F536" s="35">
        <v>87.259231242124386</v>
      </c>
      <c r="G536" s="35">
        <v>83.711742096846535</v>
      </c>
      <c r="H536" s="35">
        <v>80.525199347401639</v>
      </c>
      <c r="I536" s="35">
        <v>77.699302922392889</v>
      </c>
      <c r="J536" s="35">
        <v>75.230832850874648</v>
      </c>
      <c r="K536" s="35">
        <v>73.114719684926683</v>
      </c>
      <c r="L536" s="35">
        <v>71.344954619872198</v>
      </c>
      <c r="M536" s="35">
        <v>69.915342327899353</v>
      </c>
      <c r="N536" s="35">
        <v>68.820105741430126</v>
      </c>
      <c r="O536" s="35">
        <v>68.05435505142276</v>
      </c>
      <c r="P536" s="35">
        <v>67.614433713988433</v>
      </c>
      <c r="Q536" s="35">
        <v>67.498152929896222</v>
      </c>
      <c r="R536" s="35">
        <v>67.704923432834534</v>
      </c>
      <c r="S536" s="35">
        <v>68.235789957305883</v>
      </c>
      <c r="T536" s="35">
        <v>69.093369840940682</v>
      </c>
      <c r="U536" s="35">
        <v>70.28169318443625</v>
      </c>
      <c r="V536" s="35">
        <v>71.805938167205355</v>
      </c>
      <c r="W536" s="35">
        <v>73.672051844236449</v>
      </c>
      <c r="X536" s="35">
        <v>75.886244434307287</v>
      </c>
      <c r="Y536" s="35">
        <v>78.454344240610865</v>
      </c>
      <c r="Z536" s="35">
        <v>81.38100150526428</v>
      </c>
    </row>
    <row r="537" spans="1:26">
      <c r="A537" s="241" t="s">
        <v>791</v>
      </c>
      <c r="B537" s="35" t="s">
        <v>88</v>
      </c>
      <c r="C537" s="35">
        <v>100</v>
      </c>
      <c r="D537" s="35">
        <v>95.608524907897646</v>
      </c>
      <c r="E537" s="35">
        <v>91.525987610911372</v>
      </c>
      <c r="F537" s="35">
        <v>87.769677429083202</v>
      </c>
      <c r="G537" s="35">
        <v>84.350283556567092</v>
      </c>
      <c r="H537" s="35">
        <v>81.273201235233856</v>
      </c>
      <c r="I537" s="35">
        <v>78.539769050696208</v>
      </c>
      <c r="J537" s="35">
        <v>76.148397293652309</v>
      </c>
      <c r="K537" s="35">
        <v>74.095564405224778</v>
      </c>
      <c r="L537" s="35">
        <v>72.376671833568693</v>
      </c>
      <c r="M537" s="35">
        <v>70.986757178898543</v>
      </c>
      <c r="N537" s="35">
        <v>69.921071642706266</v>
      </c>
      <c r="O537" s="35">
        <v>69.175531048589278</v>
      </c>
      <c r="P537" s="35">
        <v>68.747050648193024</v>
      </c>
      <c r="Q537" s="35">
        <v>68.633773127911496</v>
      </c>
      <c r="R537" s="35">
        <v>68.835197192006021</v>
      </c>
      <c r="S537" s="35">
        <v>69.352211246443744</v>
      </c>
      <c r="T537" s="35">
        <v>70.187033413723526</v>
      </c>
      <c r="U537" s="35">
        <v>71.343055700931004</v>
      </c>
      <c r="V537" s="35">
        <v>72.824586938822748</v>
      </c>
      <c r="W537" s="35">
        <v>74.636486446058768</v>
      </c>
      <c r="X537" s="35">
        <v>76.783678634060408</v>
      </c>
      <c r="Y537" s="35">
        <v>79.270538404844288</v>
      </c>
      <c r="Z537" s="35">
        <v>82.100138727339328</v>
      </c>
    </row>
    <row r="538" spans="1:26">
      <c r="A538" s="241" t="s">
        <v>791</v>
      </c>
      <c r="B538" s="35" t="s">
        <v>89</v>
      </c>
      <c r="C538" s="35">
        <v>99.999699827734062</v>
      </c>
      <c r="D538" s="35">
        <v>99.999468457163161</v>
      </c>
      <c r="E538" s="35">
        <v>100</v>
      </c>
      <c r="F538" s="35">
        <v>95.130037642471294</v>
      </c>
      <c r="G538" s="35">
        <v>90.602950702252727</v>
      </c>
      <c r="H538" s="35">
        <v>86.46111955608194</v>
      </c>
      <c r="I538" s="35">
        <v>82.733163683198313</v>
      </c>
      <c r="J538" s="35">
        <v>79.436558014665309</v>
      </c>
      <c r="K538" s="35">
        <v>76.580236223944027</v>
      </c>
      <c r="L538" s="35">
        <v>74.167012697213835</v>
      </c>
      <c r="M538" s="35">
        <v>72.195719643847809</v>
      </c>
      <c r="N538" s="35">
        <v>70.663007138192398</v>
      </c>
      <c r="O538" s="35">
        <v>69.564790256207942</v>
      </c>
      <c r="P538" s="35">
        <v>68.897349795045884</v>
      </c>
      <c r="Q538" s="35">
        <v>68.658103595722068</v>
      </c>
      <c r="R538" s="35">
        <v>68.846066997509709</v>
      </c>
      <c r="S538" s="35">
        <v>69.462016220152918</v>
      </c>
      <c r="T538" s="35">
        <v>70.508360079264193</v>
      </c>
      <c r="U538" s="35">
        <v>71.988715767860384</v>
      </c>
      <c r="V538" s="35">
        <v>73.907175770130081</v>
      </c>
      <c r="W538" s="35">
        <v>76.267247670298104</v>
      </c>
      <c r="X538" s="35">
        <v>85.709642005053084</v>
      </c>
      <c r="Y538" s="35">
        <v>91.624434369566046</v>
      </c>
      <c r="Z538" s="35">
        <v>95.168388023185216</v>
      </c>
    </row>
    <row r="539" spans="1:26">
      <c r="A539" s="241" t="s">
        <v>791</v>
      </c>
      <c r="B539" s="35" t="s">
        <v>90</v>
      </c>
      <c r="C539" s="35">
        <v>99.837777287520041</v>
      </c>
      <c r="D539" s="35">
        <v>99.779403995481857</v>
      </c>
      <c r="E539" s="35">
        <v>99.700061573149739</v>
      </c>
      <c r="F539" s="35">
        <v>99.592247595672035</v>
      </c>
      <c r="G539" s="35">
        <v>100</v>
      </c>
      <c r="H539" s="35">
        <v>91.63721094945187</v>
      </c>
      <c r="I539" s="35">
        <v>84.245431463629956</v>
      </c>
      <c r="J539" s="35">
        <v>77.863483888773843</v>
      </c>
      <c r="K539" s="35">
        <v>72.486954228222103</v>
      </c>
      <c r="L539" s="35">
        <v>68.085046515248891</v>
      </c>
      <c r="M539" s="35">
        <v>64.614335663220956</v>
      </c>
      <c r="N539" s="35">
        <v>62.029201504258367</v>
      </c>
      <c r="O539" s="35">
        <v>60.289253361440608</v>
      </c>
      <c r="P539" s="35">
        <v>59.364273633838863</v>
      </c>
      <c r="Q539" s="35">
        <v>59.237217713970779</v>
      </c>
      <c r="R539" s="35">
        <v>59.905691574582455</v>
      </c>
      <c r="S539" s="35">
        <v>61.382148089856138</v>
      </c>
      <c r="T539" s="35">
        <v>63.6928360511302</v>
      </c>
      <c r="U539" s="35">
        <v>66.875325467882305</v>
      </c>
      <c r="V539" s="35">
        <v>74.245588159234757</v>
      </c>
      <c r="W539" s="35">
        <v>80.250195135355924</v>
      </c>
      <c r="X539" s="35">
        <v>85.014592906589016</v>
      </c>
      <c r="Y539" s="35">
        <v>88.7208780835455</v>
      </c>
      <c r="Z539" s="35">
        <v>91.561854415082763</v>
      </c>
    </row>
    <row r="540" spans="1:26">
      <c r="A540" s="241" t="s">
        <v>791</v>
      </c>
      <c r="B540" s="35" t="s">
        <v>91</v>
      </c>
      <c r="C540" s="35">
        <v>97.806888918871877</v>
      </c>
      <c r="D540" s="35">
        <v>97.285636246626453</v>
      </c>
      <c r="E540" s="35">
        <v>96.642889534252475</v>
      </c>
      <c r="F540" s="35">
        <v>95.851606396521646</v>
      </c>
      <c r="G540" s="35">
        <v>94.879403013685319</v>
      </c>
      <c r="H540" s="35">
        <v>93.687862951129119</v>
      </c>
      <c r="I540" s="35">
        <v>100</v>
      </c>
      <c r="J540" s="35">
        <v>84.383393752965873</v>
      </c>
      <c r="K540" s="35">
        <v>71.970305113766727</v>
      </c>
      <c r="L540" s="35">
        <v>62.436127442462883</v>
      </c>
      <c r="M540" s="35">
        <v>55.388453373616585</v>
      </c>
      <c r="N540" s="35">
        <v>50.460751195323269</v>
      </c>
      <c r="O540" s="35">
        <v>47.360527286734431</v>
      </c>
      <c r="P540" s="35">
        <v>45.889567087463888</v>
      </c>
      <c r="Q540" s="35">
        <v>45.950232891086429</v>
      </c>
      <c r="R540" s="35">
        <v>47.546595461094462</v>
      </c>
      <c r="S540" s="35">
        <v>50.784411620529333</v>
      </c>
      <c r="T540" s="35">
        <v>57.68614924980988</v>
      </c>
      <c r="U540" s="35">
        <v>64.016719876612157</v>
      </c>
      <c r="V540" s="35">
        <v>69.686182625034917</v>
      </c>
      <c r="W540" s="35">
        <v>74.664460124307325</v>
      </c>
      <c r="X540" s="35">
        <v>78.965651789301646</v>
      </c>
      <c r="Y540" s="35">
        <v>82.632990166863294</v>
      </c>
      <c r="Z540" s="35">
        <v>85.726319465026776</v>
      </c>
    </row>
    <row r="541" spans="1:26">
      <c r="A541" s="241" t="s">
        <v>791</v>
      </c>
      <c r="B541" s="35" t="s">
        <v>92</v>
      </c>
      <c r="C541" s="35">
        <v>89.649598930011365</v>
      </c>
      <c r="D541" s="35">
        <v>87.978084328525512</v>
      </c>
      <c r="E541" s="35">
        <v>86.0606573184035</v>
      </c>
      <c r="F541" s="35">
        <v>83.869659990249076</v>
      </c>
      <c r="G541" s="35">
        <v>81.377377630873625</v>
      </c>
      <c r="H541" s="35">
        <v>78.557319751966844</v>
      </c>
      <c r="I541" s="35">
        <v>75.385958576075382</v>
      </c>
      <c r="J541" s="35">
        <v>71.84497997970108</v>
      </c>
      <c r="K541" s="35">
        <v>67.924062548946623</v>
      </c>
      <c r="L541" s="35">
        <v>100</v>
      </c>
      <c r="M541" s="35">
        <v>75.128923372371233</v>
      </c>
      <c r="N541" s="35">
        <v>58.591553663355022</v>
      </c>
      <c r="O541" s="35">
        <v>48.488151152104024</v>
      </c>
      <c r="P541" s="35">
        <v>43.241816726338236</v>
      </c>
      <c r="Q541" s="35">
        <v>48.702534020447374</v>
      </c>
      <c r="R541" s="35">
        <v>53.968534128315426</v>
      </c>
      <c r="S541" s="35">
        <v>58.960918040191771</v>
      </c>
      <c r="T541" s="35">
        <v>63.624130486964859</v>
      </c>
      <c r="U541" s="35">
        <v>67.924062548946623</v>
      </c>
      <c r="V541" s="35">
        <v>71.84497997970108</v>
      </c>
      <c r="W541" s="35">
        <v>75.385958576075382</v>
      </c>
      <c r="X541" s="35">
        <v>78.557319751966844</v>
      </c>
      <c r="Y541" s="35">
        <v>81.377377630873625</v>
      </c>
      <c r="Z541" s="35">
        <v>83.869659990249076</v>
      </c>
    </row>
    <row r="542" spans="1:26">
      <c r="A542" s="241" t="s">
        <v>791</v>
      </c>
      <c r="B542" s="35" t="s">
        <v>93</v>
      </c>
      <c r="C542" s="35">
        <v>100</v>
      </c>
      <c r="D542" s="35">
        <v>100</v>
      </c>
      <c r="E542" s="35">
        <v>100</v>
      </c>
      <c r="F542" s="35">
        <v>100</v>
      </c>
      <c r="G542" s="35">
        <v>100</v>
      </c>
      <c r="H542" s="35">
        <v>100</v>
      </c>
      <c r="I542" s="35">
        <v>100</v>
      </c>
      <c r="J542" s="35">
        <v>100</v>
      </c>
      <c r="K542" s="35">
        <v>100</v>
      </c>
      <c r="L542" s="35">
        <v>100</v>
      </c>
      <c r="M542" s="35">
        <v>100</v>
      </c>
      <c r="N542" s="35">
        <v>100</v>
      </c>
      <c r="O542" s="35">
        <v>100</v>
      </c>
      <c r="P542" s="35">
        <v>100</v>
      </c>
      <c r="Q542" s="35">
        <v>100</v>
      </c>
      <c r="R542" s="35">
        <v>100</v>
      </c>
      <c r="S542" s="35">
        <v>100</v>
      </c>
      <c r="T542" s="35">
        <v>100</v>
      </c>
      <c r="U542" s="35">
        <v>100</v>
      </c>
      <c r="V542" s="35">
        <v>100</v>
      </c>
      <c r="W542" s="35">
        <v>100</v>
      </c>
      <c r="X542" s="35">
        <v>100</v>
      </c>
      <c r="Y542" s="35">
        <v>100</v>
      </c>
      <c r="Z542" s="35">
        <v>100</v>
      </c>
    </row>
    <row r="543" spans="1:26">
      <c r="A543" s="240" t="s">
        <v>761</v>
      </c>
      <c r="B543" s="35" t="s">
        <v>82</v>
      </c>
      <c r="C543" s="35">
        <v>98.716549229402716</v>
      </c>
      <c r="D543" s="35">
        <v>98.395050490761747</v>
      </c>
      <c r="E543" s="35">
        <v>97.993932525409889</v>
      </c>
      <c r="F543" s="35">
        <v>97.493993547190797</v>
      </c>
      <c r="G543" s="35">
        <v>96.871691413747428</v>
      </c>
      <c r="H543" s="35">
        <v>96.098326944757531</v>
      </c>
      <c r="I543" s="35">
        <v>100</v>
      </c>
      <c r="J543" s="35">
        <v>89.963510289469454</v>
      </c>
      <c r="K543" s="35">
        <v>81.381010679782975</v>
      </c>
      <c r="L543" s="35">
        <v>74.309917648369321</v>
      </c>
      <c r="M543" s="35">
        <v>68.723791104810701</v>
      </c>
      <c r="N543" s="35">
        <v>64.55494925023622</v>
      </c>
      <c r="O543" s="35">
        <v>61.726303597883799</v>
      </c>
      <c r="P543" s="35">
        <v>60.172809176835017</v>
      </c>
      <c r="Q543" s="35">
        <v>59.854424345139492</v>
      </c>
      <c r="R543" s="35">
        <v>60.762568157863683</v>
      </c>
      <c r="S543" s="35">
        <v>62.921380594875679</v>
      </c>
      <c r="T543" s="35">
        <v>68.950605425374562</v>
      </c>
      <c r="U543" s="35">
        <v>74.227529827203327</v>
      </c>
      <c r="V543" s="35">
        <v>78.763866164838674</v>
      </c>
      <c r="W543" s="35">
        <v>82.607220852156615</v>
      </c>
      <c r="X543" s="35">
        <v>85.825388645498194</v>
      </c>
      <c r="Y543" s="35">
        <v>88.494641524235334</v>
      </c>
      <c r="Z543" s="35">
        <v>90.691783476041422</v>
      </c>
    </row>
    <row r="544" spans="1:26">
      <c r="A544" s="240" t="s">
        <v>761</v>
      </c>
      <c r="B544" s="35" t="s">
        <v>83</v>
      </c>
      <c r="C544" s="35">
        <v>98.844741383912421</v>
      </c>
      <c r="D544" s="35">
        <v>98.530419159423914</v>
      </c>
      <c r="E544" s="35">
        <v>98.131480508663458</v>
      </c>
      <c r="F544" s="35">
        <v>97.625705432209045</v>
      </c>
      <c r="G544" s="35">
        <v>96.985383951124788</v>
      </c>
      <c r="H544" s="35">
        <v>96.176173297404034</v>
      </c>
      <c r="I544" s="35">
        <v>100</v>
      </c>
      <c r="J544" s="35">
        <v>89.432835408162532</v>
      </c>
      <c r="K544" s="35">
        <v>80.412868674294231</v>
      </c>
      <c r="L544" s="35">
        <v>72.953679936666106</v>
      </c>
      <c r="M544" s="35">
        <v>66.994713180311464</v>
      </c>
      <c r="N544" s="35">
        <v>62.441370407008947</v>
      </c>
      <c r="O544" s="35">
        <v>59.194177474389555</v>
      </c>
      <c r="P544" s="35">
        <v>57.168114174723669</v>
      </c>
      <c r="Q544" s="35">
        <v>56.304319936472915</v>
      </c>
      <c r="R544" s="35">
        <v>56.576364468016394</v>
      </c>
      <c r="S544" s="35">
        <v>57.992657204267559</v>
      </c>
      <c r="T544" s="35">
        <v>65.021890140533429</v>
      </c>
      <c r="U544" s="35">
        <v>71.206910314715174</v>
      </c>
      <c r="V544" s="35">
        <v>76.521758739420321</v>
      </c>
      <c r="W544" s="35">
        <v>81.003162354456236</v>
      </c>
      <c r="X544" s="35">
        <v>84.725218073069868</v>
      </c>
      <c r="Y544" s="35">
        <v>87.779762437535553</v>
      </c>
      <c r="Z544" s="35">
        <v>90.262819525739076</v>
      </c>
    </row>
    <row r="545" spans="1:26">
      <c r="A545" s="240" t="s">
        <v>761</v>
      </c>
      <c r="B545" s="35" t="s">
        <v>84</v>
      </c>
      <c r="C545" s="35">
        <v>99.253885629614288</v>
      </c>
      <c r="D545" s="35">
        <v>99.029240155692946</v>
      </c>
      <c r="E545" s="35">
        <v>98.73743808253748</v>
      </c>
      <c r="F545" s="35">
        <v>98.35873661561142</v>
      </c>
      <c r="G545" s="35">
        <v>97.867819415101593</v>
      </c>
      <c r="H545" s="35">
        <v>100</v>
      </c>
      <c r="I545" s="35">
        <v>86.915704484903145</v>
      </c>
      <c r="J545" s="35">
        <v>76.043591118379723</v>
      </c>
      <c r="K545" s="35">
        <v>67.232811441144335</v>
      </c>
      <c r="L545" s="35">
        <v>60.275053224901555</v>
      </c>
      <c r="M545" s="35">
        <v>54.952857016734583</v>
      </c>
      <c r="N545" s="35">
        <v>51.069648872172024</v>
      </c>
      <c r="O545" s="35">
        <v>48.466324982110251</v>
      </c>
      <c r="P545" s="35">
        <v>47.029223316748322</v>
      </c>
      <c r="Q545" s="35">
        <v>46.693311566404709</v>
      </c>
      <c r="R545" s="35">
        <v>47.443161972915576</v>
      </c>
      <c r="S545" s="35">
        <v>49.313096402644653</v>
      </c>
      <c r="T545" s="35">
        <v>52.386819093267398</v>
      </c>
      <c r="U545" s="35">
        <v>60.614736164182602</v>
      </c>
      <c r="V545" s="35">
        <v>67.915849007106004</v>
      </c>
      <c r="W545" s="35">
        <v>74.189587945633761</v>
      </c>
      <c r="X545" s="35">
        <v>79.445892973639246</v>
      </c>
      <c r="Y545" s="35">
        <v>83.763494841887791</v>
      </c>
      <c r="Z545" s="35">
        <v>87.25579994152983</v>
      </c>
    </row>
    <row r="546" spans="1:26">
      <c r="A546" s="240" t="s">
        <v>761</v>
      </c>
      <c r="B546" s="35" t="s">
        <v>85</v>
      </c>
      <c r="C546" s="35">
        <v>99.721061613768427</v>
      </c>
      <c r="D546" s="35">
        <v>99.626082060500323</v>
      </c>
      <c r="E546" s="35">
        <v>99.498852586417328</v>
      </c>
      <c r="F546" s="35">
        <v>99.3284953358406</v>
      </c>
      <c r="G546" s="35">
        <v>100</v>
      </c>
      <c r="H546" s="35">
        <v>88.151239868654869</v>
      </c>
      <c r="I546" s="35">
        <v>78.119042256475765</v>
      </c>
      <c r="J546" s="35">
        <v>69.812381149621359</v>
      </c>
      <c r="K546" s="35">
        <v>63.089129660005895</v>
      </c>
      <c r="L546" s="35">
        <v>57.790932240785466</v>
      </c>
      <c r="M546" s="35">
        <v>53.766602858772394</v>
      </c>
      <c r="N546" s="35">
        <v>50.88641298874925</v>
      </c>
      <c r="O546" s="35">
        <v>49.049988210269312</v>
      </c>
      <c r="P546" s="35">
        <v>48.190195043435885</v>
      </c>
      <c r="Q546" s="35">
        <v>48.274792677486062</v>
      </c>
      <c r="R546" s="35">
        <v>49.306975863530376</v>
      </c>
      <c r="S546" s="35">
        <v>51.32532813196341</v>
      </c>
      <c r="T546" s="35">
        <v>54.403134577225899</v>
      </c>
      <c r="U546" s="35">
        <v>58.646429377340638</v>
      </c>
      <c r="V546" s="35">
        <v>66.958361050213696</v>
      </c>
      <c r="W546" s="35">
        <v>74.017315047690929</v>
      </c>
      <c r="X546" s="35">
        <v>79.823949439903274</v>
      </c>
      <c r="Y546" s="35">
        <v>84.485705297960166</v>
      </c>
      <c r="Z546" s="35">
        <v>88.159974690471103</v>
      </c>
    </row>
    <row r="547" spans="1:26">
      <c r="A547" s="240" t="s">
        <v>761</v>
      </c>
      <c r="B547" s="35" t="s">
        <v>86</v>
      </c>
      <c r="C547" s="35">
        <v>99.816867656993963</v>
      </c>
      <c r="D547" s="35">
        <v>99.746251504053291</v>
      </c>
      <c r="E547" s="35">
        <v>99.648459367770101</v>
      </c>
      <c r="F547" s="35">
        <v>99.513082224812322</v>
      </c>
      <c r="G547" s="35">
        <v>100</v>
      </c>
      <c r="H547" s="35">
        <v>88.08371349893325</v>
      </c>
      <c r="I547" s="35">
        <v>77.97566181171247</v>
      </c>
      <c r="J547" s="35">
        <v>69.566382440512612</v>
      </c>
      <c r="K547" s="35">
        <v>62.704483697733657</v>
      </c>
      <c r="L547" s="35">
        <v>57.226835257777154</v>
      </c>
      <c r="M547" s="35">
        <v>52.978627436151115</v>
      </c>
      <c r="N547" s="35">
        <v>49.825485415055411</v>
      </c>
      <c r="O547" s="35">
        <v>47.660027362195699</v>
      </c>
      <c r="P547" s="35">
        <v>46.404941558695398</v>
      </c>
      <c r="Q547" s="35">
        <v>46.014153008694898</v>
      </c>
      <c r="R547" s="35">
        <v>46.473132225527927</v>
      </c>
      <c r="S547" s="35">
        <v>47.798935195271483</v>
      </c>
      <c r="T547" s="35">
        <v>50.040153689631154</v>
      </c>
      <c r="U547" s="35">
        <v>53.276565269764497</v>
      </c>
      <c r="V547" s="35">
        <v>63.186455527787665</v>
      </c>
      <c r="W547" s="35">
        <v>71.623622323428222</v>
      </c>
      <c r="X547" s="35">
        <v>78.496313569898376</v>
      </c>
      <c r="Y547" s="35">
        <v>83.914004748433612</v>
      </c>
      <c r="Z547" s="35">
        <v>88.082844881926704</v>
      </c>
    </row>
    <row r="548" spans="1:26">
      <c r="A548" s="240" t="s">
        <v>761</v>
      </c>
      <c r="B548" s="35" t="s">
        <v>87</v>
      </c>
      <c r="C548" s="35">
        <v>99.863048772337834</v>
      </c>
      <c r="D548" s="35">
        <v>99.806140951316962</v>
      </c>
      <c r="E548" s="35">
        <v>99.725622483767069</v>
      </c>
      <c r="F548" s="35">
        <v>99.611734063149555</v>
      </c>
      <c r="G548" s="35">
        <v>100</v>
      </c>
      <c r="H548" s="35">
        <v>87.879591092511205</v>
      </c>
      <c r="I548" s="35">
        <v>77.612812405388709</v>
      </c>
      <c r="J548" s="35">
        <v>69.070455551518279</v>
      </c>
      <c r="K548" s="35">
        <v>62.086901819891828</v>
      </c>
      <c r="L548" s="35">
        <v>56.488641229086497</v>
      </c>
      <c r="M548" s="35">
        <v>52.112863022596756</v>
      </c>
      <c r="N548" s="35">
        <v>48.818406623069983</v>
      </c>
      <c r="O548" s="35">
        <v>46.491447226222107</v>
      </c>
      <c r="P548" s="35">
        <v>45.047933975370022</v>
      </c>
      <c r="Q548" s="35">
        <v>44.434296582098568</v>
      </c>
      <c r="R548" s="35">
        <v>44.627445474122041</v>
      </c>
      <c r="S548" s="35">
        <v>45.634668289953751</v>
      </c>
      <c r="T548" s="35">
        <v>47.493669169056226</v>
      </c>
      <c r="U548" s="35">
        <v>50.272673956205693</v>
      </c>
      <c r="V548" s="35">
        <v>61.157546512886285</v>
      </c>
      <c r="W548" s="35">
        <v>70.444905955931446</v>
      </c>
      <c r="X548" s="35">
        <v>77.959888066426132</v>
      </c>
      <c r="Y548" s="35">
        <v>83.810004724976295</v>
      </c>
      <c r="Z548" s="35">
        <v>88.238554203579511</v>
      </c>
    </row>
    <row r="549" spans="1:26">
      <c r="A549" s="240" t="s">
        <v>761</v>
      </c>
      <c r="B549" s="35" t="s">
        <v>88</v>
      </c>
      <c r="C549" s="35">
        <v>99.862013091022675</v>
      </c>
      <c r="D549" s="35">
        <v>99.806114095493953</v>
      </c>
      <c r="E549" s="35">
        <v>99.727604936300153</v>
      </c>
      <c r="F549" s="35">
        <v>99.617374016524678</v>
      </c>
      <c r="G549" s="35">
        <v>100</v>
      </c>
      <c r="H549" s="35">
        <v>88.98116504745181</v>
      </c>
      <c r="I549" s="35">
        <v>79.525485765419361</v>
      </c>
      <c r="J549" s="35">
        <v>71.56496624942659</v>
      </c>
      <c r="K549" s="35">
        <v>64.990220357879991</v>
      </c>
      <c r="L549" s="35">
        <v>59.675697001585768</v>
      </c>
      <c r="M549" s="35">
        <v>55.497347960322351</v>
      </c>
      <c r="N549" s="35">
        <v>52.344036211654441</v>
      </c>
      <c r="O549" s="35">
        <v>50.124308557404198</v>
      </c>
      <c r="P549" s="35">
        <v>48.770052615549361</v>
      </c>
      <c r="Q549" s="35">
        <v>48.23825729525673</v>
      </c>
      <c r="R549" s="35">
        <v>48.51173973104251</v>
      </c>
      <c r="S549" s="35">
        <v>49.599356816617245</v>
      </c>
      <c r="T549" s="35">
        <v>51.535901679953312</v>
      </c>
      <c r="U549" s="35">
        <v>54.381582331211852</v>
      </c>
      <c r="V549" s="35">
        <v>64.523207872893892</v>
      </c>
      <c r="W549" s="35">
        <v>73.038722788085749</v>
      </c>
      <c r="X549" s="35">
        <v>79.868522991688693</v>
      </c>
      <c r="Y549" s="35">
        <v>85.165550181564782</v>
      </c>
      <c r="Z549" s="35">
        <v>89.174897406764373</v>
      </c>
    </row>
    <row r="550" spans="1:26">
      <c r="A550" s="240" t="s">
        <v>761</v>
      </c>
      <c r="B550" s="35" t="s">
        <v>89</v>
      </c>
      <c r="C550" s="35">
        <v>99.781508522147917</v>
      </c>
      <c r="D550" s="35">
        <v>99.702034070995168</v>
      </c>
      <c r="E550" s="35">
        <v>99.593717634698052</v>
      </c>
      <c r="F550" s="35">
        <v>99.446149082966784</v>
      </c>
      <c r="G550" s="35">
        <v>100</v>
      </c>
      <c r="H550" s="35">
        <v>88.508708898011562</v>
      </c>
      <c r="I550" s="35">
        <v>78.726234386581609</v>
      </c>
      <c r="J550" s="35">
        <v>70.570704083300029</v>
      </c>
      <c r="K550" s="35">
        <v>63.913685715955737</v>
      </c>
      <c r="L550" s="35">
        <v>58.610688317902017</v>
      </c>
      <c r="M550" s="35">
        <v>54.521953728903561</v>
      </c>
      <c r="N550" s="35">
        <v>51.525424235012352</v>
      </c>
      <c r="O550" s="35">
        <v>49.524108688761224</v>
      </c>
      <c r="P550" s="35">
        <v>48.449839457356454</v>
      </c>
      <c r="Q550" s="35">
        <v>48.264948170082391</v>
      </c>
      <c r="R550" s="35">
        <v>48.962877641221837</v>
      </c>
      <c r="S550" s="35">
        <v>50.56826648817497</v>
      </c>
      <c r="T550" s="35">
        <v>53.136597766574099</v>
      </c>
      <c r="U550" s="35">
        <v>56.753065241640698</v>
      </c>
      <c r="V550" s="35">
        <v>65.763567667735629</v>
      </c>
      <c r="W550" s="35">
        <v>73.39450246978528</v>
      </c>
      <c r="X550" s="35">
        <v>79.622001752602245</v>
      </c>
      <c r="Y550" s="35">
        <v>84.564586411742894</v>
      </c>
      <c r="Z550" s="35">
        <v>88.406637260430216</v>
      </c>
    </row>
    <row r="551" spans="1:26">
      <c r="A551" s="240" t="s">
        <v>761</v>
      </c>
      <c r="B551" s="35" t="s">
        <v>90</v>
      </c>
      <c r="C551" s="35">
        <v>99.284476497762142</v>
      </c>
      <c r="D551" s="35">
        <v>99.056132228245161</v>
      </c>
      <c r="E551" s="35">
        <v>98.755430089614876</v>
      </c>
      <c r="F551" s="35">
        <v>98.359821014965505</v>
      </c>
      <c r="G551" s="35">
        <v>97.84000924899297</v>
      </c>
      <c r="H551" s="35">
        <v>100</v>
      </c>
      <c r="I551" s="35">
        <v>85.42497975227009</v>
      </c>
      <c r="J551" s="35">
        <v>73.525090756806932</v>
      </c>
      <c r="K551" s="35">
        <v>64.016206339459714</v>
      </c>
      <c r="L551" s="35">
        <v>56.580082030569464</v>
      </c>
      <c r="M551" s="35">
        <v>50.913985169438448</v>
      </c>
      <c r="N551" s="35">
        <v>46.757664267559953</v>
      </c>
      <c r="O551" s="35">
        <v>43.905347778090047</v>
      </c>
      <c r="P551" s="35">
        <v>42.209244076354253</v>
      </c>
      <c r="Q551" s="35">
        <v>41.57916789454211</v>
      </c>
      <c r="R551" s="35">
        <v>41.981210785528347</v>
      </c>
      <c r="S551" s="35">
        <v>43.437033863720572</v>
      </c>
      <c r="T551" s="35">
        <v>46.024332495555619</v>
      </c>
      <c r="U551" s="35">
        <v>55.195154525556333</v>
      </c>
      <c r="V551" s="35">
        <v>63.514008131422052</v>
      </c>
      <c r="W551" s="35">
        <v>70.753692497125471</v>
      </c>
      <c r="X551" s="35">
        <v>76.853401836392095</v>
      </c>
      <c r="Y551" s="35">
        <v>81.865131212716193</v>
      </c>
      <c r="Z551" s="35">
        <v>85.903922854076527</v>
      </c>
    </row>
    <row r="552" spans="1:26">
      <c r="A552" s="240" t="s">
        <v>761</v>
      </c>
      <c r="B552" s="35" t="s">
        <v>91</v>
      </c>
      <c r="C552" s="35">
        <v>99.09196902648398</v>
      </c>
      <c r="D552" s="35">
        <v>98.833470867158042</v>
      </c>
      <c r="E552" s="35">
        <v>98.502007669947673</v>
      </c>
      <c r="F552" s="35">
        <v>98.077389831681501</v>
      </c>
      <c r="G552" s="35">
        <v>97.53410471658465</v>
      </c>
      <c r="H552" s="35">
        <v>100</v>
      </c>
      <c r="I552" s="35">
        <v>86.027094647943585</v>
      </c>
      <c r="J552" s="35">
        <v>74.574595672563632</v>
      </c>
      <c r="K552" s="35">
        <v>65.43094892650339</v>
      </c>
      <c r="L552" s="35">
        <v>58.328009441121367</v>
      </c>
      <c r="M552" s="35">
        <v>52.998774643259509</v>
      </c>
      <c r="N552" s="35">
        <v>49.21094756710108</v>
      </c>
      <c r="O552" s="35">
        <v>46.783806397980086</v>
      </c>
      <c r="P552" s="35">
        <v>45.595176390294242</v>
      </c>
      <c r="Q552" s="35">
        <v>45.58351136978807</v>
      </c>
      <c r="R552" s="35">
        <v>46.748201931816162</v>
      </c>
      <c r="S552" s="35">
        <v>49.149576104123348</v>
      </c>
      <c r="T552" s="35">
        <v>52.908606602096889</v>
      </c>
      <c r="U552" s="35">
        <v>60.712950615252012</v>
      </c>
      <c r="V552" s="35">
        <v>67.675651328070529</v>
      </c>
      <c r="W552" s="35">
        <v>73.708302687702641</v>
      </c>
      <c r="X552" s="35">
        <v>78.814759084536163</v>
      </c>
      <c r="Y552" s="35">
        <v>83.058190481299363</v>
      </c>
      <c r="Z552" s="35">
        <v>86.5335052255855</v>
      </c>
    </row>
    <row r="553" spans="1:26">
      <c r="A553" s="240" t="s">
        <v>761</v>
      </c>
      <c r="B553" s="35" t="s">
        <v>92</v>
      </c>
      <c r="C553" s="35">
        <v>98.222838617975086</v>
      </c>
      <c r="D553" s="35">
        <v>97.764865016451893</v>
      </c>
      <c r="E553" s="35">
        <v>97.190765862785071</v>
      </c>
      <c r="F553" s="35">
        <v>96.472198270447493</v>
      </c>
      <c r="G553" s="35">
        <v>95.574541791307979</v>
      </c>
      <c r="H553" s="35">
        <v>94.455882414438847</v>
      </c>
      <c r="I553" s="35">
        <v>100</v>
      </c>
      <c r="J553" s="35">
        <v>85.651114777601748</v>
      </c>
      <c r="K553" s="35">
        <v>73.995377976486836</v>
      </c>
      <c r="L553" s="35">
        <v>64.812738267196096</v>
      </c>
      <c r="M553" s="35">
        <v>57.813804945012251</v>
      </c>
      <c r="N553" s="35">
        <v>52.711611474875433</v>
      </c>
      <c r="O553" s="35">
        <v>49.262550903799216</v>
      </c>
      <c r="P553" s="35">
        <v>47.286473043140738</v>
      </c>
      <c r="Q553" s="35">
        <v>46.67486106658022</v>
      </c>
      <c r="R553" s="35">
        <v>47.393378246682985</v>
      </c>
      <c r="S553" s="35">
        <v>49.482327262415403</v>
      </c>
      <c r="T553" s="35">
        <v>56.967459311461575</v>
      </c>
      <c r="U553" s="35">
        <v>63.809751835484199</v>
      </c>
      <c r="V553" s="35">
        <v>69.892472190891198</v>
      </c>
      <c r="W553" s="35">
        <v>75.178814691801918</v>
      </c>
      <c r="X553" s="35">
        <v>79.689641752916231</v>
      </c>
      <c r="Y553" s="35">
        <v>83.482338790360302</v>
      </c>
      <c r="Z553" s="35">
        <v>86.633671283937858</v>
      </c>
    </row>
    <row r="554" spans="1:26">
      <c r="A554" s="240" t="s">
        <v>761</v>
      </c>
      <c r="B554" s="35" t="s">
        <v>93</v>
      </c>
      <c r="C554" s="35">
        <v>98.886441790711046</v>
      </c>
      <c r="D554" s="35">
        <v>98.611486932224238</v>
      </c>
      <c r="E554" s="35">
        <v>98.269306094062998</v>
      </c>
      <c r="F554" s="35">
        <v>97.84383155365984</v>
      </c>
      <c r="G554" s="35">
        <v>97.315359735474487</v>
      </c>
      <c r="H554" s="35">
        <v>96.659842308716961</v>
      </c>
      <c r="I554" s="35">
        <v>100</v>
      </c>
      <c r="J554" s="35">
        <v>91.431184459760416</v>
      </c>
      <c r="K554" s="35">
        <v>83.983237865448373</v>
      </c>
      <c r="L554" s="35">
        <v>77.761846997188883</v>
      </c>
      <c r="M554" s="35">
        <v>72.796680000204219</v>
      </c>
      <c r="N554" s="35">
        <v>69.073229069847713</v>
      </c>
      <c r="O554" s="35">
        <v>66.558519305397638</v>
      </c>
      <c r="P554" s="35">
        <v>65.219657760038487</v>
      </c>
      <c r="Q554" s="35">
        <v>65.035665964897831</v>
      </c>
      <c r="R554" s="35">
        <v>66.003473714876449</v>
      </c>
      <c r="S554" s="35">
        <v>68.138723877044953</v>
      </c>
      <c r="T554" s="35">
        <v>73.45209613949352</v>
      </c>
      <c r="U554" s="35">
        <v>78.041288946266107</v>
      </c>
      <c r="V554" s="35">
        <v>81.947341076305364</v>
      </c>
      <c r="W554" s="35">
        <v>85.232662963483278</v>
      </c>
      <c r="X554" s="35">
        <v>87.969455102920023</v>
      </c>
      <c r="Y554" s="35">
        <v>90.231671264704374</v>
      </c>
      <c r="Z554" s="35">
        <v>92.089940700344613</v>
      </c>
    </row>
    <row r="555" spans="1:26">
      <c r="A555" s="240" t="s">
        <v>790</v>
      </c>
      <c r="B555" s="35" t="s">
        <v>82</v>
      </c>
      <c r="C555" s="35">
        <v>95.905472922146856</v>
      </c>
      <c r="D555" s="35">
        <v>94.966269840976437</v>
      </c>
      <c r="E555" s="35">
        <v>93.819415416665763</v>
      </c>
      <c r="F555" s="35">
        <v>92.42299043920454</v>
      </c>
      <c r="G555" s="35">
        <v>90.728655148228952</v>
      </c>
      <c r="H555" s="35">
        <v>88.681740284635993</v>
      </c>
      <c r="I555" s="35">
        <v>86.22202318870788</v>
      </c>
      <c r="J555" s="35">
        <v>100</v>
      </c>
      <c r="K555" s="35">
        <v>80.695834089586896</v>
      </c>
      <c r="L555" s="35">
        <v>66.063097147132382</v>
      </c>
      <c r="M555" s="35">
        <v>55.31749234377984</v>
      </c>
      <c r="N555" s="35">
        <v>47.697957624401127</v>
      </c>
      <c r="O555" s="35">
        <v>42.577556183874577</v>
      </c>
      <c r="P555" s="35">
        <v>39.499240640029825</v>
      </c>
      <c r="Q555" s="35">
        <v>38.176453348720507</v>
      </c>
      <c r="R555" s="35">
        <v>38.483722982751431</v>
      </c>
      <c r="S555" s="35">
        <v>45.832057263238077</v>
      </c>
      <c r="T555" s="35">
        <v>52.926384079385492</v>
      </c>
      <c r="U555" s="35">
        <v>59.563354341298648</v>
      </c>
      <c r="V555" s="35">
        <v>65.611835289891644</v>
      </c>
      <c r="W555" s="35">
        <v>71.005604809305126</v>
      </c>
      <c r="X555" s="35">
        <v>75.730148654650989</v>
      </c>
      <c r="Y555" s="35">
        <v>79.808029610288472</v>
      </c>
      <c r="Z555" s="35">
        <v>83.285558551384426</v>
      </c>
    </row>
    <row r="556" spans="1:26">
      <c r="A556" s="240" t="s">
        <v>790</v>
      </c>
      <c r="B556" s="35" t="s">
        <v>83</v>
      </c>
      <c r="C556" s="35">
        <v>97.603961155165806</v>
      </c>
      <c r="D556" s="35">
        <v>96.984151183257723</v>
      </c>
      <c r="E556" s="35">
        <v>96.207483655237851</v>
      </c>
      <c r="F556" s="35">
        <v>95.236294027905672</v>
      </c>
      <c r="G556" s="35">
        <v>94.025058315536768</v>
      </c>
      <c r="H556" s="35">
        <v>92.519451432005937</v>
      </c>
      <c r="I556" s="35">
        <v>100</v>
      </c>
      <c r="J556" s="35">
        <v>80.868221964354987</v>
      </c>
      <c r="K556" s="35">
        <v>66.228859683562618</v>
      </c>
      <c r="L556" s="35">
        <v>55.30236162339218</v>
      </c>
      <c r="M556" s="35">
        <v>47.352736445320467</v>
      </c>
      <c r="N556" s="35">
        <v>41.769175895700542</v>
      </c>
      <c r="O556" s="35">
        <v>38.090020814361424</v>
      </c>
      <c r="P556" s="35">
        <v>35.999054190119054</v>
      </c>
      <c r="Q556" s="35">
        <v>35.313196719087145</v>
      </c>
      <c r="R556" s="35">
        <v>35.971965480178106</v>
      </c>
      <c r="S556" s="35">
        <v>38.03345824991478</v>
      </c>
      <c r="T556" s="35">
        <v>46.131395364550855</v>
      </c>
      <c r="U556" s="35">
        <v>53.91035958610226</v>
      </c>
      <c r="V556" s="35">
        <v>61.107146384263991</v>
      </c>
      <c r="W556" s="35">
        <v>67.563858704928478</v>
      </c>
      <c r="X556" s="35">
        <v>73.213880056267541</v>
      </c>
      <c r="Y556" s="35">
        <v>78.059367415009376</v>
      </c>
      <c r="Z556" s="35">
        <v>82.148064847536787</v>
      </c>
    </row>
    <row r="557" spans="1:26">
      <c r="A557" s="240" t="s">
        <v>790</v>
      </c>
      <c r="B557" s="35" t="s">
        <v>84</v>
      </c>
      <c r="C557" s="35">
        <v>99.133296799523634</v>
      </c>
      <c r="D557" s="35">
        <v>98.886478985429989</v>
      </c>
      <c r="E557" s="35">
        <v>98.569937833790718</v>
      </c>
      <c r="F557" s="35">
        <v>98.164344763362976</v>
      </c>
      <c r="G557" s="35">
        <v>97.645251661229295</v>
      </c>
      <c r="H557" s="35">
        <v>100</v>
      </c>
      <c r="I557" s="35">
        <v>86.609691772990402</v>
      </c>
      <c r="J557" s="35">
        <v>75.542705076560807</v>
      </c>
      <c r="K557" s="35">
        <v>66.639843503631766</v>
      </c>
      <c r="L557" s="35">
        <v>59.678213839548867</v>
      </c>
      <c r="M557" s="35">
        <v>54.426156139826695</v>
      </c>
      <c r="N557" s="35">
        <v>50.676932901902319</v>
      </c>
      <c r="O557" s="35">
        <v>48.266992419043952</v>
      </c>
      <c r="P557" s="35">
        <v>47.084550128730093</v>
      </c>
      <c r="Q557" s="35">
        <v>47.072938398032541</v>
      </c>
      <c r="R557" s="35">
        <v>48.231594956339485</v>
      </c>
      <c r="S557" s="35">
        <v>50.616070410592251</v>
      </c>
      <c r="T557" s="35">
        <v>54.33706825550837</v>
      </c>
      <c r="U557" s="35">
        <v>62.020434189196337</v>
      </c>
      <c r="V557" s="35">
        <v>68.831336019382434</v>
      </c>
      <c r="W557" s="35">
        <v>74.701893270327588</v>
      </c>
      <c r="X557" s="35">
        <v>79.650490553987936</v>
      </c>
      <c r="Y557" s="35">
        <v>83.749129486288808</v>
      </c>
      <c r="Z557" s="35">
        <v>87.097058635976339</v>
      </c>
    </row>
    <row r="558" spans="1:26">
      <c r="A558" s="240" t="s">
        <v>790</v>
      </c>
      <c r="B558" s="35" t="s">
        <v>85</v>
      </c>
      <c r="C558" s="35">
        <v>99.770103519377102</v>
      </c>
      <c r="D558" s="35">
        <v>99.688333356810048</v>
      </c>
      <c r="E558" s="35">
        <v>99.577547683199541</v>
      </c>
      <c r="F558" s="35">
        <v>99.427508117958141</v>
      </c>
      <c r="G558" s="35">
        <v>100</v>
      </c>
      <c r="H558" s="35">
        <v>88.770868297430383</v>
      </c>
      <c r="I558" s="35">
        <v>79.176262092326411</v>
      </c>
      <c r="J558" s="35">
        <v>71.154967617263893</v>
      </c>
      <c r="K558" s="35">
        <v>64.596052470700798</v>
      </c>
      <c r="L558" s="35">
        <v>59.369060693605732</v>
      </c>
      <c r="M558" s="35">
        <v>55.345121326808552</v>
      </c>
      <c r="N558" s="35">
        <v>52.410502517337534</v>
      </c>
      <c r="O558" s="35">
        <v>50.474605748657986</v>
      </c>
      <c r="P558" s="35">
        <v>49.474264969667097</v>
      </c>
      <c r="Q558" s="35">
        <v>49.375813673472138</v>
      </c>
      <c r="R558" s="35">
        <v>50.175901361387034</v>
      </c>
      <c r="S558" s="35">
        <v>51.901564407736913</v>
      </c>
      <c r="T558" s="35">
        <v>54.609600803870947</v>
      </c>
      <c r="U558" s="35">
        <v>58.384845444363535</v>
      </c>
      <c r="V558" s="35">
        <v>67.032169902677552</v>
      </c>
      <c r="W558" s="35">
        <v>74.326102734511736</v>
      </c>
      <c r="X558" s="35">
        <v>80.272268918279238</v>
      </c>
      <c r="Y558" s="35">
        <v>84.996739360762447</v>
      </c>
      <c r="Z558" s="35">
        <v>88.678925186277539</v>
      </c>
    </row>
    <row r="559" spans="1:26">
      <c r="A559" s="240" t="s">
        <v>790</v>
      </c>
      <c r="B559" s="35" t="s">
        <v>86</v>
      </c>
      <c r="C559" s="35">
        <v>99.919124018158058</v>
      </c>
      <c r="D559" s="35">
        <v>99.884614416531647</v>
      </c>
      <c r="E559" s="35">
        <v>99.835393206816207</v>
      </c>
      <c r="F559" s="35">
        <v>99.7652028000863</v>
      </c>
      <c r="G559" s="35">
        <v>100</v>
      </c>
      <c r="H559" s="35">
        <v>87.238032684642491</v>
      </c>
      <c r="I559" s="35">
        <v>76.504288139334463</v>
      </c>
      <c r="J559" s="35">
        <v>67.629275798759849</v>
      </c>
      <c r="K559" s="35">
        <v>60.411850605920691</v>
      </c>
      <c r="L559" s="35">
        <v>54.649035821668868</v>
      </c>
      <c r="M559" s="35">
        <v>50.154625963996182</v>
      </c>
      <c r="N559" s="35">
        <v>46.769471627550963</v>
      </c>
      <c r="O559" s="35">
        <v>44.366247486441971</v>
      </c>
      <c r="P559" s="35">
        <v>42.850983364026213</v>
      </c>
      <c r="Q559" s="35">
        <v>42.163017483212862</v>
      </c>
      <c r="R559" s="35">
        <v>42.27446865302884</v>
      </c>
      <c r="S559" s="35">
        <v>43.189867595286245</v>
      </c>
      <c r="T559" s="35">
        <v>44.946222168287818</v>
      </c>
      <c r="U559" s="35">
        <v>47.613472706377365</v>
      </c>
      <c r="V559" s="35">
        <v>51.294967337022932</v>
      </c>
      <c r="W559" s="35">
        <v>62.288386152733111</v>
      </c>
      <c r="X559" s="35">
        <v>71.566879555822212</v>
      </c>
      <c r="Y559" s="35">
        <v>78.99160366043823</v>
      </c>
      <c r="Z559" s="35">
        <v>84.708485327859606</v>
      </c>
    </row>
    <row r="560" spans="1:26">
      <c r="A560" s="240" t="s">
        <v>790</v>
      </c>
      <c r="B560" s="35" t="s">
        <v>87</v>
      </c>
      <c r="C560" s="35">
        <v>99.965241992285144</v>
      </c>
      <c r="D560" s="35">
        <v>99.94840744667043</v>
      </c>
      <c r="E560" s="35">
        <v>99.923422829247187</v>
      </c>
      <c r="F560" s="35">
        <v>100</v>
      </c>
      <c r="G560" s="35">
        <v>88.275928197509344</v>
      </c>
      <c r="H560" s="35">
        <v>78.272592848814213</v>
      </c>
      <c r="I560" s="35">
        <v>69.873653257697768</v>
      </c>
      <c r="J560" s="35">
        <v>62.931141404459048</v>
      </c>
      <c r="K560" s="35">
        <v>57.289008385110932</v>
      </c>
      <c r="L560" s="35">
        <v>52.798833283552824</v>
      </c>
      <c r="M560" s="35">
        <v>49.329371765529523</v>
      </c>
      <c r="N560" s="35">
        <v>46.771730413548418</v>
      </c>
      <c r="O560" s="35">
        <v>45.041729568448439</v>
      </c>
      <c r="P560" s="35">
        <v>44.080669413474475</v>
      </c>
      <c r="Q560" s="35">
        <v>43.855359396239585</v>
      </c>
      <c r="R560" s="35">
        <v>44.357960325883141</v>
      </c>
      <c r="S560" s="35">
        <v>45.605929156014774</v>
      </c>
      <c r="T560" s="35">
        <v>47.642132648167006</v>
      </c>
      <c r="U560" s="35">
        <v>50.534981290470427</v>
      </c>
      <c r="V560" s="35">
        <v>54.378200302604753</v>
      </c>
      <c r="W560" s="35">
        <v>66.009735899196613</v>
      </c>
      <c r="X560" s="35">
        <v>75.418673891849593</v>
      </c>
      <c r="Y560" s="35">
        <v>82.604557522123429</v>
      </c>
      <c r="Z560" s="35">
        <v>87.877869882430275</v>
      </c>
    </row>
    <row r="561" spans="1:26">
      <c r="A561" s="240" t="s">
        <v>790</v>
      </c>
      <c r="B561" s="35" t="s">
        <v>88</v>
      </c>
      <c r="C561" s="35">
        <v>99.956679177146285</v>
      </c>
      <c r="D561" s="35">
        <v>99.936599412092463</v>
      </c>
      <c r="E561" s="35">
        <v>99.90721726072212</v>
      </c>
      <c r="F561" s="35">
        <v>100</v>
      </c>
      <c r="G561" s="35">
        <v>88.300296922786529</v>
      </c>
      <c r="H561" s="35">
        <v>78.321542261761863</v>
      </c>
      <c r="I561" s="35">
        <v>69.950987886548717</v>
      </c>
      <c r="J561" s="35">
        <v>63.042540206462363</v>
      </c>
      <c r="K561" s="35">
        <v>57.441144269424015</v>
      </c>
      <c r="L561" s="35">
        <v>52.99908624396393</v>
      </c>
      <c r="M561" s="35">
        <v>49.585930734345787</v>
      </c>
      <c r="N561" s="35">
        <v>47.093938134672428</v>
      </c>
      <c r="O561" s="35">
        <v>45.44058004364048</v>
      </c>
      <c r="P561" s="35">
        <v>44.569408588333594</v>
      </c>
      <c r="Q561" s="35">
        <v>44.450164042356214</v>
      </c>
      <c r="R561" s="35">
        <v>45.078677571425686</v>
      </c>
      <c r="S561" s="35">
        <v>46.476849568845104</v>
      </c>
      <c r="T561" s="35">
        <v>48.692741177979904</v>
      </c>
      <c r="U561" s="35">
        <v>51.800578651686756</v>
      </c>
      <c r="V561" s="35">
        <v>55.900207221053662</v>
      </c>
      <c r="W561" s="35">
        <v>66.907446437978052</v>
      </c>
      <c r="X561" s="35">
        <v>75.828397101008875</v>
      </c>
      <c r="Y561" s="35">
        <v>82.691303191261156</v>
      </c>
      <c r="Z561" s="35">
        <v>87.780982125051537</v>
      </c>
    </row>
    <row r="562" spans="1:26">
      <c r="A562" s="240" t="s">
        <v>790</v>
      </c>
      <c r="B562" s="35" t="s">
        <v>89</v>
      </c>
      <c r="C562" s="35">
        <v>99.830382496873838</v>
      </c>
      <c r="D562" s="35">
        <v>99.764179467356087</v>
      </c>
      <c r="E562" s="35">
        <v>99.672184479212518</v>
      </c>
      <c r="F562" s="35">
        <v>99.544393664918445</v>
      </c>
      <c r="G562" s="35">
        <v>100</v>
      </c>
      <c r="H562" s="35">
        <v>88.404306464653672</v>
      </c>
      <c r="I562" s="35">
        <v>78.528394984744409</v>
      </c>
      <c r="J562" s="35">
        <v>70.278910302591612</v>
      </c>
      <c r="K562" s="35">
        <v>63.520298927504307</v>
      </c>
      <c r="L562" s="35">
        <v>58.103348955134351</v>
      </c>
      <c r="M562" s="35">
        <v>53.884522209541863</v>
      </c>
      <c r="N562" s="35">
        <v>50.737924727727545</v>
      </c>
      <c r="O562" s="35">
        <v>48.562023161753601</v>
      </c>
      <c r="P562" s="35">
        <v>47.282984445755019</v>
      </c>
      <c r="Q562" s="35">
        <v>46.856087433584491</v>
      </c>
      <c r="R562" s="35">
        <v>47.266194884554317</v>
      </c>
      <c r="S562" s="35">
        <v>48.52785067415094</v>
      </c>
      <c r="T562" s="35">
        <v>50.685186980925032</v>
      </c>
      <c r="U562" s="35">
        <v>53.811464003929764</v>
      </c>
      <c r="V562" s="35">
        <v>63.743604359862495</v>
      </c>
      <c r="W562" s="35">
        <v>72.161274455946128</v>
      </c>
      <c r="X562" s="35">
        <v>78.986346772669052</v>
      </c>
      <c r="Y562" s="35">
        <v>84.341854722933107</v>
      </c>
      <c r="Z562" s="35">
        <v>88.444450487970855</v>
      </c>
    </row>
    <row r="563" spans="1:26">
      <c r="A563" s="240" t="s">
        <v>790</v>
      </c>
      <c r="B563" s="35" t="s">
        <v>90</v>
      </c>
      <c r="C563" s="35">
        <v>99.439041398672785</v>
      </c>
      <c r="D563" s="35">
        <v>99.258014182581093</v>
      </c>
      <c r="E563" s="35">
        <v>99.018890800302756</v>
      </c>
      <c r="F563" s="35">
        <v>98.703268886080622</v>
      </c>
      <c r="G563" s="35">
        <v>98.287098131962196</v>
      </c>
      <c r="H563" s="35">
        <v>100</v>
      </c>
      <c r="I563" s="35">
        <v>88.037820900236639</v>
      </c>
      <c r="J563" s="35">
        <v>77.939850397500607</v>
      </c>
      <c r="K563" s="35">
        <v>69.614972178353071</v>
      </c>
      <c r="L563" s="35">
        <v>62.917021366605518</v>
      </c>
      <c r="M563" s="35">
        <v>57.682811125479596</v>
      </c>
      <c r="N563" s="35">
        <v>53.757470552090638</v>
      </c>
      <c r="O563" s="35">
        <v>51.009773520998579</v>
      </c>
      <c r="P563" s="35">
        <v>49.340519927661262</v>
      </c>
      <c r="Q563" s="35">
        <v>48.686615527046342</v>
      </c>
      <c r="R563" s="35">
        <v>49.022779254747071</v>
      </c>
      <c r="S563" s="35">
        <v>50.362046953764562</v>
      </c>
      <c r="T563" s="35">
        <v>52.755524186134551</v>
      </c>
      <c r="U563" s="35">
        <v>61.413878820248591</v>
      </c>
      <c r="V563" s="35">
        <v>69.014767558468733</v>
      </c>
      <c r="W563" s="35">
        <v>75.45685941236944</v>
      </c>
      <c r="X563" s="35">
        <v>80.770075259787021</v>
      </c>
      <c r="Y563" s="35">
        <v>85.061233067033911</v>
      </c>
      <c r="Z563" s="35">
        <v>88.471630804992913</v>
      </c>
    </row>
    <row r="564" spans="1:26">
      <c r="A564" s="240" t="s">
        <v>790</v>
      </c>
      <c r="B564" s="35" t="s">
        <v>91</v>
      </c>
      <c r="C564" s="35">
        <v>99.145085048208557</v>
      </c>
      <c r="D564" s="35">
        <v>98.907940657535249</v>
      </c>
      <c r="E564" s="35">
        <v>98.605533022039054</v>
      </c>
      <c r="F564" s="35">
        <v>98.220228666737029</v>
      </c>
      <c r="G564" s="35">
        <v>97.729836152144372</v>
      </c>
      <c r="H564" s="35">
        <v>97.106558423156997</v>
      </c>
      <c r="I564" s="35">
        <v>100</v>
      </c>
      <c r="J564" s="35">
        <v>88.7828045927848</v>
      </c>
      <c r="K564" s="35">
        <v>79.277971079304152</v>
      </c>
      <c r="L564" s="35">
        <v>71.463441691938598</v>
      </c>
      <c r="M564" s="35">
        <v>65.244411759206073</v>
      </c>
      <c r="N564" s="35">
        <v>60.496694996698686</v>
      </c>
      <c r="O564" s="35">
        <v>57.097068866918931</v>
      </c>
      <c r="P564" s="35">
        <v>54.942600720407007</v>
      </c>
      <c r="Q564" s="35">
        <v>53.961884125557837</v>
      </c>
      <c r="R564" s="35">
        <v>54.120863400915944</v>
      </c>
      <c r="S564" s="35">
        <v>55.425124304846882</v>
      </c>
      <c r="T564" s="35">
        <v>57.919538549941485</v>
      </c>
      <c r="U564" s="35">
        <v>65.054443953859447</v>
      </c>
      <c r="V564" s="35">
        <v>71.320683474090629</v>
      </c>
      <c r="W564" s="35">
        <v>76.691509069000261</v>
      </c>
      <c r="X564" s="35">
        <v>81.206259637501105</v>
      </c>
      <c r="Y564" s="35">
        <v>84.94325981457294</v>
      </c>
      <c r="Z564" s="35">
        <v>87.998934707381835</v>
      </c>
    </row>
    <row r="565" spans="1:26">
      <c r="A565" s="240" t="s">
        <v>790</v>
      </c>
      <c r="B565" s="35" t="s">
        <v>92</v>
      </c>
      <c r="C565" s="35">
        <v>98.622997915805044</v>
      </c>
      <c r="D565" s="35">
        <v>98.288788915862142</v>
      </c>
      <c r="E565" s="35">
        <v>97.87444223494154</v>
      </c>
      <c r="F565" s="35">
        <v>97.361274577573425</v>
      </c>
      <c r="G565" s="35">
        <v>96.726536380153803</v>
      </c>
      <c r="H565" s="35">
        <v>95.942685176036917</v>
      </c>
      <c r="I565" s="35">
        <v>100</v>
      </c>
      <c r="J565" s="35">
        <v>89.71723769297158</v>
      </c>
      <c r="K565" s="35">
        <v>80.968967164376551</v>
      </c>
      <c r="L565" s="35">
        <v>73.813050926043687</v>
      </c>
      <c r="M565" s="35">
        <v>68.216948062303473</v>
      </c>
      <c r="N565" s="35">
        <v>64.105479051132647</v>
      </c>
      <c r="O565" s="35">
        <v>61.395954979866985</v>
      </c>
      <c r="P565" s="35">
        <v>60.021367212813246</v>
      </c>
      <c r="Q565" s="35">
        <v>59.943972627350831</v>
      </c>
      <c r="R565" s="35">
        <v>61.161571744063849</v>
      </c>
      <c r="S565" s="35">
        <v>63.70784891767898</v>
      </c>
      <c r="T565" s="35">
        <v>69.492314355281465</v>
      </c>
      <c r="U565" s="35">
        <v>74.564022991157401</v>
      </c>
      <c r="V565" s="35">
        <v>78.937228769779765</v>
      </c>
      <c r="W565" s="35">
        <v>82.657200538964602</v>
      </c>
      <c r="X565" s="35">
        <v>85.786730814291204</v>
      </c>
      <c r="Y565" s="35">
        <v>88.39604361046014</v>
      </c>
      <c r="Z565" s="35">
        <v>90.555888419237903</v>
      </c>
    </row>
    <row r="566" spans="1:26">
      <c r="A566" s="240" t="s">
        <v>790</v>
      </c>
      <c r="B566" s="35" t="s">
        <v>93</v>
      </c>
      <c r="C566" s="35">
        <v>96.823128310273049</v>
      </c>
      <c r="D566" s="35">
        <v>96.110533403615975</v>
      </c>
      <c r="E566" s="35">
        <v>95.242497626656601</v>
      </c>
      <c r="F566" s="35">
        <v>94.187314161319406</v>
      </c>
      <c r="G566" s="35">
        <v>92.907906897051674</v>
      </c>
      <c r="H566" s="35">
        <v>91.361479894992954</v>
      </c>
      <c r="I566" s="35">
        <v>89.499463519583315</v>
      </c>
      <c r="J566" s="35">
        <v>100</v>
      </c>
      <c r="K566" s="35">
        <v>85.341717318714942</v>
      </c>
      <c r="L566" s="35">
        <v>73.581562613763438</v>
      </c>
      <c r="M566" s="35">
        <v>64.51970397186291</v>
      </c>
      <c r="N566" s="35">
        <v>57.856707282854494</v>
      </c>
      <c r="O566" s="35">
        <v>53.293813003828618</v>
      </c>
      <c r="P566" s="35">
        <v>50.58956567220114</v>
      </c>
      <c r="Q566" s="35">
        <v>49.587357021372632</v>
      </c>
      <c r="R566" s="35">
        <v>50.226687652580573</v>
      </c>
      <c r="S566" s="35">
        <v>56.884976692527033</v>
      </c>
      <c r="T566" s="35">
        <v>63.029536409610152</v>
      </c>
      <c r="U566" s="35">
        <v>68.574676524152352</v>
      </c>
      <c r="V566" s="35">
        <v>73.486815358230118</v>
      </c>
      <c r="W566" s="35">
        <v>77.771861663095891</v>
      </c>
      <c r="X566" s="35">
        <v>81.462786887052133</v>
      </c>
      <c r="Y566" s="35">
        <v>84.608978282062793</v>
      </c>
      <c r="Z566" s="35">
        <v>87.267961474751957</v>
      </c>
    </row>
  </sheetData>
  <customSheetViews>
    <customSheetView guid="{DEEDC23C-5E0A-459A-BE7F-FE8D0597CCC6}">
      <selection activeCell="A12" sqref="A12"/>
      <pageMargins left="0.7" right="0.7" top="0.75" bottom="0.75" header="0.3" footer="0.3"/>
    </customSheetView>
  </customSheetViews>
  <phoneticPr fontId="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16"/>
  <dimension ref="A1:AA157"/>
  <sheetViews>
    <sheetView workbookViewId="0">
      <selection activeCell="C29" sqref="C29"/>
    </sheetView>
  </sheetViews>
  <sheetFormatPr defaultColWidth="8.88671875" defaultRowHeight="13.2"/>
  <cols>
    <col min="1" max="1" width="10.6640625" style="35" bestFit="1" customWidth="1"/>
    <col min="2" max="2" width="21.6640625" style="35" customWidth="1"/>
    <col min="3" max="16384" width="8.88671875" style="35"/>
  </cols>
  <sheetData>
    <row r="1" spans="1:26" ht="24.6">
      <c r="A1" s="238" t="s">
        <v>94</v>
      </c>
      <c r="C1" s="59" t="s">
        <v>234</v>
      </c>
    </row>
    <row r="2" spans="1:26">
      <c r="B2" s="35" t="s">
        <v>253</v>
      </c>
    </row>
    <row r="3" spans="1:26">
      <c r="B3" s="59" t="s">
        <v>235</v>
      </c>
      <c r="C3" s="59">
        <v>1</v>
      </c>
      <c r="D3" s="59">
        <v>2</v>
      </c>
      <c r="E3" s="59">
        <v>3</v>
      </c>
      <c r="F3" s="59">
        <v>4</v>
      </c>
      <c r="G3" s="59">
        <v>5</v>
      </c>
      <c r="H3" s="59">
        <v>6</v>
      </c>
      <c r="I3" s="59">
        <v>7</v>
      </c>
      <c r="J3" s="59">
        <v>8</v>
      </c>
      <c r="K3" s="59">
        <v>9</v>
      </c>
      <c r="L3" s="59">
        <v>10</v>
      </c>
      <c r="M3" s="59">
        <v>11</v>
      </c>
      <c r="N3" s="59">
        <v>12</v>
      </c>
      <c r="O3" s="59">
        <v>13</v>
      </c>
      <c r="P3" s="59">
        <v>14</v>
      </c>
      <c r="Q3" s="59">
        <v>15</v>
      </c>
      <c r="R3" s="59">
        <v>16</v>
      </c>
      <c r="S3" s="59">
        <v>17</v>
      </c>
      <c r="T3" s="59">
        <v>18</v>
      </c>
      <c r="U3" s="59">
        <v>19</v>
      </c>
      <c r="V3" s="59">
        <v>20</v>
      </c>
      <c r="W3" s="59">
        <v>21</v>
      </c>
      <c r="X3" s="59">
        <v>22</v>
      </c>
      <c r="Y3" s="59">
        <v>23</v>
      </c>
      <c r="Z3" s="59">
        <v>24</v>
      </c>
    </row>
    <row r="4" spans="1:26">
      <c r="A4" s="35" t="s">
        <v>234</v>
      </c>
      <c r="B4" s="35" t="s">
        <v>82</v>
      </c>
      <c r="C4" s="35">
        <v>1.0009561467957344</v>
      </c>
      <c r="D4" s="35">
        <v>1.0016476892657609</v>
      </c>
      <c r="E4" s="35">
        <v>1.0028393965535585</v>
      </c>
      <c r="F4" s="35">
        <v>1.0048930177284585</v>
      </c>
      <c r="G4" s="35">
        <v>1.0084319403927586</v>
      </c>
      <c r="H4" s="35">
        <v>1.0145304232955303</v>
      </c>
      <c r="I4" s="35">
        <v>1</v>
      </c>
      <c r="J4" s="35">
        <v>2.3842593074161655</v>
      </c>
      <c r="K4" s="35">
        <v>3.7081802612465018</v>
      </c>
      <c r="L4" s="35">
        <v>4.9140545909351019</v>
      </c>
      <c r="M4" s="35">
        <v>5.9493195495349074</v>
      </c>
      <c r="N4" s="35">
        <v>6.7688490665240497</v>
      </c>
      <c r="O4" s="35">
        <v>7.3369207440069966</v>
      </c>
      <c r="P4" s="35">
        <v>7.6287729570812273</v>
      </c>
      <c r="Q4" s="35">
        <v>7.6316841860625804</v>
      </c>
      <c r="R4" s="35">
        <v>7.3455275336546411</v>
      </c>
      <c r="S4" s="35">
        <v>6.7827762562635083</v>
      </c>
      <c r="T4" s="35">
        <v>4.3557194932148278</v>
      </c>
      <c r="U4" s="35">
        <v>2.9473091847440922</v>
      </c>
      <c r="V4" s="35">
        <v>2.1300149099637342</v>
      </c>
      <c r="W4" s="35">
        <v>1.6557426559399477</v>
      </c>
      <c r="X4" s="35">
        <v>1.3805245639041852</v>
      </c>
      <c r="Y4" s="35">
        <v>1.220816721960712</v>
      </c>
      <c r="Z4" s="35">
        <v>1.128138967422224</v>
      </c>
    </row>
    <row r="5" spans="1:26">
      <c r="A5" s="35" t="s">
        <v>234</v>
      </c>
      <c r="B5" s="35" t="s">
        <v>83</v>
      </c>
      <c r="C5" s="35">
        <v>1.0004390585258243</v>
      </c>
      <c r="D5" s="35">
        <v>1.0007941126382889</v>
      </c>
      <c r="E5" s="35">
        <v>1.0014362888890636</v>
      </c>
      <c r="F5" s="35">
        <v>1.0025977747656714</v>
      </c>
      <c r="G5" s="35">
        <v>1.0046985211572295</v>
      </c>
      <c r="H5" s="35">
        <v>1.0084980812642652</v>
      </c>
      <c r="I5" s="35">
        <v>1</v>
      </c>
      <c r="J5" s="35">
        <v>2.1869453128283896</v>
      </c>
      <c r="K5" s="35">
        <v>3.3295021082986884</v>
      </c>
      <c r="L5" s="35">
        <v>4.3849418785342484</v>
      </c>
      <c r="M5" s="35">
        <v>5.3137940547943057</v>
      </c>
      <c r="N5" s="35">
        <v>6.0813220990906256</v>
      </c>
      <c r="O5" s="35">
        <v>6.6588225559658687</v>
      </c>
      <c r="P5" s="35">
        <v>7.0246984834402655</v>
      </c>
      <c r="Q5" s="35">
        <v>7.1652671197369457</v>
      </c>
      <c r="R5" s="35">
        <v>7.0752715812532534</v>
      </c>
      <c r="S5" s="35">
        <v>6.75807745566956</v>
      </c>
      <c r="T5" s="35">
        <v>4.1835949679834989</v>
      </c>
      <c r="U5" s="35">
        <v>2.7601841931095219</v>
      </c>
      <c r="V5" s="35">
        <v>1.9731917611476379</v>
      </c>
      <c r="W5" s="35">
        <v>1.5380699404489599</v>
      </c>
      <c r="X5" s="35">
        <v>1.2974945662027917</v>
      </c>
      <c r="Y5" s="35">
        <v>1.1644823660774306</v>
      </c>
      <c r="Z5" s="35">
        <v>1.0909409845556233</v>
      </c>
    </row>
    <row r="6" spans="1:26">
      <c r="A6" s="35" t="s">
        <v>234</v>
      </c>
      <c r="B6" s="35" t="s">
        <v>84</v>
      </c>
      <c r="C6" s="35">
        <v>1.0000769621802419</v>
      </c>
      <c r="D6" s="35">
        <v>1.0001482725064352</v>
      </c>
      <c r="E6" s="35">
        <v>1.0002856563586879</v>
      </c>
      <c r="F6" s="35">
        <v>1.0005503350366203</v>
      </c>
      <c r="G6" s="35">
        <v>1.0010602552448791</v>
      </c>
      <c r="H6" s="35">
        <v>1</v>
      </c>
      <c r="I6" s="35">
        <v>2.1394918963959868</v>
      </c>
      <c r="J6" s="35">
        <v>3.2424429308066944</v>
      </c>
      <c r="K6" s="35">
        <v>4.273484021931595</v>
      </c>
      <c r="L6" s="35">
        <v>5.199552073551132</v>
      </c>
      <c r="M6" s="35">
        <v>5.9909502313302854</v>
      </c>
      <c r="N6" s="35">
        <v>6.622300192053145</v>
      </c>
      <c r="O6" s="35">
        <v>7.0733560269402656</v>
      </c>
      <c r="P6" s="35">
        <v>7.3296534216227673</v>
      </c>
      <c r="Q6" s="35">
        <v>7.3829735131531367</v>
      </c>
      <c r="R6" s="35">
        <v>7.2316064498757218</v>
      </c>
      <c r="S6" s="35">
        <v>6.8804062224032103</v>
      </c>
      <c r="T6" s="35">
        <v>6.3406350073968465</v>
      </c>
      <c r="U6" s="35">
        <v>3.7721047139989379</v>
      </c>
      <c r="V6" s="35">
        <v>2.4388859254998545</v>
      </c>
      <c r="W6" s="35">
        <v>1.7468667024539988</v>
      </c>
      <c r="X6" s="35">
        <v>1.387667890378963</v>
      </c>
      <c r="Y6" s="35">
        <v>1.201222510974282</v>
      </c>
      <c r="Z6" s="35">
        <v>1.1044463571208174</v>
      </c>
    </row>
    <row r="7" spans="1:26">
      <c r="A7" s="35" t="s">
        <v>234</v>
      </c>
      <c r="B7" s="35" t="s">
        <v>85</v>
      </c>
      <c r="C7" s="35">
        <v>1.0000059981194049</v>
      </c>
      <c r="D7" s="35">
        <v>1.0000127580566827</v>
      </c>
      <c r="E7" s="35">
        <v>1.0000271365071833</v>
      </c>
      <c r="F7" s="35">
        <v>1.0000577196073372</v>
      </c>
      <c r="G7" s="35">
        <v>1</v>
      </c>
      <c r="H7" s="35">
        <v>2.0450363868879169</v>
      </c>
      <c r="I7" s="35">
        <v>3.0619227938908931</v>
      </c>
      <c r="J7" s="35">
        <v>4.0232675126803308</v>
      </c>
      <c r="K7" s="35">
        <v>4.90317495259933</v>
      </c>
      <c r="L7" s="35">
        <v>5.6779431860929144</v>
      </c>
      <c r="M7" s="35">
        <v>6.3267024037822122</v>
      </c>
      <c r="N7" s="35">
        <v>6.8319770812192111</v>
      </c>
      <c r="O7" s="35">
        <v>7.1801567143251193</v>
      </c>
      <c r="P7" s="35">
        <v>7.3618624433862916</v>
      </c>
      <c r="Q7" s="35">
        <v>7.3721996899150994</v>
      </c>
      <c r="R7" s="35">
        <v>7.2108900011365931</v>
      </c>
      <c r="S7" s="35">
        <v>6.8822785506268671</v>
      </c>
      <c r="T7" s="35">
        <v>6.3952170930596086</v>
      </c>
      <c r="U7" s="35">
        <v>5.7628255258903307</v>
      </c>
      <c r="V7" s="35">
        <v>3.239212202909092</v>
      </c>
      <c r="W7" s="35">
        <v>2.0527514103552411</v>
      </c>
      <c r="X7" s="35">
        <v>1.4949443963216664</v>
      </c>
      <c r="Y7" s="35">
        <v>1.2326949677204002</v>
      </c>
      <c r="Z7" s="35">
        <v>1.1094000627238294</v>
      </c>
    </row>
    <row r="8" spans="1:26">
      <c r="A8" s="35" t="s">
        <v>234</v>
      </c>
      <c r="B8" s="35" t="s">
        <v>86</v>
      </c>
      <c r="C8" s="35">
        <v>1.0000009316240936</v>
      </c>
      <c r="D8" s="35">
        <v>1.0000021819914109</v>
      </c>
      <c r="E8" s="35">
        <v>1.0000051105231713</v>
      </c>
      <c r="F8" s="35">
        <v>1.0000119695462388</v>
      </c>
      <c r="G8" s="35">
        <v>1</v>
      </c>
      <c r="H8" s="35">
        <v>1.778508787599238</v>
      </c>
      <c r="I8" s="35">
        <v>2.5384459202270548</v>
      </c>
      <c r="J8" s="35">
        <v>3.261682777562211</v>
      </c>
      <c r="K8" s="35">
        <v>3.9309662398056817</v>
      </c>
      <c r="L8" s="35">
        <v>4.5303302681190427</v>
      </c>
      <c r="M8" s="35">
        <v>5.0454767812045302</v>
      </c>
      <c r="N8" s="35">
        <v>5.4641167420555661</v>
      </c>
      <c r="O8" s="35">
        <v>5.7762633181096668</v>
      </c>
      <c r="P8" s="35">
        <v>5.9744701213448499</v>
      </c>
      <c r="Q8" s="35">
        <v>6.0540088450016976</v>
      </c>
      <c r="R8" s="35">
        <v>6.0129820593322716</v>
      </c>
      <c r="S8" s="35">
        <v>5.8523684755857888</v>
      </c>
      <c r="T8" s="35">
        <v>5.5759995984396253</v>
      </c>
      <c r="U8" s="35">
        <v>5.190468323841718</v>
      </c>
      <c r="V8" s="35">
        <v>2.7891643543456781</v>
      </c>
      <c r="W8" s="35">
        <v>1.7639024661392715</v>
      </c>
      <c r="X8" s="35">
        <v>1.3261561613142421</v>
      </c>
      <c r="Y8" s="35">
        <v>1.1392557902069236</v>
      </c>
      <c r="Z8" s="35">
        <v>1.0594567186099266</v>
      </c>
    </row>
    <row r="9" spans="1:26">
      <c r="A9" s="35" t="s">
        <v>234</v>
      </c>
      <c r="B9" s="35" t="s">
        <v>87</v>
      </c>
      <c r="C9" s="35">
        <v>1.0000000832061602</v>
      </c>
      <c r="D9" s="35">
        <v>1.0000002086924455</v>
      </c>
      <c r="E9" s="35">
        <v>1.0000005234292357</v>
      </c>
      <c r="F9" s="35">
        <v>1</v>
      </c>
      <c r="G9" s="35">
        <v>1.7031460392549529</v>
      </c>
      <c r="H9" s="35">
        <v>2.3906147779124476</v>
      </c>
      <c r="I9" s="35">
        <v>3.0470784554994128</v>
      </c>
      <c r="J9" s="35">
        <v>3.6579005984665578</v>
      </c>
      <c r="K9" s="35">
        <v>4.2094623540972744</v>
      </c>
      <c r="L9" s="35">
        <v>4.6894661356054002</v>
      </c>
      <c r="M9" s="35">
        <v>5.0872098083695221</v>
      </c>
      <c r="N9" s="35">
        <v>5.3938253040645074</v>
      </c>
      <c r="O9" s="35">
        <v>5.6024763425643336</v>
      </c>
      <c r="P9" s="35">
        <v>5.7085108532209192</v>
      </c>
      <c r="Q9" s="35">
        <v>5.7095646971435317</v>
      </c>
      <c r="R9" s="35">
        <v>5.6056143778932572</v>
      </c>
      <c r="S9" s="35">
        <v>5.3989775653581535</v>
      </c>
      <c r="T9" s="35">
        <v>5.0942614211287882</v>
      </c>
      <c r="U9" s="35">
        <v>4.6982598775083879</v>
      </c>
      <c r="V9" s="35">
        <v>4.2198021604184612</v>
      </c>
      <c r="W9" s="35">
        <v>2.2837425602528434</v>
      </c>
      <c r="X9" s="35">
        <v>1.5118311246770344</v>
      </c>
      <c r="Y9" s="35">
        <v>1.2040682519216006</v>
      </c>
      <c r="Z9" s="35">
        <v>1.0813624835117543</v>
      </c>
    </row>
    <row r="10" spans="1:26">
      <c r="A10" s="35" t="s">
        <v>234</v>
      </c>
      <c r="B10" s="35" t="s">
        <v>88</v>
      </c>
      <c r="C10" s="35">
        <v>1.0000001102521656</v>
      </c>
      <c r="D10" s="35">
        <v>1.0000002708720477</v>
      </c>
      <c r="E10" s="35">
        <v>1.0000006654895701</v>
      </c>
      <c r="F10" s="35">
        <v>1</v>
      </c>
      <c r="G10" s="35">
        <v>1.6513912774798158</v>
      </c>
      <c r="H10" s="35">
        <v>2.2879793398311605</v>
      </c>
      <c r="I10" s="35">
        <v>2.8952973829057465</v>
      </c>
      <c r="J10" s="35">
        <v>3.4595437793962232</v>
      </c>
      <c r="K10" s="35">
        <v>3.9678957281975018</v>
      </c>
      <c r="L10" s="35">
        <v>4.4088006594191818</v>
      </c>
      <c r="M10" s="35">
        <v>4.7722387727143367</v>
      </c>
      <c r="N10" s="35">
        <v>5.0499507426007311</v>
      </c>
      <c r="O10" s="35">
        <v>5.235625416049289</v>
      </c>
      <c r="P10" s="35">
        <v>5.3250432368117293</v>
      </c>
      <c r="Q10" s="35">
        <v>5.3161721370928117</v>
      </c>
      <c r="R10" s="35">
        <v>5.2092137173776925</v>
      </c>
      <c r="S10" s="35">
        <v>5.0065986649530796</v>
      </c>
      <c r="T10" s="35">
        <v>4.7129315152387807</v>
      </c>
      <c r="U10" s="35">
        <v>4.3348860112578906</v>
      </c>
      <c r="V10" s="35">
        <v>3.8810534392576406</v>
      </c>
      <c r="W10" s="35">
        <v>2.1726657785431431</v>
      </c>
      <c r="X10" s="35">
        <v>1.4773063246339955</v>
      </c>
      <c r="Y10" s="35">
        <v>1.1942764355404367</v>
      </c>
      <c r="Z10" s="35">
        <v>1.0790757035018121</v>
      </c>
    </row>
    <row r="11" spans="1:26">
      <c r="A11" s="35" t="s">
        <v>234</v>
      </c>
      <c r="B11" s="35" t="s">
        <v>89</v>
      </c>
      <c r="C11" s="35">
        <v>1.0000018109037274</v>
      </c>
      <c r="D11" s="35">
        <v>1.000004030240363</v>
      </c>
      <c r="E11" s="35">
        <v>1.0000089694648795</v>
      </c>
      <c r="F11" s="35">
        <v>1.0000199619111962</v>
      </c>
      <c r="G11" s="35">
        <v>1</v>
      </c>
      <c r="H11" s="35">
        <v>1.6521741465224524</v>
      </c>
      <c r="I11" s="35">
        <v>2.2878313075434642</v>
      </c>
      <c r="J11" s="35">
        <v>2.8908728073205916</v>
      </c>
      <c r="K11" s="35">
        <v>3.4460259955016288</v>
      </c>
      <c r="L11" s="35">
        <v>3.9392310428076036</v>
      </c>
      <c r="M11" s="35">
        <v>4.357997020766379</v>
      </c>
      <c r="N11" s="35">
        <v>4.6917182474089234</v>
      </c>
      <c r="O11" s="35">
        <v>4.9319428871459703</v>
      </c>
      <c r="P11" s="35">
        <v>5.0725870022550836</v>
      </c>
      <c r="Q11" s="35">
        <v>5.1100886349025982</v>
      </c>
      <c r="R11" s="35">
        <v>5.043498017413695</v>
      </c>
      <c r="S11" s="35">
        <v>4.874501626122127</v>
      </c>
      <c r="T11" s="35">
        <v>4.6073794696109438</v>
      </c>
      <c r="U11" s="35">
        <v>4.2488966930637364</v>
      </c>
      <c r="V11" s="35">
        <v>2.4598233856181952</v>
      </c>
      <c r="W11" s="35">
        <v>1.6559409296539189</v>
      </c>
      <c r="X11" s="35">
        <v>1.2947332584434827</v>
      </c>
      <c r="Y11" s="35">
        <v>1.1324321897073035</v>
      </c>
      <c r="Z11" s="35">
        <v>1.059505618616958</v>
      </c>
    </row>
    <row r="12" spans="1:26">
      <c r="A12" s="35" t="s">
        <v>234</v>
      </c>
      <c r="B12" s="35" t="s">
        <v>90</v>
      </c>
      <c r="C12" s="35">
        <v>1.000025239831658</v>
      </c>
      <c r="D12" s="35">
        <v>1.0000509160273907</v>
      </c>
      <c r="E12" s="35">
        <v>1.0001027123271018</v>
      </c>
      <c r="F12" s="35">
        <v>1.0002072004176146</v>
      </c>
      <c r="G12" s="35">
        <v>1.0004179830627065</v>
      </c>
      <c r="H12" s="35">
        <v>1</v>
      </c>
      <c r="I12" s="35">
        <v>1.7394620157715956</v>
      </c>
      <c r="J12" s="35">
        <v>2.4572320040599362</v>
      </c>
      <c r="K12" s="35">
        <v>3.1322542703458662</v>
      </c>
      <c r="L12" s="35">
        <v>3.7447271192890175</v>
      </c>
      <c r="M12" s="35">
        <v>4.2766837350304865</v>
      </c>
      <c r="N12" s="35">
        <v>4.7125192355311016</v>
      </c>
      <c r="O12" s="35">
        <v>5.0394484398709585</v>
      </c>
      <c r="P12" s="35">
        <v>5.247880919962661</v>
      </c>
      <c r="Q12" s="35">
        <v>5.3317023345822925</v>
      </c>
      <c r="R12" s="35">
        <v>5.2884537928188484</v>
      </c>
      <c r="S12" s="35">
        <v>5.1194039853373443</v>
      </c>
      <c r="T12" s="35">
        <v>4.8295119674938576</v>
      </c>
      <c r="U12" s="35">
        <v>2.898346009015599</v>
      </c>
      <c r="V12" s="35">
        <v>1.9410383360947763</v>
      </c>
      <c r="W12" s="35">
        <v>1.4664866919910113</v>
      </c>
      <c r="X12" s="35">
        <v>1.2312443876705148</v>
      </c>
      <c r="Y12" s="35">
        <v>1.1146312804785043</v>
      </c>
      <c r="Z12" s="35">
        <v>1.0568244297581153</v>
      </c>
    </row>
    <row r="13" spans="1:26">
      <c r="A13" s="35" t="s">
        <v>234</v>
      </c>
      <c r="B13" s="35" t="s">
        <v>91</v>
      </c>
      <c r="C13" s="35">
        <v>1.000099924733963</v>
      </c>
      <c r="D13" s="35">
        <v>1.0001857816911681</v>
      </c>
      <c r="E13" s="35">
        <v>1.000345408342904</v>
      </c>
      <c r="F13" s="35">
        <v>1.0006421888109507</v>
      </c>
      <c r="G13" s="35">
        <v>1.0011939678857875</v>
      </c>
      <c r="H13" s="35">
        <v>1</v>
      </c>
      <c r="I13" s="35">
        <v>1.89751677160681</v>
      </c>
      <c r="J13" s="35">
        <v>2.7638139376662587</v>
      </c>
      <c r="K13" s="35">
        <v>3.5687578486836924</v>
      </c>
      <c r="L13" s="35">
        <v>4.2843489929121343</v>
      </c>
      <c r="M13" s="35">
        <v>4.8856959432911156</v>
      </c>
      <c r="N13" s="35">
        <v>5.3518811914443551</v>
      </c>
      <c r="O13" s="35">
        <v>5.666688751197813</v>
      </c>
      <c r="P13" s="35">
        <v>5.8191682223475647</v>
      </c>
      <c r="Q13" s="35">
        <v>5.8040156940431835</v>
      </c>
      <c r="R13" s="35">
        <v>5.6217582382811742</v>
      </c>
      <c r="S13" s="35">
        <v>5.27873557600822</v>
      </c>
      <c r="T13" s="35">
        <v>4.786879553568312</v>
      </c>
      <c r="U13" s="35">
        <v>3.0368149819338175</v>
      </c>
      <c r="V13" s="35">
        <v>2.0955234281800399</v>
      </c>
      <c r="W13" s="35">
        <v>1.5892393724204965</v>
      </c>
      <c r="X13" s="35">
        <v>1.316928902732184</v>
      </c>
      <c r="Y13" s="35">
        <v>1.170463709806796</v>
      </c>
      <c r="Z13" s="35">
        <v>1.0916857885493974</v>
      </c>
    </row>
    <row r="14" spans="1:26">
      <c r="A14" s="35" t="s">
        <v>234</v>
      </c>
      <c r="B14" s="35" t="s">
        <v>92</v>
      </c>
      <c r="C14" s="35">
        <v>1.0006441730882234</v>
      </c>
      <c r="D14" s="35">
        <v>1.0011315546269044</v>
      </c>
      <c r="E14" s="35">
        <v>1.0019876891740391</v>
      </c>
      <c r="F14" s="35">
        <v>1.0034915753589382</v>
      </c>
      <c r="G14" s="35">
        <v>1.0061333022518668</v>
      </c>
      <c r="H14" s="35">
        <v>1.0107737604506959</v>
      </c>
      <c r="I14" s="35">
        <v>1</v>
      </c>
      <c r="J14" s="35">
        <v>2.1839179446967951</v>
      </c>
      <c r="K14" s="35">
        <v>3.3194905645791355</v>
      </c>
      <c r="L14" s="35">
        <v>4.3603467176227557</v>
      </c>
      <c r="M14" s="35">
        <v>5.2639830115702608</v>
      </c>
      <c r="N14" s="35">
        <v>5.9934994312299628</v>
      </c>
      <c r="O14" s="35">
        <v>6.5191061517040243</v>
      </c>
      <c r="P14" s="35">
        <v>6.8193400067824879</v>
      </c>
      <c r="Q14" s="35">
        <v>6.8819409379798131</v>
      </c>
      <c r="R14" s="35">
        <v>6.7043526343911939</v>
      </c>
      <c r="S14" s="35">
        <v>6.293826919725106</v>
      </c>
      <c r="T14" s="35">
        <v>4.013677602758043</v>
      </c>
      <c r="U14" s="35">
        <v>2.7156308340048794</v>
      </c>
      <c r="V14" s="35">
        <v>1.9766768535209476</v>
      </c>
      <c r="W14" s="35">
        <v>1.5560040407858895</v>
      </c>
      <c r="X14" s="35">
        <v>1.3165228010224435</v>
      </c>
      <c r="Y14" s="35">
        <v>1.1801905673661715</v>
      </c>
      <c r="Z14" s="35">
        <v>1.102579152158585</v>
      </c>
    </row>
    <row r="15" spans="1:26">
      <c r="A15" s="35" t="s">
        <v>234</v>
      </c>
      <c r="B15" s="35" t="s">
        <v>93</v>
      </c>
      <c r="C15" s="35">
        <v>1.0011297341552203</v>
      </c>
      <c r="D15" s="35">
        <v>1.0019257503375096</v>
      </c>
      <c r="E15" s="35">
        <v>1.003282643394716</v>
      </c>
      <c r="F15" s="35">
        <v>1.0055956099017525</v>
      </c>
      <c r="G15" s="35">
        <v>1.0095383038629753</v>
      </c>
      <c r="H15" s="35">
        <v>1.0162590391717545</v>
      </c>
      <c r="I15" s="35">
        <v>1.0277152372776459</v>
      </c>
      <c r="J15" s="35">
        <v>1</v>
      </c>
      <c r="K15" s="35">
        <v>2.2943753560849687</v>
      </c>
      <c r="L15" s="35">
        <v>3.530015946340749</v>
      </c>
      <c r="M15" s="35">
        <v>4.6508522076560457</v>
      </c>
      <c r="N15" s="35">
        <v>5.6060240436672073</v>
      </c>
      <c r="O15" s="35">
        <v>6.3521886992367742</v>
      </c>
      <c r="P15" s="35">
        <v>6.8554875211472979</v>
      </c>
      <c r="Q15" s="35">
        <v>7.0930823594695074</v>
      </c>
      <c r="R15" s="35">
        <v>7.0541918924442433</v>
      </c>
      <c r="S15" s="35">
        <v>6.7405808496478041</v>
      </c>
      <c r="T15" s="35">
        <v>4.3676900532375704</v>
      </c>
      <c r="U15" s="35">
        <v>2.9756426382133583</v>
      </c>
      <c r="V15" s="35">
        <v>2.1590032848106917</v>
      </c>
      <c r="W15" s="35">
        <v>1.6799248954339012</v>
      </c>
      <c r="X15" s="35">
        <v>1.3988753694570519</v>
      </c>
      <c r="Y15" s="35">
        <v>1.2339987275476467</v>
      </c>
      <c r="Z15" s="35">
        <v>1.1372744688859848</v>
      </c>
    </row>
    <row r="16" spans="1:26">
      <c r="A16" s="35" t="s">
        <v>236</v>
      </c>
      <c r="B16" s="35" t="s">
        <v>82</v>
      </c>
      <c r="C16" s="35">
        <v>1.0015457706531039</v>
      </c>
      <c r="D16" s="35">
        <v>1.0026637643129803</v>
      </c>
      <c r="E16" s="35">
        <v>1.004590357761586</v>
      </c>
      <c r="F16" s="35">
        <v>1.0079103786610077</v>
      </c>
      <c r="G16" s="35">
        <v>1.0136316369682932</v>
      </c>
      <c r="H16" s="35">
        <v>1.0234908509944409</v>
      </c>
      <c r="I16" s="35">
        <v>1</v>
      </c>
      <c r="J16" s="35">
        <v>3.2378858803228017</v>
      </c>
      <c r="K16" s="35">
        <v>5.3782247556818454</v>
      </c>
      <c r="L16" s="35">
        <v>7.3277215886784148</v>
      </c>
      <c r="M16" s="35">
        <v>9.0013999384147674</v>
      </c>
      <c r="N16" s="35">
        <v>10.326305990880547</v>
      </c>
      <c r="O16" s="35">
        <v>11.244688536144645</v>
      </c>
      <c r="P16" s="35">
        <v>11.716516280614652</v>
      </c>
      <c r="Q16" s="35">
        <v>11.721222767467838</v>
      </c>
      <c r="R16" s="35">
        <v>11.258602846075004</v>
      </c>
      <c r="S16" s="35">
        <v>10.348821614292673</v>
      </c>
      <c r="T16" s="35">
        <v>6.425079847363973</v>
      </c>
      <c r="U16" s="35">
        <v>4.1481498486696164</v>
      </c>
      <c r="V16" s="35">
        <v>2.826857437774704</v>
      </c>
      <c r="W16" s="35">
        <v>2.0601172937695829</v>
      </c>
      <c r="X16" s="35">
        <v>1.6151813783117661</v>
      </c>
      <c r="Y16" s="35">
        <v>1.3569870338364844</v>
      </c>
      <c r="Z16" s="35">
        <v>1.2071579973325954</v>
      </c>
    </row>
    <row r="17" spans="1:27">
      <c r="A17" s="35" t="s">
        <v>236</v>
      </c>
      <c r="B17" s="35" t="s">
        <v>83</v>
      </c>
      <c r="C17" s="35">
        <v>1.000692209387561</v>
      </c>
      <c r="D17" s="35">
        <v>1.0012519793846897</v>
      </c>
      <c r="E17" s="35">
        <v>1.002264419419695</v>
      </c>
      <c r="F17" s="35">
        <v>1.0040955908467792</v>
      </c>
      <c r="G17" s="35">
        <v>1.0074075784010377</v>
      </c>
      <c r="H17" s="35">
        <v>1.013397875867085</v>
      </c>
      <c r="I17" s="35">
        <v>1</v>
      </c>
      <c r="J17" s="35">
        <v>2.871310177882596</v>
      </c>
      <c r="K17" s="35">
        <v>4.6726384590294634</v>
      </c>
      <c r="L17" s="35">
        <v>6.3366200787702107</v>
      </c>
      <c r="M17" s="35">
        <v>7.8010266629639942</v>
      </c>
      <c r="N17" s="35">
        <v>9.0110933994672013</v>
      </c>
      <c r="O17" s="35">
        <v>9.9215670927389805</v>
      </c>
      <c r="P17" s="35">
        <v>10.498398509928345</v>
      </c>
      <c r="Q17" s="35">
        <v>10.720015729315003</v>
      </c>
      <c r="R17" s="35">
        <v>10.578130871345218</v>
      </c>
      <c r="S17" s="35">
        <v>10.078050042722278</v>
      </c>
      <c r="T17" s="35">
        <v>6.0191812558298396</v>
      </c>
      <c r="U17" s="35">
        <v>3.7750651693168136</v>
      </c>
      <c r="V17" s="35">
        <v>2.5343113351426725</v>
      </c>
      <c r="W17" s="35">
        <v>1.8483084646717836</v>
      </c>
      <c r="X17" s="35">
        <v>1.4690229647341309</v>
      </c>
      <c r="Y17" s="35">
        <v>1.2593190456175707</v>
      </c>
      <c r="Z17" s="35">
        <v>1.1433754261012079</v>
      </c>
    </row>
    <row r="18" spans="1:27">
      <c r="A18" s="35" t="s">
        <v>236</v>
      </c>
      <c r="B18" s="35" t="s">
        <v>84</v>
      </c>
      <c r="C18" s="35">
        <v>1.0001197933066375</v>
      </c>
      <c r="D18" s="35">
        <v>1.0002307893795819</v>
      </c>
      <c r="E18" s="35">
        <v>1.0004446303322185</v>
      </c>
      <c r="F18" s="35">
        <v>1.0008566084483046</v>
      </c>
      <c r="G18" s="35">
        <v>1.0016503103376815</v>
      </c>
      <c r="H18" s="35">
        <v>1</v>
      </c>
      <c r="I18" s="35">
        <v>2.7736439083033186</v>
      </c>
      <c r="J18" s="35">
        <v>4.4904111705599856</v>
      </c>
      <c r="K18" s="35">
        <v>6.0952490428326564</v>
      </c>
      <c r="L18" s="35">
        <v>7.5366940970926315</v>
      </c>
      <c r="M18" s="35">
        <v>8.7685225339836617</v>
      </c>
      <c r="N18" s="35">
        <v>9.7512324728479385</v>
      </c>
      <c r="O18" s="35">
        <v>10.453310685411369</v>
      </c>
      <c r="P18" s="35">
        <v>10.852243151917177</v>
      </c>
      <c r="Q18" s="35">
        <v>10.935237033516621</v>
      </c>
      <c r="R18" s="35">
        <v>10.699630908936992</v>
      </c>
      <c r="S18" s="35">
        <v>10.152980120088476</v>
      </c>
      <c r="T18" s="35">
        <v>9.3128144897742224</v>
      </c>
      <c r="U18" s="35">
        <v>5.314841250485304</v>
      </c>
      <c r="V18" s="35">
        <v>3.2396572231693388</v>
      </c>
      <c r="W18" s="35">
        <v>2.1625142586023114</v>
      </c>
      <c r="X18" s="35">
        <v>1.60341349893769</v>
      </c>
      <c r="Y18" s="35">
        <v>1.3132072127338825</v>
      </c>
      <c r="Z18" s="35">
        <v>1.1625730254315332</v>
      </c>
    </row>
    <row r="19" spans="1:27">
      <c r="A19" s="35" t="s">
        <v>236</v>
      </c>
      <c r="B19" s="35" t="s">
        <v>85</v>
      </c>
      <c r="C19" s="35">
        <v>1.0000091275730076</v>
      </c>
      <c r="D19" s="35">
        <v>1.0000194144340824</v>
      </c>
      <c r="E19" s="35">
        <v>1.0000412946848443</v>
      </c>
      <c r="F19" s="35">
        <v>1.0000878341850783</v>
      </c>
      <c r="G19" s="35">
        <v>1</v>
      </c>
      <c r="H19" s="35">
        <v>2.590272762655526</v>
      </c>
      <c r="I19" s="35">
        <v>4.1377085993991845</v>
      </c>
      <c r="J19" s="35">
        <v>5.6006244758178942</v>
      </c>
      <c r="K19" s="35">
        <v>6.9396140583033272</v>
      </c>
      <c r="L19" s="35">
        <v>8.1186091962283466</v>
      </c>
      <c r="M19" s="35">
        <v>9.1058514840164086</v>
      </c>
      <c r="N19" s="35">
        <v>9.8747477322901034</v>
      </c>
      <c r="O19" s="35">
        <v>10.404586304407788</v>
      </c>
      <c r="P19" s="35">
        <v>10.681095022544355</v>
      </c>
      <c r="Q19" s="35">
        <v>10.696825615088192</v>
      </c>
      <c r="R19" s="35">
        <v>10.451354349555684</v>
      </c>
      <c r="S19" s="35">
        <v>9.9512934466061012</v>
      </c>
      <c r="T19" s="35">
        <v>9.2101129676994038</v>
      </c>
      <c r="U19" s="35">
        <v>8.2477779741809378</v>
      </c>
      <c r="V19" s="35">
        <v>4.4074968305138356</v>
      </c>
      <c r="W19" s="35">
        <v>2.6020130157579753</v>
      </c>
      <c r="X19" s="35">
        <v>1.7531762552721011</v>
      </c>
      <c r="Y19" s="35">
        <v>1.3541010378353917</v>
      </c>
      <c r="Z19" s="35">
        <v>1.1664783563188708</v>
      </c>
    </row>
    <row r="20" spans="1:27">
      <c r="A20" s="35" t="s">
        <v>236</v>
      </c>
      <c r="B20" s="35" t="s">
        <v>86</v>
      </c>
      <c r="C20" s="35">
        <v>1.0000014844559733</v>
      </c>
      <c r="D20" s="35">
        <v>1.000003476799501</v>
      </c>
      <c r="E20" s="35">
        <v>1.000008143141317</v>
      </c>
      <c r="F20" s="35">
        <v>1.0000190723538969</v>
      </c>
      <c r="G20" s="35">
        <v>1</v>
      </c>
      <c r="H20" s="35">
        <v>2.2404810351855993</v>
      </c>
      <c r="I20" s="35">
        <v>3.4513698728892632</v>
      </c>
      <c r="J20" s="35">
        <v>4.6037802499617646</v>
      </c>
      <c r="K20" s="35">
        <v>5.6702209315585037</v>
      </c>
      <c r="L20" s="35">
        <v>6.6252515261237495</v>
      </c>
      <c r="M20" s="35">
        <v>7.446089376644581</v>
      </c>
      <c r="N20" s="35">
        <v>8.1131530505281013</v>
      </c>
      <c r="O20" s="35">
        <v>8.6105294629219973</v>
      </c>
      <c r="P20" s="35">
        <v>8.9263534900549821</v>
      </c>
      <c r="Q20" s="35">
        <v>9.0530910167609466</v>
      </c>
      <c r="R20" s="35">
        <v>8.9877186659690054</v>
      </c>
      <c r="S20" s="35">
        <v>8.7317959226366959</v>
      </c>
      <c r="T20" s="35">
        <v>8.2914279315796229</v>
      </c>
      <c r="U20" s="35">
        <v>7.6771198566708696</v>
      </c>
      <c r="V20" s="35">
        <v>3.8508662789024544</v>
      </c>
      <c r="W20" s="35">
        <v>2.217207226265872</v>
      </c>
      <c r="X20" s="35">
        <v>1.5196993779182979</v>
      </c>
      <c r="Y20" s="35">
        <v>1.2218910942857573</v>
      </c>
      <c r="Z20" s="35">
        <v>1.0947387274553775</v>
      </c>
    </row>
    <row r="21" spans="1:27">
      <c r="A21" s="35" t="s">
        <v>236</v>
      </c>
      <c r="B21" s="35" t="s">
        <v>87</v>
      </c>
      <c r="C21" s="35">
        <v>1.0000001272564802</v>
      </c>
      <c r="D21" s="35">
        <v>1.0000003191766815</v>
      </c>
      <c r="E21" s="35">
        <v>1.000000800538831</v>
      </c>
      <c r="F21" s="35">
        <v>1</v>
      </c>
      <c r="G21" s="35">
        <v>2.0753998247428691</v>
      </c>
      <c r="H21" s="35">
        <v>3.1268226015131551</v>
      </c>
      <c r="I21" s="35">
        <v>4.1308258731167484</v>
      </c>
      <c r="J21" s="35">
        <v>5.0650244447135586</v>
      </c>
      <c r="K21" s="35">
        <v>5.9085894827370078</v>
      </c>
      <c r="L21" s="35">
        <v>6.6427129132788467</v>
      </c>
      <c r="M21" s="35">
        <v>7.2510267657416216</v>
      </c>
      <c r="N21" s="35">
        <v>7.7199681120986572</v>
      </c>
      <c r="O21" s="35">
        <v>8.0390814650983913</v>
      </c>
      <c r="P21" s="35">
        <v>8.2012518931614053</v>
      </c>
      <c r="Q21" s="35">
        <v>8.2028636544548128</v>
      </c>
      <c r="R21" s="35">
        <v>8.04388081324851</v>
      </c>
      <c r="S21" s="35">
        <v>7.7278480411359993</v>
      </c>
      <c r="T21" s="35">
        <v>7.261811585255793</v>
      </c>
      <c r="U21" s="35">
        <v>6.6561621656010637</v>
      </c>
      <c r="V21" s="35">
        <v>5.9244033041694104</v>
      </c>
      <c r="W21" s="35">
        <v>2.9633709745043486</v>
      </c>
      <c r="X21" s="35">
        <v>1.7828005436236993</v>
      </c>
      <c r="Y21" s="35">
        <v>1.3121043852918597</v>
      </c>
      <c r="Z21" s="35">
        <v>1.1244367394885653</v>
      </c>
    </row>
    <row r="22" spans="1:27">
      <c r="A22" s="35" t="s">
        <v>236</v>
      </c>
      <c r="B22" s="35" t="s">
        <v>88</v>
      </c>
      <c r="C22" s="35">
        <v>1.0000001597242911</v>
      </c>
      <c r="D22" s="35">
        <v>1.0000003924171974</v>
      </c>
      <c r="E22" s="35">
        <v>1.0000009641066847</v>
      </c>
      <c r="F22" s="35">
        <v>1</v>
      </c>
      <c r="G22" s="35">
        <v>1.9436822353233232</v>
      </c>
      <c r="H22" s="35">
        <v>2.8659187871912968</v>
      </c>
      <c r="I22" s="35">
        <v>3.7457513367737096</v>
      </c>
      <c r="J22" s="35">
        <v>4.5631852188688873</v>
      </c>
      <c r="K22" s="35">
        <v>5.2996438113630475</v>
      </c>
      <c r="L22" s="35">
        <v>5.9383906989021487</v>
      </c>
      <c r="M22" s="35">
        <v>6.4649100168810261</v>
      </c>
      <c r="N22" s="35">
        <v>6.8672363322292638</v>
      </c>
      <c r="O22" s="35">
        <v>7.1362265642765346</v>
      </c>
      <c r="P22" s="35">
        <v>7.2657677661503257</v>
      </c>
      <c r="Q22" s="35">
        <v>7.2529160447626637</v>
      </c>
      <c r="R22" s="35">
        <v>7.097963462354862</v>
      </c>
      <c r="S22" s="35">
        <v>6.8044313992268979</v>
      </c>
      <c r="T22" s="35">
        <v>6.3789905284869519</v>
      </c>
      <c r="U22" s="35">
        <v>5.8313092214377136</v>
      </c>
      <c r="V22" s="35">
        <v>5.1738338286681209</v>
      </c>
      <c r="W22" s="35">
        <v>2.6988619612227591</v>
      </c>
      <c r="X22" s="35">
        <v>1.6914822395338653</v>
      </c>
      <c r="Y22" s="35">
        <v>1.2814517591803765</v>
      </c>
      <c r="Z22" s="35">
        <v>1.1145583909705739</v>
      </c>
    </row>
    <row r="23" spans="1:27">
      <c r="A23" s="35" t="s">
        <v>236</v>
      </c>
      <c r="B23" s="35" t="s">
        <v>89</v>
      </c>
      <c r="C23" s="35">
        <v>1.0000025939972312</v>
      </c>
      <c r="D23" s="35">
        <v>1.0000057730470064</v>
      </c>
      <c r="E23" s="35">
        <v>1.0000128481523951</v>
      </c>
      <c r="F23" s="35">
        <v>1.0000285940890108</v>
      </c>
      <c r="G23" s="35">
        <v>1</v>
      </c>
      <c r="H23" s="35">
        <v>1.9341953990727019</v>
      </c>
      <c r="I23" s="35">
        <v>2.8447313324271253</v>
      </c>
      <c r="J23" s="35">
        <v>3.7085475348105774</v>
      </c>
      <c r="K23" s="35">
        <v>4.5037669665293603</v>
      </c>
      <c r="L23" s="35">
        <v>5.2102498721298112</v>
      </c>
      <c r="M23" s="35">
        <v>5.8101038405572458</v>
      </c>
      <c r="N23" s="35">
        <v>6.2881369489911609</v>
      </c>
      <c r="O23" s="35">
        <v>6.6322425140199046</v>
      </c>
      <c r="P23" s="35">
        <v>6.8337057059329585</v>
      </c>
      <c r="Q23" s="35">
        <v>6.8874242608064256</v>
      </c>
      <c r="R23" s="35">
        <v>6.792037700619618</v>
      </c>
      <c r="S23" s="35">
        <v>6.5499617887695347</v>
      </c>
      <c r="T23" s="35">
        <v>6.1673273483616224</v>
      </c>
      <c r="U23" s="35">
        <v>5.6538249927669746</v>
      </c>
      <c r="V23" s="35">
        <v>3.0910983631828208</v>
      </c>
      <c r="W23" s="35">
        <v>1.9395910613961544</v>
      </c>
      <c r="X23" s="35">
        <v>1.4221854783109349</v>
      </c>
      <c r="Y23" s="35">
        <v>1.1897001636347861</v>
      </c>
      <c r="Z23" s="35">
        <v>1.0852377780188858</v>
      </c>
    </row>
    <row r="24" spans="1:27">
      <c r="A24" s="35" t="s">
        <v>236</v>
      </c>
      <c r="B24" s="35" t="s">
        <v>90</v>
      </c>
      <c r="C24" s="35">
        <v>1.0000385069226578</v>
      </c>
      <c r="D24" s="35">
        <v>1.00007767958025</v>
      </c>
      <c r="E24" s="35">
        <v>1.0001567021400655</v>
      </c>
      <c r="F24" s="35">
        <v>1.0003161134576428</v>
      </c>
      <c r="G24" s="35">
        <v>1.0006376921084883</v>
      </c>
      <c r="H24" s="35">
        <v>1</v>
      </c>
      <c r="I24" s="35">
        <v>2.1281535881643574</v>
      </c>
      <c r="J24" s="35">
        <v>3.2232129292709284</v>
      </c>
      <c r="K24" s="35">
        <v>4.2530545919379241</v>
      </c>
      <c r="L24" s="35">
        <v>5.1874682973768342</v>
      </c>
      <c r="M24" s="35">
        <v>5.9990431342131778</v>
      </c>
      <c r="N24" s="35">
        <v>6.6639716542077059</v>
      </c>
      <c r="O24" s="35">
        <v>7.1627482608287707</v>
      </c>
      <c r="P24" s="35">
        <v>7.4807414035327779</v>
      </c>
      <c r="Q24" s="35">
        <v>7.6086227925037546</v>
      </c>
      <c r="R24" s="35">
        <v>7.5426410428902946</v>
      </c>
      <c r="S24" s="35">
        <v>7.2847317212197948</v>
      </c>
      <c r="T24" s="35">
        <v>6.8424605657919111</v>
      </c>
      <c r="U24" s="35">
        <v>3.8961945522161061</v>
      </c>
      <c r="V24" s="35">
        <v>2.4356866922471587</v>
      </c>
      <c r="W24" s="35">
        <v>1.7116912352170557</v>
      </c>
      <c r="X24" s="35">
        <v>1.352795924779375</v>
      </c>
      <c r="Y24" s="35">
        <v>1.1748861843197695</v>
      </c>
      <c r="Z24" s="35">
        <v>1.0866936812976375</v>
      </c>
    </row>
    <row r="25" spans="1:27">
      <c r="A25" s="35" t="s">
        <v>236</v>
      </c>
      <c r="B25" s="35" t="s">
        <v>91</v>
      </c>
      <c r="C25" s="35">
        <v>1.0001642441029506</v>
      </c>
      <c r="D25" s="35">
        <v>1.0003053653084717</v>
      </c>
      <c r="E25" s="35">
        <v>1.0005677401498305</v>
      </c>
      <c r="F25" s="35">
        <v>1.0010555517237465</v>
      </c>
      <c r="G25" s="35">
        <v>1.0019624989387081</v>
      </c>
      <c r="H25" s="35">
        <v>1</v>
      </c>
      <c r="I25" s="35">
        <v>2.4752287165491245</v>
      </c>
      <c r="J25" s="35">
        <v>3.8991424492675288</v>
      </c>
      <c r="K25" s="35">
        <v>5.2222111765720465</v>
      </c>
      <c r="L25" s="35">
        <v>6.3984127124877608</v>
      </c>
      <c r="M25" s="35">
        <v>7.38683356196126</v>
      </c>
      <c r="N25" s="35">
        <v>8.1530920732935961</v>
      </c>
      <c r="O25" s="35">
        <v>8.6705343841527274</v>
      </c>
      <c r="P25" s="35">
        <v>8.9211615608701358</v>
      </c>
      <c r="Q25" s="35">
        <v>8.8962556810135087</v>
      </c>
      <c r="R25" s="35">
        <v>8.5966830813127348</v>
      </c>
      <c r="S25" s="35">
        <v>8.0328642226342026</v>
      </c>
      <c r="T25" s="35">
        <v>7.224411220232974</v>
      </c>
      <c r="U25" s="35">
        <v>4.3478683036383448</v>
      </c>
      <c r="V25" s="35">
        <v>2.8006879336752388</v>
      </c>
      <c r="W25" s="35">
        <v>1.9685198880015058</v>
      </c>
      <c r="X25" s="35">
        <v>1.520929115985084</v>
      </c>
      <c r="Y25" s="35">
        <v>1.2801874770387567</v>
      </c>
      <c r="Z25" s="35">
        <v>1.1507019283053315</v>
      </c>
    </row>
    <row r="26" spans="1:27">
      <c r="A26" s="35" t="s">
        <v>236</v>
      </c>
      <c r="B26" s="35" t="s">
        <v>92</v>
      </c>
      <c r="C26" s="35">
        <v>1.001014876469182</v>
      </c>
      <c r="D26" s="35">
        <v>1.0017827322895569</v>
      </c>
      <c r="E26" s="35">
        <v>1.0031315480383445</v>
      </c>
      <c r="F26" s="35">
        <v>1.0055008781598367</v>
      </c>
      <c r="G26" s="35">
        <v>1.00966284411379</v>
      </c>
      <c r="H26" s="35">
        <v>1.0169737546723228</v>
      </c>
      <c r="I26" s="35">
        <v>1</v>
      </c>
      <c r="J26" s="35">
        <v>2.8652292147581582</v>
      </c>
      <c r="K26" s="35">
        <v>4.6542917385350533</v>
      </c>
      <c r="L26" s="35">
        <v>6.2941311494622667</v>
      </c>
      <c r="M26" s="35">
        <v>7.7177845559644673</v>
      </c>
      <c r="N26" s="35">
        <v>8.8671170284472058</v>
      </c>
      <c r="O26" s="35">
        <v>9.6951955408921879</v>
      </c>
      <c r="P26" s="35">
        <v>10.16820548238373</v>
      </c>
      <c r="Q26" s="35">
        <v>10.266831477760649</v>
      </c>
      <c r="R26" s="35">
        <v>9.9870461315408434</v>
      </c>
      <c r="S26" s="35">
        <v>9.3402744867367247</v>
      </c>
      <c r="T26" s="35">
        <v>5.7479637703829551</v>
      </c>
      <c r="U26" s="35">
        <v>3.7029278233850462</v>
      </c>
      <c r="V26" s="35">
        <v>2.538726740924512</v>
      </c>
      <c r="W26" s="35">
        <v>1.8759686302947505</v>
      </c>
      <c r="X26" s="35">
        <v>1.498672714818378</v>
      </c>
      <c r="Y26" s="35">
        <v>1.2838851391523645</v>
      </c>
      <c r="Z26" s="35">
        <v>1.1616105510422992</v>
      </c>
    </row>
    <row r="27" spans="1:27">
      <c r="A27" s="35" t="s">
        <v>236</v>
      </c>
      <c r="B27" s="35" t="s">
        <v>93</v>
      </c>
      <c r="C27" s="35">
        <v>1.0018075746483524</v>
      </c>
      <c r="D27" s="35">
        <v>1.0030812005400156</v>
      </c>
      <c r="E27" s="35">
        <v>1.0052522294315456</v>
      </c>
      <c r="F27" s="35">
        <v>1.0089529758428037</v>
      </c>
      <c r="G27" s="35">
        <v>1.0152612861807604</v>
      </c>
      <c r="H27" s="35">
        <v>1.0260144626748073</v>
      </c>
      <c r="I27" s="35">
        <v>1.0443443796442335</v>
      </c>
      <c r="J27" s="35">
        <v>1</v>
      </c>
      <c r="K27" s="35">
        <v>3.0710005697359501</v>
      </c>
      <c r="L27" s="35">
        <v>5.0480255141451993</v>
      </c>
      <c r="M27" s="35">
        <v>6.841363532249674</v>
      </c>
      <c r="N27" s="35">
        <v>8.3696384698675317</v>
      </c>
      <c r="O27" s="35">
        <v>9.5635019187788401</v>
      </c>
      <c r="P27" s="35">
        <v>10.368780033835678</v>
      </c>
      <c r="Q27" s="35">
        <v>10.748931775151213</v>
      </c>
      <c r="R27" s="35">
        <v>10.68670702791079</v>
      </c>
      <c r="S27" s="35">
        <v>10.184929359436488</v>
      </c>
      <c r="T27" s="35">
        <v>6.3883040851801143</v>
      </c>
      <c r="U27" s="35">
        <v>4.1610282211413736</v>
      </c>
      <c r="V27" s="35">
        <v>2.8544052556971073</v>
      </c>
      <c r="W27" s="35">
        <v>2.087879832694242</v>
      </c>
      <c r="X27" s="35">
        <v>1.6382005911312829</v>
      </c>
      <c r="Y27" s="35">
        <v>1.3743979640762345</v>
      </c>
      <c r="Z27" s="35">
        <v>1.2196391502175756</v>
      </c>
    </row>
    <row r="29" spans="1:27">
      <c r="B29" s="176" t="s">
        <v>572</v>
      </c>
      <c r="C29" s="177">
        <f>INDEX(C4:Z27,MATCH(1,INDEX((A4:A27=CUR)*(B4:B27=CM),),0),MATCH(CT,C3:Z3,0))</f>
        <v>5.7085108532209192</v>
      </c>
    </row>
    <row r="30" spans="1:27">
      <c r="B30" s="176" t="s">
        <v>573</v>
      </c>
      <c r="C30" s="177" t="e">
        <f>INDEX(C4:Z27,MATCH(1,INDEX((A4:A27=ACUR)*(B4:B27=ACM),),0),MATCH(ACT,C3:Z3,0))</f>
        <v>#N/A</v>
      </c>
    </row>
    <row r="31" spans="1:27">
      <c r="D31" s="35">
        <v>1</v>
      </c>
      <c r="E31" s="35">
        <v>2</v>
      </c>
      <c r="F31" s="35">
        <v>3</v>
      </c>
      <c r="G31" s="35">
        <v>4</v>
      </c>
      <c r="H31" s="35">
        <v>5</v>
      </c>
      <c r="I31" s="35">
        <v>6</v>
      </c>
      <c r="J31" s="35">
        <v>7</v>
      </c>
      <c r="K31" s="35">
        <v>8</v>
      </c>
      <c r="L31" s="35">
        <v>9</v>
      </c>
      <c r="M31" s="35">
        <v>10</v>
      </c>
      <c r="N31" s="35">
        <v>11</v>
      </c>
      <c r="O31" s="35">
        <v>12</v>
      </c>
      <c r="P31" s="35">
        <v>13</v>
      </c>
      <c r="Q31" s="35">
        <v>14</v>
      </c>
      <c r="R31" s="35">
        <v>15</v>
      </c>
      <c r="S31" s="35">
        <v>16</v>
      </c>
      <c r="T31" s="35">
        <v>17</v>
      </c>
      <c r="U31" s="35">
        <v>18</v>
      </c>
      <c r="V31" s="35">
        <v>19</v>
      </c>
      <c r="W31" s="35">
        <v>20</v>
      </c>
      <c r="X31" s="35">
        <v>21</v>
      </c>
      <c r="Y31" s="35">
        <v>22</v>
      </c>
      <c r="Z31" s="35">
        <v>23</v>
      </c>
      <c r="AA31" s="35">
        <v>24</v>
      </c>
    </row>
    <row r="32" spans="1:27">
      <c r="A32" s="35" t="s">
        <v>234</v>
      </c>
      <c r="B32" s="35" t="s">
        <v>250</v>
      </c>
      <c r="C32" s="35" t="s">
        <v>82</v>
      </c>
      <c r="D32" s="35">
        <v>0.12011473761548813</v>
      </c>
      <c r="E32" s="35">
        <v>0.1201977227118913</v>
      </c>
      <c r="F32" s="35">
        <v>0.12034072758642701</v>
      </c>
      <c r="G32" s="35">
        <v>0.12058716212741502</v>
      </c>
      <c r="H32" s="35">
        <v>0.12101183284713103</v>
      </c>
      <c r="I32" s="35">
        <v>0.12174365079546363</v>
      </c>
      <c r="J32" s="35">
        <v>0.12</v>
      </c>
      <c r="K32" s="35">
        <v>0.28611111688993984</v>
      </c>
      <c r="L32" s="35">
        <v>0.44498163134958019</v>
      </c>
      <c r="M32" s="35">
        <v>0.58968655091221223</v>
      </c>
      <c r="N32" s="35">
        <v>0.7139183459441889</v>
      </c>
      <c r="O32" s="35">
        <v>0.8122618879828859</v>
      </c>
      <c r="P32" s="35">
        <v>0.88043048928083956</v>
      </c>
      <c r="Q32" s="35">
        <v>0.9154527548497472</v>
      </c>
      <c r="R32" s="35">
        <v>0.91580210232750958</v>
      </c>
      <c r="S32" s="35">
        <v>0.88146330403855688</v>
      </c>
      <c r="T32" s="35">
        <v>0.81393315075162098</v>
      </c>
      <c r="U32" s="35">
        <v>0.52268633918577934</v>
      </c>
      <c r="V32" s="35">
        <v>0.35367710216929105</v>
      </c>
      <c r="W32" s="35">
        <v>0.25560178919564808</v>
      </c>
      <c r="X32" s="35">
        <v>0.19868911871279371</v>
      </c>
      <c r="Y32" s="35">
        <v>0.16566294766850223</v>
      </c>
      <c r="Z32" s="35">
        <v>0.14649800663528542</v>
      </c>
      <c r="AA32" s="35">
        <v>0.13537667609066686</v>
      </c>
    </row>
    <row r="33" spans="1:27">
      <c r="A33" s="35" t="s">
        <v>234</v>
      </c>
      <c r="B33" s="35" t="s">
        <v>250</v>
      </c>
      <c r="C33" s="35" t="s">
        <v>83</v>
      </c>
      <c r="D33" s="35">
        <v>0.1200526870230989</v>
      </c>
      <c r="E33" s="35">
        <v>0.12009529351659466</v>
      </c>
      <c r="F33" s="35">
        <v>0.12017235466668762</v>
      </c>
      <c r="G33" s="35">
        <v>0.12031173297188055</v>
      </c>
      <c r="H33" s="35">
        <v>0.12056382253886753</v>
      </c>
      <c r="I33" s="35">
        <v>0.12101976975171182</v>
      </c>
      <c r="J33" s="35">
        <v>0.12</v>
      </c>
      <c r="K33" s="35">
        <v>0.26243343753940673</v>
      </c>
      <c r="L33" s="35">
        <v>0.39954025299584262</v>
      </c>
      <c r="M33" s="35">
        <v>0.52619302542410984</v>
      </c>
      <c r="N33" s="35">
        <v>0.63765528657531667</v>
      </c>
      <c r="O33" s="35">
        <v>0.72975865189087508</v>
      </c>
      <c r="P33" s="35">
        <v>0.79905870671590418</v>
      </c>
      <c r="Q33" s="35">
        <v>0.84296381801283182</v>
      </c>
      <c r="R33" s="35">
        <v>0.85983205436843346</v>
      </c>
      <c r="S33" s="35">
        <v>0.84903258975039042</v>
      </c>
      <c r="T33" s="35">
        <v>0.81096929468034717</v>
      </c>
      <c r="U33" s="35">
        <v>0.50203139615801984</v>
      </c>
      <c r="V33" s="35">
        <v>0.3312221031731426</v>
      </c>
      <c r="W33" s="35">
        <v>0.23678301133771654</v>
      </c>
      <c r="X33" s="35">
        <v>0.18456839285387519</v>
      </c>
      <c r="Y33" s="35">
        <v>0.15569934794433499</v>
      </c>
      <c r="Z33" s="35">
        <v>0.13973788392929168</v>
      </c>
      <c r="AA33" s="35">
        <v>0.1309129181466748</v>
      </c>
    </row>
    <row r="34" spans="1:27">
      <c r="A34" s="35" t="s">
        <v>234</v>
      </c>
      <c r="B34" s="35" t="s">
        <v>250</v>
      </c>
      <c r="C34" s="35" t="s">
        <v>84</v>
      </c>
      <c r="D34" s="35">
        <v>0.12000923546162902</v>
      </c>
      <c r="E34" s="35">
        <v>0.12001779270077223</v>
      </c>
      <c r="F34" s="35">
        <v>0.12003427876304255</v>
      </c>
      <c r="G34" s="35">
        <v>0.12006604020439443</v>
      </c>
      <c r="H34" s="35">
        <v>0.12012723062938549</v>
      </c>
      <c r="I34" s="35">
        <v>0.12</v>
      </c>
      <c r="J34" s="35">
        <v>0.25673902756751843</v>
      </c>
      <c r="K34" s="35">
        <v>0.38909315169680331</v>
      </c>
      <c r="L34" s="35">
        <v>0.51281808263179141</v>
      </c>
      <c r="M34" s="35">
        <v>0.62394624882613581</v>
      </c>
      <c r="N34" s="35">
        <v>0.7189140277596342</v>
      </c>
      <c r="O34" s="35">
        <v>0.79467602304637741</v>
      </c>
      <c r="P34" s="35">
        <v>0.84880272323283179</v>
      </c>
      <c r="Q34" s="35">
        <v>0.87955841059473205</v>
      </c>
      <c r="R34" s="35">
        <v>0.88595682157837641</v>
      </c>
      <c r="S34" s="35">
        <v>0.86779277398508659</v>
      </c>
      <c r="T34" s="35">
        <v>0.82564874668838517</v>
      </c>
      <c r="U34" s="35">
        <v>0.76087620088762153</v>
      </c>
      <c r="V34" s="35">
        <v>0.45265256567987255</v>
      </c>
      <c r="W34" s="35">
        <v>0.29266631105998253</v>
      </c>
      <c r="X34" s="35">
        <v>0.20962400429447983</v>
      </c>
      <c r="Y34" s="35">
        <v>0.16652014684547556</v>
      </c>
      <c r="Z34" s="35">
        <v>0.14414670131691384</v>
      </c>
      <c r="AA34" s="35">
        <v>0.13253356285449808</v>
      </c>
    </row>
    <row r="35" spans="1:27">
      <c r="A35" s="35" t="s">
        <v>234</v>
      </c>
      <c r="B35" s="35" t="s">
        <v>250</v>
      </c>
      <c r="C35" s="35" t="s">
        <v>85</v>
      </c>
      <c r="D35" s="35">
        <v>0.12000071977432859</v>
      </c>
      <c r="E35" s="35">
        <v>0.12000153096680191</v>
      </c>
      <c r="F35" s="35">
        <v>0.120003256380862</v>
      </c>
      <c r="G35" s="35">
        <v>0.12000692635288046</v>
      </c>
      <c r="H35" s="35">
        <v>0.12</v>
      </c>
      <c r="I35" s="35">
        <v>0.24540436642655003</v>
      </c>
      <c r="J35" s="35">
        <v>0.36743073526690717</v>
      </c>
      <c r="K35" s="35">
        <v>0.48279210152163965</v>
      </c>
      <c r="L35" s="35">
        <v>0.58838099431191959</v>
      </c>
      <c r="M35" s="35">
        <v>0.68135318233114972</v>
      </c>
      <c r="N35" s="35">
        <v>0.75920428845386545</v>
      </c>
      <c r="O35" s="35">
        <v>0.81983724974630534</v>
      </c>
      <c r="P35" s="35">
        <v>0.86161880571901428</v>
      </c>
      <c r="Q35" s="35">
        <v>0.88342349320635494</v>
      </c>
      <c r="R35" s="35">
        <v>0.88466396278981185</v>
      </c>
      <c r="S35" s="35">
        <v>0.86530680013639116</v>
      </c>
      <c r="T35" s="35">
        <v>0.82587342607522407</v>
      </c>
      <c r="U35" s="35">
        <v>0.76742605116715301</v>
      </c>
      <c r="V35" s="35">
        <v>0.69153906310683966</v>
      </c>
      <c r="W35" s="35">
        <v>0.38870546434909103</v>
      </c>
      <c r="X35" s="35">
        <v>0.24633016924262893</v>
      </c>
      <c r="Y35" s="35">
        <v>0.17939332755859996</v>
      </c>
      <c r="Z35" s="35">
        <v>0.14792339612644803</v>
      </c>
      <c r="AA35" s="35">
        <v>0.13312800752685952</v>
      </c>
    </row>
    <row r="36" spans="1:27">
      <c r="A36" s="35" t="s">
        <v>234</v>
      </c>
      <c r="B36" s="35" t="s">
        <v>250</v>
      </c>
      <c r="C36" s="35" t="s">
        <v>86</v>
      </c>
      <c r="D36" s="35">
        <v>0.12000011179489123</v>
      </c>
      <c r="E36" s="35">
        <v>0.12000026183896931</v>
      </c>
      <c r="F36" s="35">
        <v>0.12000061326278055</v>
      </c>
      <c r="G36" s="35">
        <v>0.12000143634554866</v>
      </c>
      <c r="H36" s="35">
        <v>0.12</v>
      </c>
      <c r="I36" s="35">
        <v>0.21342105451190854</v>
      </c>
      <c r="J36" s="35">
        <v>0.30461351042724655</v>
      </c>
      <c r="K36" s="35">
        <v>0.39140193330746531</v>
      </c>
      <c r="L36" s="35">
        <v>0.47171594877668177</v>
      </c>
      <c r="M36" s="35">
        <v>0.54363963217428513</v>
      </c>
      <c r="N36" s="35">
        <v>0.60545721374454364</v>
      </c>
      <c r="O36" s="35">
        <v>0.65569400904666786</v>
      </c>
      <c r="P36" s="35">
        <v>0.69315159817315997</v>
      </c>
      <c r="Q36" s="35">
        <v>0.71693641456138191</v>
      </c>
      <c r="R36" s="35">
        <v>0.72648106140020363</v>
      </c>
      <c r="S36" s="35">
        <v>0.72155784711987259</v>
      </c>
      <c r="T36" s="35">
        <v>0.70228421707029465</v>
      </c>
      <c r="U36" s="35">
        <v>0.66911995181275497</v>
      </c>
      <c r="V36" s="35">
        <v>0.62285619886100618</v>
      </c>
      <c r="W36" s="35">
        <v>0.33469972252148134</v>
      </c>
      <c r="X36" s="35">
        <v>0.21166829593671257</v>
      </c>
      <c r="Y36" s="35">
        <v>0.15913873935770903</v>
      </c>
      <c r="Z36" s="35">
        <v>0.13671069482483084</v>
      </c>
      <c r="AA36" s="35">
        <v>0.12713480623319118</v>
      </c>
    </row>
    <row r="37" spans="1:27">
      <c r="A37" s="35" t="s">
        <v>234</v>
      </c>
      <c r="B37" s="35" t="s">
        <v>250</v>
      </c>
      <c r="C37" s="35" t="s">
        <v>87</v>
      </c>
      <c r="D37" s="35">
        <v>0.12000000998473921</v>
      </c>
      <c r="E37" s="35">
        <v>0.12000002504309346</v>
      </c>
      <c r="F37" s="35">
        <v>0.12000006281150828</v>
      </c>
      <c r="G37" s="35">
        <v>0.12</v>
      </c>
      <c r="H37" s="35">
        <v>0.20437752471059434</v>
      </c>
      <c r="I37" s="35">
        <v>0.28687377334949371</v>
      </c>
      <c r="J37" s="35">
        <v>0.36564941465992951</v>
      </c>
      <c r="K37" s="35">
        <v>0.43894807181598694</v>
      </c>
      <c r="L37" s="35">
        <v>0.50513548249167295</v>
      </c>
      <c r="M37" s="35">
        <v>0.56273593627264795</v>
      </c>
      <c r="N37" s="35">
        <v>0.61046517700434266</v>
      </c>
      <c r="O37" s="35">
        <v>0.64725903648774086</v>
      </c>
      <c r="P37" s="35">
        <v>0.67229716110771998</v>
      </c>
      <c r="Q37" s="35">
        <v>0.68502130238651027</v>
      </c>
      <c r="R37" s="35">
        <v>0.68514776365722374</v>
      </c>
      <c r="S37" s="35">
        <v>0.67267372534719083</v>
      </c>
      <c r="T37" s="35">
        <v>0.64787730784297837</v>
      </c>
      <c r="U37" s="35">
        <v>0.61131137053545459</v>
      </c>
      <c r="V37" s="35">
        <v>0.56379118530100658</v>
      </c>
      <c r="W37" s="35">
        <v>0.50637625925021534</v>
      </c>
      <c r="X37" s="35">
        <v>0.2740491072303412</v>
      </c>
      <c r="Y37" s="35">
        <v>0.18141973496124411</v>
      </c>
      <c r="Z37" s="35">
        <v>0.14448819023059206</v>
      </c>
      <c r="AA37" s="35">
        <v>0.12976349802141052</v>
      </c>
    </row>
    <row r="38" spans="1:27">
      <c r="A38" s="35" t="s">
        <v>234</v>
      </c>
      <c r="B38" s="35" t="s">
        <v>250</v>
      </c>
      <c r="C38" s="35" t="s">
        <v>88</v>
      </c>
      <c r="D38" s="35">
        <v>0.12000001323025987</v>
      </c>
      <c r="E38" s="35">
        <v>0.12000003250464572</v>
      </c>
      <c r="F38" s="35">
        <v>0.12000007985874842</v>
      </c>
      <c r="G38" s="35">
        <v>0.12</v>
      </c>
      <c r="H38" s="35">
        <v>0.19816695329757789</v>
      </c>
      <c r="I38" s="35">
        <v>0.27455752077973927</v>
      </c>
      <c r="J38" s="35">
        <v>0.34743568594868957</v>
      </c>
      <c r="K38" s="35">
        <v>0.41514525352754678</v>
      </c>
      <c r="L38" s="35">
        <v>0.47614748738370022</v>
      </c>
      <c r="M38" s="35">
        <v>0.52905607913030184</v>
      </c>
      <c r="N38" s="35">
        <v>0.57266865272572043</v>
      </c>
      <c r="O38" s="35">
        <v>0.60599408911208774</v>
      </c>
      <c r="P38" s="35">
        <v>0.62827504992591465</v>
      </c>
      <c r="Q38" s="35">
        <v>0.6390051884174075</v>
      </c>
      <c r="R38" s="35">
        <v>0.6379406564511374</v>
      </c>
      <c r="S38" s="35">
        <v>0.62510564608532304</v>
      </c>
      <c r="T38" s="35">
        <v>0.60079183979436956</v>
      </c>
      <c r="U38" s="35">
        <v>0.56555178182865362</v>
      </c>
      <c r="V38" s="35">
        <v>0.52018632135094689</v>
      </c>
      <c r="W38" s="35">
        <v>0.46572641271091686</v>
      </c>
      <c r="X38" s="35">
        <v>0.26071989342517715</v>
      </c>
      <c r="Y38" s="35">
        <v>0.17727675895607944</v>
      </c>
      <c r="Z38" s="35">
        <v>0.14331317226485241</v>
      </c>
      <c r="AA38" s="35">
        <v>0.12948908442021745</v>
      </c>
    </row>
    <row r="39" spans="1:27">
      <c r="A39" s="35" t="s">
        <v>234</v>
      </c>
      <c r="B39" s="35" t="s">
        <v>250</v>
      </c>
      <c r="C39" s="35" t="s">
        <v>89</v>
      </c>
      <c r="D39" s="35">
        <v>0.12000021730844729</v>
      </c>
      <c r="E39" s="35">
        <v>0.12000048362884355</v>
      </c>
      <c r="F39" s="35">
        <v>0.12000107633578554</v>
      </c>
      <c r="G39" s="35">
        <v>0.12000239542934354</v>
      </c>
      <c r="H39" s="35">
        <v>0.12</v>
      </c>
      <c r="I39" s="35">
        <v>0.19826089758269427</v>
      </c>
      <c r="J39" s="35">
        <v>0.2745397569052157</v>
      </c>
      <c r="K39" s="35">
        <v>0.34690473687847095</v>
      </c>
      <c r="L39" s="35">
        <v>0.41352311946019543</v>
      </c>
      <c r="M39" s="35">
        <v>0.47270772513691239</v>
      </c>
      <c r="N39" s="35">
        <v>0.52295964249196547</v>
      </c>
      <c r="O39" s="35">
        <v>0.56300618968907079</v>
      </c>
      <c r="P39" s="35">
        <v>0.59183314645751639</v>
      </c>
      <c r="Q39" s="35">
        <v>0.60871044027061005</v>
      </c>
      <c r="R39" s="35">
        <v>0.61321063618831173</v>
      </c>
      <c r="S39" s="35">
        <v>0.60521976208964334</v>
      </c>
      <c r="T39" s="35">
        <v>0.58494019513465523</v>
      </c>
      <c r="U39" s="35">
        <v>0.55288553635331328</v>
      </c>
      <c r="V39" s="35">
        <v>0.50986760316764834</v>
      </c>
      <c r="W39" s="35">
        <v>0.29517880627418341</v>
      </c>
      <c r="X39" s="35">
        <v>0.19871291155847026</v>
      </c>
      <c r="Y39" s="35">
        <v>0.15536799101321794</v>
      </c>
      <c r="Z39" s="35">
        <v>0.13589186276487641</v>
      </c>
      <c r="AA39" s="35">
        <v>0.12714067423403497</v>
      </c>
    </row>
    <row r="40" spans="1:27">
      <c r="A40" s="35" t="s">
        <v>234</v>
      </c>
      <c r="B40" s="35" t="s">
        <v>250</v>
      </c>
      <c r="C40" s="35" t="s">
        <v>90</v>
      </c>
      <c r="D40" s="35">
        <v>0.12000302877979896</v>
      </c>
      <c r="E40" s="35">
        <v>0.12000610992328688</v>
      </c>
      <c r="F40" s="35">
        <v>0.12001232547925221</v>
      </c>
      <c r="G40" s="35">
        <v>0.12002486405011374</v>
      </c>
      <c r="H40" s="35">
        <v>0.12005015796752477</v>
      </c>
      <c r="I40" s="35">
        <v>0.12</v>
      </c>
      <c r="J40" s="35">
        <v>0.20873544189259147</v>
      </c>
      <c r="K40" s="35">
        <v>0.29486784048719233</v>
      </c>
      <c r="L40" s="35">
        <v>0.37587051244150393</v>
      </c>
      <c r="M40" s="35">
        <v>0.44936725431468211</v>
      </c>
      <c r="N40" s="35">
        <v>0.51320204820365833</v>
      </c>
      <c r="O40" s="35">
        <v>0.56550230826373216</v>
      </c>
      <c r="P40" s="35">
        <v>0.60473381278451499</v>
      </c>
      <c r="Q40" s="35">
        <v>0.6297457103955193</v>
      </c>
      <c r="R40" s="35">
        <v>0.63980428014987512</v>
      </c>
      <c r="S40" s="35">
        <v>0.63461445513826176</v>
      </c>
      <c r="T40" s="35">
        <v>0.61432847824048131</v>
      </c>
      <c r="U40" s="35">
        <v>0.5795414360992629</v>
      </c>
      <c r="V40" s="35">
        <v>0.34780152108187185</v>
      </c>
      <c r="W40" s="35">
        <v>0.23292460033137313</v>
      </c>
      <c r="X40" s="35">
        <v>0.17597840303892134</v>
      </c>
      <c r="Y40" s="35">
        <v>0.14774932652046177</v>
      </c>
      <c r="Z40" s="35">
        <v>0.13375575365742051</v>
      </c>
      <c r="AA40" s="35">
        <v>0.12681893157097382</v>
      </c>
    </row>
    <row r="41" spans="1:27">
      <c r="A41" s="35" t="s">
        <v>234</v>
      </c>
      <c r="B41" s="35" t="s">
        <v>250</v>
      </c>
      <c r="C41" s="35" t="s">
        <v>91</v>
      </c>
      <c r="D41" s="35">
        <v>0.12001199096807556</v>
      </c>
      <c r="E41" s="35">
        <v>0.12002229380294017</v>
      </c>
      <c r="F41" s="35">
        <v>0.12004144900114848</v>
      </c>
      <c r="G41" s="35">
        <v>0.12007706265731408</v>
      </c>
      <c r="H41" s="35">
        <v>0.1201432761462945</v>
      </c>
      <c r="I41" s="35">
        <v>0.12</v>
      </c>
      <c r="J41" s="35">
        <v>0.22770201259281719</v>
      </c>
      <c r="K41" s="35">
        <v>0.33165767251995104</v>
      </c>
      <c r="L41" s="35">
        <v>0.4282509418420431</v>
      </c>
      <c r="M41" s="35">
        <v>0.51412187914945606</v>
      </c>
      <c r="N41" s="35">
        <v>0.58628351319493388</v>
      </c>
      <c r="O41" s="35">
        <v>0.64222574297332258</v>
      </c>
      <c r="P41" s="35">
        <v>0.68000265014373751</v>
      </c>
      <c r="Q41" s="35">
        <v>0.69830018668170779</v>
      </c>
      <c r="R41" s="35">
        <v>0.69648188328518201</v>
      </c>
      <c r="S41" s="35">
        <v>0.67461098859374091</v>
      </c>
      <c r="T41" s="35">
        <v>0.6334482691209864</v>
      </c>
      <c r="U41" s="35">
        <v>0.57442554642819743</v>
      </c>
      <c r="V41" s="35">
        <v>0.36441779783205808</v>
      </c>
      <c r="W41" s="35">
        <v>0.25146281138160476</v>
      </c>
      <c r="X41" s="35">
        <v>0.19070872469045957</v>
      </c>
      <c r="Y41" s="35">
        <v>0.15803146832786208</v>
      </c>
      <c r="Z41" s="35">
        <v>0.14045564517681552</v>
      </c>
      <c r="AA41" s="35">
        <v>0.13100229462592769</v>
      </c>
    </row>
    <row r="42" spans="1:27">
      <c r="A42" s="35" t="s">
        <v>234</v>
      </c>
      <c r="B42" s="35" t="s">
        <v>250</v>
      </c>
      <c r="C42" s="35" t="s">
        <v>92</v>
      </c>
      <c r="D42" s="35">
        <v>0.1200773007705868</v>
      </c>
      <c r="E42" s="35">
        <v>0.12013578655522852</v>
      </c>
      <c r="F42" s="35">
        <v>0.1202385227008847</v>
      </c>
      <c r="G42" s="35">
        <v>0.12041898904307258</v>
      </c>
      <c r="H42" s="35">
        <v>0.12073599627022401</v>
      </c>
      <c r="I42" s="35">
        <v>0.1212928512540835</v>
      </c>
      <c r="J42" s="35">
        <v>0.12</v>
      </c>
      <c r="K42" s="35">
        <v>0.26207015336361539</v>
      </c>
      <c r="L42" s="35">
        <v>0.39833886774949623</v>
      </c>
      <c r="M42" s="35">
        <v>0.5232416061147307</v>
      </c>
      <c r="N42" s="35">
        <v>0.63167796138843124</v>
      </c>
      <c r="O42" s="35">
        <v>0.71921993174759546</v>
      </c>
      <c r="P42" s="35">
        <v>0.78229273820448286</v>
      </c>
      <c r="Q42" s="35">
        <v>0.81832080081389846</v>
      </c>
      <c r="R42" s="35">
        <v>0.82583291255757751</v>
      </c>
      <c r="S42" s="35">
        <v>0.80452231612694325</v>
      </c>
      <c r="T42" s="35">
        <v>0.7552592303670127</v>
      </c>
      <c r="U42" s="35">
        <v>0.48164131233096513</v>
      </c>
      <c r="V42" s="35">
        <v>0.32587570008058553</v>
      </c>
      <c r="W42" s="35">
        <v>0.23720122242251371</v>
      </c>
      <c r="X42" s="35">
        <v>0.18672048489430673</v>
      </c>
      <c r="Y42" s="35">
        <v>0.1579827361226932</v>
      </c>
      <c r="Z42" s="35">
        <v>0.14162286808394056</v>
      </c>
      <c r="AA42" s="35">
        <v>0.13230949825903021</v>
      </c>
    </row>
    <row r="43" spans="1:27">
      <c r="A43" s="35" t="s">
        <v>234</v>
      </c>
      <c r="B43" s="35" t="s">
        <v>250</v>
      </c>
      <c r="C43" s="35" t="s">
        <v>93</v>
      </c>
      <c r="D43" s="35">
        <v>0.12013556809862644</v>
      </c>
      <c r="E43" s="35">
        <v>0.12023109004050116</v>
      </c>
      <c r="F43" s="35">
        <v>0.12039391720736591</v>
      </c>
      <c r="G43" s="35">
        <v>0.1206714731882103</v>
      </c>
      <c r="H43" s="35">
        <v>0.12114459646355703</v>
      </c>
      <c r="I43" s="35">
        <v>0.12195108470061054</v>
      </c>
      <c r="J43" s="35">
        <v>0.12332582847331751</v>
      </c>
      <c r="K43" s="35">
        <v>0.12</v>
      </c>
      <c r="L43" s="35">
        <v>0.27532504273019626</v>
      </c>
      <c r="M43" s="35">
        <v>0.42360191356088989</v>
      </c>
      <c r="N43" s="35">
        <v>0.5581022649187255</v>
      </c>
      <c r="O43" s="35">
        <v>0.67272288524006485</v>
      </c>
      <c r="P43" s="35">
        <v>0.76226264390841292</v>
      </c>
      <c r="Q43" s="35">
        <v>0.8226585025376757</v>
      </c>
      <c r="R43" s="35">
        <v>0.8511698831363409</v>
      </c>
      <c r="S43" s="35">
        <v>0.84650302709330916</v>
      </c>
      <c r="T43" s="35">
        <v>0.80886970195773644</v>
      </c>
      <c r="U43" s="35">
        <v>0.52412280638850839</v>
      </c>
      <c r="V43" s="35">
        <v>0.35707711658560298</v>
      </c>
      <c r="W43" s="35">
        <v>0.25908039417728301</v>
      </c>
      <c r="X43" s="35">
        <v>0.20159098745206813</v>
      </c>
      <c r="Y43" s="35">
        <v>0.16786504433484623</v>
      </c>
      <c r="Z43" s="35">
        <v>0.1480798473057176</v>
      </c>
      <c r="AA43" s="35">
        <v>0.13647293626631818</v>
      </c>
    </row>
    <row r="44" spans="1:27">
      <c r="A44" s="35" t="s">
        <v>234</v>
      </c>
      <c r="B44" s="35" t="s">
        <v>95</v>
      </c>
      <c r="C44" s="35" t="s">
        <v>82</v>
      </c>
      <c r="D44" s="35">
        <v>0.59056412660948332</v>
      </c>
      <c r="E44" s="35">
        <v>0.59097213666679893</v>
      </c>
      <c r="F44" s="35">
        <v>0.59167524396659943</v>
      </c>
      <c r="G44" s="35">
        <v>0.59288688045979054</v>
      </c>
      <c r="H44" s="35">
        <v>0.59497484483172758</v>
      </c>
      <c r="I44" s="35">
        <v>0.59857294974436281</v>
      </c>
      <c r="J44" s="35">
        <v>0.59</v>
      </c>
      <c r="K44" s="35">
        <v>1.4067129913755376</v>
      </c>
      <c r="L44" s="35">
        <v>2.1878263541354359</v>
      </c>
      <c r="M44" s="35">
        <v>2.8992922086517101</v>
      </c>
      <c r="N44" s="35">
        <v>3.510098534225595</v>
      </c>
      <c r="O44" s="35">
        <v>3.993620949249189</v>
      </c>
      <c r="P44" s="35">
        <v>4.3287832389641281</v>
      </c>
      <c r="Q44" s="35">
        <v>4.5009760446779241</v>
      </c>
      <c r="R44" s="35">
        <v>4.5026936697769218</v>
      </c>
      <c r="S44" s="35">
        <v>4.3338612448562381</v>
      </c>
      <c r="T44" s="35">
        <v>4.0018379911954698</v>
      </c>
      <c r="U44" s="35">
        <v>2.5698745009967481</v>
      </c>
      <c r="V44" s="35">
        <v>1.7389124189990144</v>
      </c>
      <c r="W44" s="35">
        <v>1.256708796878603</v>
      </c>
      <c r="X44" s="35">
        <v>0.97688816700456915</v>
      </c>
      <c r="Y44" s="35">
        <v>0.81450949270346928</v>
      </c>
      <c r="Z44" s="35">
        <v>0.72028186595682009</v>
      </c>
      <c r="AA44" s="35">
        <v>0.66560199077911208</v>
      </c>
    </row>
    <row r="45" spans="1:27">
      <c r="A45" s="35" t="s">
        <v>234</v>
      </c>
      <c r="B45" s="35" t="s">
        <v>95</v>
      </c>
      <c r="C45" s="35" t="s">
        <v>83</v>
      </c>
      <c r="D45" s="35">
        <v>0.59025904453023625</v>
      </c>
      <c r="E45" s="35">
        <v>0.59046852645659043</v>
      </c>
      <c r="F45" s="35">
        <v>0.59084741044454747</v>
      </c>
      <c r="G45" s="35">
        <v>0.59153268711174611</v>
      </c>
      <c r="H45" s="35">
        <v>0.59277212748276531</v>
      </c>
      <c r="I45" s="35">
        <v>0.59501386794591649</v>
      </c>
      <c r="J45" s="35">
        <v>0.59</v>
      </c>
      <c r="K45" s="35">
        <v>1.2902977345687499</v>
      </c>
      <c r="L45" s="35">
        <v>1.964406243896226</v>
      </c>
      <c r="M45" s="35">
        <v>2.5871157083352063</v>
      </c>
      <c r="N45" s="35">
        <v>3.1351384923286401</v>
      </c>
      <c r="O45" s="35">
        <v>3.5879800384634688</v>
      </c>
      <c r="P45" s="35">
        <v>3.9287053080198624</v>
      </c>
      <c r="Q45" s="35">
        <v>4.1445721052297566</v>
      </c>
      <c r="R45" s="35">
        <v>4.227507600644798</v>
      </c>
      <c r="S45" s="35">
        <v>4.1744102329394197</v>
      </c>
      <c r="T45" s="35">
        <v>3.9872656988450403</v>
      </c>
      <c r="U45" s="35">
        <v>2.4683210311102641</v>
      </c>
      <c r="V45" s="35">
        <v>1.6285086739346177</v>
      </c>
      <c r="W45" s="35">
        <v>1.1641831390771062</v>
      </c>
      <c r="X45" s="35">
        <v>0.90746126486488632</v>
      </c>
      <c r="Y45" s="35">
        <v>0.76552179405964704</v>
      </c>
      <c r="Z45" s="35">
        <v>0.68704459598568401</v>
      </c>
      <c r="AA45" s="35">
        <v>0.6436551808878177</v>
      </c>
    </row>
    <row r="46" spans="1:27">
      <c r="A46" s="35" t="s">
        <v>234</v>
      </c>
      <c r="B46" s="35" t="s">
        <v>95</v>
      </c>
      <c r="C46" s="35" t="s">
        <v>84</v>
      </c>
      <c r="D46" s="35">
        <v>0.59004540768634273</v>
      </c>
      <c r="E46" s="35">
        <v>0.5900874807787968</v>
      </c>
      <c r="F46" s="35">
        <v>0.59016853725162588</v>
      </c>
      <c r="G46" s="35">
        <v>0.59032469767160589</v>
      </c>
      <c r="H46" s="35">
        <v>0.59062555059447863</v>
      </c>
      <c r="I46" s="35">
        <v>0.59</v>
      </c>
      <c r="J46" s="35">
        <v>1.2623002188736321</v>
      </c>
      <c r="K46" s="35">
        <v>1.9130413291759496</v>
      </c>
      <c r="L46" s="35">
        <v>2.5213555729396409</v>
      </c>
      <c r="M46" s="35">
        <v>3.0677357233951676</v>
      </c>
      <c r="N46" s="35">
        <v>3.5346606364848681</v>
      </c>
      <c r="O46" s="35">
        <v>3.9071571133113552</v>
      </c>
      <c r="P46" s="35">
        <v>4.1732800558947565</v>
      </c>
      <c r="Q46" s="35">
        <v>4.3244955187574323</v>
      </c>
      <c r="R46" s="35">
        <v>4.3559543727603502</v>
      </c>
      <c r="S46" s="35">
        <v>4.2666478054266754</v>
      </c>
      <c r="T46" s="35">
        <v>4.059439671217894</v>
      </c>
      <c r="U46" s="35">
        <v>3.7409746543641393</v>
      </c>
      <c r="V46" s="35">
        <v>2.2255417812593734</v>
      </c>
      <c r="W46" s="35">
        <v>1.4389426960449141</v>
      </c>
      <c r="X46" s="35">
        <v>1.0306513544478593</v>
      </c>
      <c r="Y46" s="35">
        <v>0.81872405532358816</v>
      </c>
      <c r="Z46" s="35">
        <v>0.70872128147482638</v>
      </c>
      <c r="AA46" s="35">
        <v>0.65162335070128219</v>
      </c>
    </row>
    <row r="47" spans="1:27">
      <c r="A47" s="35" t="s">
        <v>234</v>
      </c>
      <c r="B47" s="35" t="s">
        <v>95</v>
      </c>
      <c r="C47" s="35" t="s">
        <v>85</v>
      </c>
      <c r="D47" s="35">
        <v>0.59000353889044888</v>
      </c>
      <c r="E47" s="35">
        <v>0.59000752725344274</v>
      </c>
      <c r="F47" s="35">
        <v>0.59001601053923813</v>
      </c>
      <c r="G47" s="35">
        <v>0.59003405456832891</v>
      </c>
      <c r="H47" s="35">
        <v>0.59</v>
      </c>
      <c r="I47" s="35">
        <v>1.2065714682638708</v>
      </c>
      <c r="J47" s="35">
        <v>1.8065344483956267</v>
      </c>
      <c r="K47" s="35">
        <v>2.3737278324813951</v>
      </c>
      <c r="L47" s="35">
        <v>2.8928732220336046</v>
      </c>
      <c r="M47" s="35">
        <v>3.3499864797948193</v>
      </c>
      <c r="N47" s="35">
        <v>3.7327544182315049</v>
      </c>
      <c r="O47" s="35">
        <v>4.0308664779193339</v>
      </c>
      <c r="P47" s="35">
        <v>4.2362924614518205</v>
      </c>
      <c r="Q47" s="35">
        <v>4.3434988415979117</v>
      </c>
      <c r="R47" s="35">
        <v>4.3495978170499088</v>
      </c>
      <c r="S47" s="35">
        <v>4.2544251006705895</v>
      </c>
      <c r="T47" s="35">
        <v>4.0605443448698511</v>
      </c>
      <c r="U47" s="35">
        <v>3.7731780849051688</v>
      </c>
      <c r="V47" s="35">
        <v>3.4000670602752949</v>
      </c>
      <c r="W47" s="35">
        <v>1.9111351997163641</v>
      </c>
      <c r="X47" s="35">
        <v>1.2111233321095922</v>
      </c>
      <c r="Y47" s="35">
        <v>0.88201719382978316</v>
      </c>
      <c r="Z47" s="35">
        <v>0.72729003095503608</v>
      </c>
      <c r="AA47" s="35">
        <v>0.65454603700705927</v>
      </c>
    </row>
    <row r="48" spans="1:27">
      <c r="A48" s="35" t="s">
        <v>234</v>
      </c>
      <c r="B48" s="35" t="s">
        <v>95</v>
      </c>
      <c r="C48" s="35" t="s">
        <v>86</v>
      </c>
      <c r="D48" s="35">
        <v>0.59000054965821525</v>
      </c>
      <c r="E48" s="35">
        <v>0.5900012873749324</v>
      </c>
      <c r="F48" s="35">
        <v>0.59000301520867104</v>
      </c>
      <c r="G48" s="35">
        <v>0.59000706203228093</v>
      </c>
      <c r="H48" s="35">
        <v>0.59</v>
      </c>
      <c r="I48" s="35">
        <v>1.0493201846835505</v>
      </c>
      <c r="J48" s="35">
        <v>1.4976830929339622</v>
      </c>
      <c r="K48" s="35">
        <v>1.9243928387617044</v>
      </c>
      <c r="L48" s="35">
        <v>2.3192700814853522</v>
      </c>
      <c r="M48" s="35">
        <v>2.6728948581902352</v>
      </c>
      <c r="N48" s="35">
        <v>2.9768313009106726</v>
      </c>
      <c r="O48" s="35">
        <v>3.2238288778127839</v>
      </c>
      <c r="P48" s="35">
        <v>3.4079953576847033</v>
      </c>
      <c r="Q48" s="35">
        <v>3.5249373715934613</v>
      </c>
      <c r="R48" s="35">
        <v>3.5718652185510016</v>
      </c>
      <c r="S48" s="35">
        <v>3.5476594150060401</v>
      </c>
      <c r="T48" s="35">
        <v>3.452897400595615</v>
      </c>
      <c r="U48" s="35">
        <v>3.289839763079379</v>
      </c>
      <c r="V48" s="35">
        <v>3.0623763110666133</v>
      </c>
      <c r="W48" s="35">
        <v>1.6456069690639501</v>
      </c>
      <c r="X48" s="35">
        <v>1.0407024550221702</v>
      </c>
      <c r="Y48" s="35">
        <v>0.78243213517540278</v>
      </c>
      <c r="Z48" s="35">
        <v>0.67216091622208485</v>
      </c>
      <c r="AA48" s="35">
        <v>0.6250794639798567</v>
      </c>
    </row>
    <row r="49" spans="1:27">
      <c r="A49" s="35" t="s">
        <v>234</v>
      </c>
      <c r="B49" s="35" t="s">
        <v>95</v>
      </c>
      <c r="C49" s="35" t="s">
        <v>87</v>
      </c>
      <c r="D49" s="35">
        <v>0.5900000490916345</v>
      </c>
      <c r="E49" s="35">
        <v>0.59000012312854289</v>
      </c>
      <c r="F49" s="35">
        <v>0.59000030882324905</v>
      </c>
      <c r="G49" s="35">
        <v>0.59</v>
      </c>
      <c r="H49" s="35">
        <v>1.0048561631604223</v>
      </c>
      <c r="I49" s="35">
        <v>1.4104627189683441</v>
      </c>
      <c r="J49" s="35">
        <v>1.7977762887446536</v>
      </c>
      <c r="K49" s="35">
        <v>2.1581613530952688</v>
      </c>
      <c r="L49" s="35">
        <v>2.4835827889173916</v>
      </c>
      <c r="M49" s="35">
        <v>2.7667850200071857</v>
      </c>
      <c r="N49" s="35">
        <v>3.001453786938018</v>
      </c>
      <c r="O49" s="35">
        <v>3.1823569293980594</v>
      </c>
      <c r="P49" s="35">
        <v>3.3054610421129564</v>
      </c>
      <c r="Q49" s="35">
        <v>3.3680214034003422</v>
      </c>
      <c r="R49" s="35">
        <v>3.3686431713146834</v>
      </c>
      <c r="S49" s="35">
        <v>3.3073124829570215</v>
      </c>
      <c r="T49" s="35">
        <v>3.1853967635613105</v>
      </c>
      <c r="U49" s="35">
        <v>3.0056142384659847</v>
      </c>
      <c r="V49" s="35">
        <v>2.7719733277299485</v>
      </c>
      <c r="W49" s="35">
        <v>2.4896832746468922</v>
      </c>
      <c r="X49" s="35">
        <v>1.3474081105491775</v>
      </c>
      <c r="Y49" s="35">
        <v>0.89198036355945021</v>
      </c>
      <c r="Z49" s="35">
        <v>0.71040026863374428</v>
      </c>
      <c r="AA49" s="35">
        <v>0.63800386527193498</v>
      </c>
    </row>
    <row r="50" spans="1:27">
      <c r="A50" s="35" t="s">
        <v>234</v>
      </c>
      <c r="B50" s="35" t="s">
        <v>95</v>
      </c>
      <c r="C50" s="35" t="s">
        <v>88</v>
      </c>
      <c r="D50" s="35">
        <v>0.59000006504877767</v>
      </c>
      <c r="E50" s="35">
        <v>0.59000015981450815</v>
      </c>
      <c r="F50" s="35">
        <v>0.59000039263884629</v>
      </c>
      <c r="G50" s="35">
        <v>0.59</v>
      </c>
      <c r="H50" s="35">
        <v>0.97432085371309129</v>
      </c>
      <c r="I50" s="35">
        <v>1.3499078105003846</v>
      </c>
      <c r="J50" s="35">
        <v>1.7082254559143903</v>
      </c>
      <c r="K50" s="35">
        <v>2.0411308298437714</v>
      </c>
      <c r="L50" s="35">
        <v>2.3410584796365259</v>
      </c>
      <c r="M50" s="35">
        <v>2.6011923890573172</v>
      </c>
      <c r="N50" s="35">
        <v>2.8156208759014585</v>
      </c>
      <c r="O50" s="35">
        <v>2.9794709381344311</v>
      </c>
      <c r="P50" s="35">
        <v>3.0890189954690803</v>
      </c>
      <c r="Q50" s="35">
        <v>3.1417755097189199</v>
      </c>
      <c r="R50" s="35">
        <v>3.1365415608847589</v>
      </c>
      <c r="S50" s="35">
        <v>3.0734360932528384</v>
      </c>
      <c r="T50" s="35">
        <v>2.9538932123223169</v>
      </c>
      <c r="U50" s="35">
        <v>2.7806295939908803</v>
      </c>
      <c r="V50" s="35">
        <v>2.5575827466421552</v>
      </c>
      <c r="W50" s="35">
        <v>2.2898215291620079</v>
      </c>
      <c r="X50" s="35">
        <v>1.2818728093404543</v>
      </c>
      <c r="Y50" s="35">
        <v>0.87161073153405733</v>
      </c>
      <c r="Z50" s="35">
        <v>0.70462309696885761</v>
      </c>
      <c r="AA50" s="35">
        <v>0.63665466506606916</v>
      </c>
    </row>
    <row r="51" spans="1:27">
      <c r="A51" s="35" t="s">
        <v>234</v>
      </c>
      <c r="B51" s="35" t="s">
        <v>95</v>
      </c>
      <c r="C51" s="35" t="s">
        <v>89</v>
      </c>
      <c r="D51" s="35">
        <v>0.59000106843319911</v>
      </c>
      <c r="E51" s="35">
        <v>0.59000237784181409</v>
      </c>
      <c r="F51" s="35">
        <v>0.59000529198427887</v>
      </c>
      <c r="G51" s="35">
        <v>0.5900117775276057</v>
      </c>
      <c r="H51" s="35">
        <v>0.59</v>
      </c>
      <c r="I51" s="35">
        <v>0.97478274644824692</v>
      </c>
      <c r="J51" s="35">
        <v>1.3498204714506439</v>
      </c>
      <c r="K51" s="35">
        <v>1.7056149563191489</v>
      </c>
      <c r="L51" s="35">
        <v>2.0331553373459608</v>
      </c>
      <c r="M51" s="35">
        <v>2.3241463152564861</v>
      </c>
      <c r="N51" s="35">
        <v>2.5712182422521637</v>
      </c>
      <c r="O51" s="35">
        <v>2.7681137659712647</v>
      </c>
      <c r="P51" s="35">
        <v>2.9098463034161224</v>
      </c>
      <c r="Q51" s="35">
        <v>2.992826331330499</v>
      </c>
      <c r="R51" s="35">
        <v>3.0149522945925327</v>
      </c>
      <c r="S51" s="35">
        <v>2.9756638302740797</v>
      </c>
      <c r="T51" s="35">
        <v>2.875955959412055</v>
      </c>
      <c r="U51" s="35">
        <v>2.7183538870704567</v>
      </c>
      <c r="V51" s="35">
        <v>2.5068490489076045</v>
      </c>
      <c r="W51" s="35">
        <v>1.4512957975147351</v>
      </c>
      <c r="X51" s="35">
        <v>0.9770051484958121</v>
      </c>
      <c r="Y51" s="35">
        <v>0.76389262248165479</v>
      </c>
      <c r="Z51" s="35">
        <v>0.66813499192730907</v>
      </c>
      <c r="AA51" s="35">
        <v>0.62510831498400521</v>
      </c>
    </row>
    <row r="52" spans="1:27">
      <c r="A52" s="35" t="s">
        <v>234</v>
      </c>
      <c r="B52" s="35" t="s">
        <v>95</v>
      </c>
      <c r="C52" s="35" t="s">
        <v>90</v>
      </c>
      <c r="D52" s="35">
        <v>0.59001489150067821</v>
      </c>
      <c r="E52" s="35">
        <v>0.59003004045616048</v>
      </c>
      <c r="F52" s="35">
        <v>0.59006060027299001</v>
      </c>
      <c r="G52" s="35">
        <v>0.59012224824639259</v>
      </c>
      <c r="H52" s="35">
        <v>0.59024661000699674</v>
      </c>
      <c r="I52" s="35">
        <v>0.59</v>
      </c>
      <c r="J52" s="35">
        <v>1.0262825893052414</v>
      </c>
      <c r="K52" s="35">
        <v>1.4497668823953622</v>
      </c>
      <c r="L52" s="35">
        <v>1.8480300195040609</v>
      </c>
      <c r="M52" s="35">
        <v>2.2093890003805203</v>
      </c>
      <c r="N52" s="35">
        <v>2.5232434036679869</v>
      </c>
      <c r="O52" s="35">
        <v>2.7803863489633498</v>
      </c>
      <c r="P52" s="35">
        <v>2.9732745795238653</v>
      </c>
      <c r="Q52" s="35">
        <v>3.09624974277797</v>
      </c>
      <c r="R52" s="35">
        <v>3.1457043774035522</v>
      </c>
      <c r="S52" s="35">
        <v>3.1201877377631204</v>
      </c>
      <c r="T52" s="35">
        <v>3.020448351349033</v>
      </c>
      <c r="U52" s="35">
        <v>2.849412060821376</v>
      </c>
      <c r="V52" s="35">
        <v>1.7100241453192033</v>
      </c>
      <c r="W52" s="35">
        <v>1.1452126182959179</v>
      </c>
      <c r="X52" s="35">
        <v>0.8652271482746966</v>
      </c>
      <c r="Y52" s="35">
        <v>0.72643418872560372</v>
      </c>
      <c r="Z52" s="35">
        <v>0.65763245548231752</v>
      </c>
      <c r="AA52" s="35">
        <v>0.623526413557288</v>
      </c>
    </row>
    <row r="53" spans="1:27">
      <c r="A53" s="35" t="s">
        <v>234</v>
      </c>
      <c r="B53" s="35" t="s">
        <v>95</v>
      </c>
      <c r="C53" s="35" t="s">
        <v>91</v>
      </c>
      <c r="D53" s="35">
        <v>0.59005895559303811</v>
      </c>
      <c r="E53" s="35">
        <v>0.59010961119778915</v>
      </c>
      <c r="F53" s="35">
        <v>0.59020379092231334</v>
      </c>
      <c r="G53" s="35">
        <v>0.59037889139846089</v>
      </c>
      <c r="H53" s="35">
        <v>0.59070444105261455</v>
      </c>
      <c r="I53" s="35">
        <v>0.59</v>
      </c>
      <c r="J53" s="35">
        <v>1.1195348952480177</v>
      </c>
      <c r="K53" s="35">
        <v>1.6306502232230926</v>
      </c>
      <c r="L53" s="35">
        <v>2.1055671307233785</v>
      </c>
      <c r="M53" s="35">
        <v>2.5277659058181592</v>
      </c>
      <c r="N53" s="35">
        <v>2.8825606065417579</v>
      </c>
      <c r="O53" s="35">
        <v>3.1576099029521694</v>
      </c>
      <c r="P53" s="35">
        <v>3.3433463632067095</v>
      </c>
      <c r="Q53" s="35">
        <v>3.4333092511850629</v>
      </c>
      <c r="R53" s="35">
        <v>3.424369259485478</v>
      </c>
      <c r="S53" s="35">
        <v>3.3168373605858927</v>
      </c>
      <c r="T53" s="35">
        <v>3.1144539898448498</v>
      </c>
      <c r="U53" s="35">
        <v>2.8242589366053039</v>
      </c>
      <c r="V53" s="35">
        <v>1.7917208393409523</v>
      </c>
      <c r="W53" s="35">
        <v>1.2363588226262234</v>
      </c>
      <c r="X53" s="35">
        <v>0.93765122972809289</v>
      </c>
      <c r="Y53" s="35">
        <v>0.77698805261198856</v>
      </c>
      <c r="Z53" s="35">
        <v>0.69057358878600961</v>
      </c>
      <c r="AA53" s="35">
        <v>0.64409461524414435</v>
      </c>
    </row>
    <row r="54" spans="1:27">
      <c r="A54" s="35" t="s">
        <v>234</v>
      </c>
      <c r="B54" s="35" t="s">
        <v>95</v>
      </c>
      <c r="C54" s="35" t="s">
        <v>92</v>
      </c>
      <c r="D54" s="35">
        <v>0.59038006212205174</v>
      </c>
      <c r="E54" s="35">
        <v>0.5906676172298736</v>
      </c>
      <c r="F54" s="35">
        <v>0.5911727366126831</v>
      </c>
      <c r="G54" s="35">
        <v>0.5920600294617735</v>
      </c>
      <c r="H54" s="35">
        <v>0.59361864832860134</v>
      </c>
      <c r="I54" s="35">
        <v>0.59635651866591055</v>
      </c>
      <c r="J54" s="35">
        <v>0.59</v>
      </c>
      <c r="K54" s="35">
        <v>1.288511587371109</v>
      </c>
      <c r="L54" s="35">
        <v>1.9584994331016898</v>
      </c>
      <c r="M54" s="35">
        <v>2.5726045633974257</v>
      </c>
      <c r="N54" s="35">
        <v>3.1057499768264538</v>
      </c>
      <c r="O54" s="35">
        <v>3.5361646644256779</v>
      </c>
      <c r="P54" s="35">
        <v>3.846272629505374</v>
      </c>
      <c r="Q54" s="35">
        <v>4.0234106040016675</v>
      </c>
      <c r="R54" s="35">
        <v>4.0603451534080897</v>
      </c>
      <c r="S54" s="35">
        <v>3.9555680542908043</v>
      </c>
      <c r="T54" s="35">
        <v>3.7133578826378124</v>
      </c>
      <c r="U54" s="35">
        <v>2.3680697856272452</v>
      </c>
      <c r="V54" s="35">
        <v>1.6022221920628787</v>
      </c>
      <c r="W54" s="35">
        <v>1.166239343577359</v>
      </c>
      <c r="X54" s="35">
        <v>0.91804238406367478</v>
      </c>
      <c r="Y54" s="35">
        <v>0.77674845260324155</v>
      </c>
      <c r="Z54" s="35">
        <v>0.6963124347460411</v>
      </c>
      <c r="AA54" s="35">
        <v>0.65052169977356511</v>
      </c>
    </row>
    <row r="55" spans="1:27">
      <c r="A55" s="35" t="s">
        <v>234</v>
      </c>
      <c r="B55" s="35" t="s">
        <v>95</v>
      </c>
      <c r="C55" s="35" t="s">
        <v>93</v>
      </c>
      <c r="D55" s="35">
        <v>0.59066654315157996</v>
      </c>
      <c r="E55" s="35">
        <v>0.59113619269913065</v>
      </c>
      <c r="F55" s="35">
        <v>0.59193675960288239</v>
      </c>
      <c r="G55" s="35">
        <v>0.59330140984203394</v>
      </c>
      <c r="H55" s="35">
        <v>0.59562759927915543</v>
      </c>
      <c r="I55" s="35">
        <v>0.59959283311133516</v>
      </c>
      <c r="J55" s="35">
        <v>0.60635198999381101</v>
      </c>
      <c r="K55" s="35">
        <v>0.59</v>
      </c>
      <c r="L55" s="35">
        <v>1.3536814600901315</v>
      </c>
      <c r="M55" s="35">
        <v>2.0827094083410418</v>
      </c>
      <c r="N55" s="35">
        <v>2.7440028025170666</v>
      </c>
      <c r="O55" s="35">
        <v>3.3075541857636521</v>
      </c>
      <c r="P55" s="35">
        <v>3.7477913325496965</v>
      </c>
      <c r="Q55" s="35">
        <v>4.0447376374769055</v>
      </c>
      <c r="R55" s="35">
        <v>4.1849185920870093</v>
      </c>
      <c r="S55" s="35">
        <v>4.1619732165421031</v>
      </c>
      <c r="T55" s="35">
        <v>3.9769427012922041</v>
      </c>
      <c r="U55" s="35">
        <v>2.5769371314101663</v>
      </c>
      <c r="V55" s="35">
        <v>1.7556291565458813</v>
      </c>
      <c r="W55" s="35">
        <v>1.2738119380383079</v>
      </c>
      <c r="X55" s="35">
        <v>0.99115568830600165</v>
      </c>
      <c r="Y55" s="35">
        <v>0.82533646797966065</v>
      </c>
      <c r="Z55" s="35">
        <v>0.7280592492531115</v>
      </c>
      <c r="AA55" s="35">
        <v>0.67099193664273105</v>
      </c>
    </row>
    <row r="56" spans="1:27">
      <c r="A56" s="35" t="s">
        <v>234</v>
      </c>
      <c r="B56" s="35" t="s">
        <v>251</v>
      </c>
      <c r="C56" s="35" t="s">
        <v>82</v>
      </c>
      <c r="D56" s="35">
        <v>1.5915202734052178</v>
      </c>
      <c r="E56" s="35">
        <v>1.5926198259325599</v>
      </c>
      <c r="F56" s="35">
        <v>1.594514640520158</v>
      </c>
      <c r="G56" s="35">
        <v>1.5977798981882492</v>
      </c>
      <c r="H56" s="35">
        <v>1.6034067852244862</v>
      </c>
      <c r="I56" s="35">
        <v>1.6131033730398934</v>
      </c>
      <c r="J56" s="35">
        <v>1.59</v>
      </c>
      <c r="K56" s="35">
        <v>3.7909722987917034</v>
      </c>
      <c r="L56" s="35">
        <v>5.8960066153819382</v>
      </c>
      <c r="M56" s="35">
        <v>7.813346799586812</v>
      </c>
      <c r="N56" s="35">
        <v>9.4594180837605037</v>
      </c>
      <c r="O56" s="35">
        <v>10.762470015773239</v>
      </c>
      <c r="P56" s="35">
        <v>11.665703982971126</v>
      </c>
      <c r="Q56" s="35">
        <v>12.129749001759151</v>
      </c>
      <c r="R56" s="35">
        <v>12.134377855839503</v>
      </c>
      <c r="S56" s="35">
        <v>11.67938877851088</v>
      </c>
      <c r="T56" s="35">
        <v>10.784614247458979</v>
      </c>
      <c r="U56" s="35">
        <v>6.9255939942115763</v>
      </c>
      <c r="V56" s="35">
        <v>4.6862216037431068</v>
      </c>
      <c r="W56" s="35">
        <v>3.3867237068423375</v>
      </c>
      <c r="X56" s="35">
        <v>2.6326308229445172</v>
      </c>
      <c r="Y56" s="35">
        <v>2.1950340566076547</v>
      </c>
      <c r="Z56" s="35">
        <v>1.9410985879175322</v>
      </c>
      <c r="AA56" s="35">
        <v>1.7937409582013362</v>
      </c>
    </row>
    <row r="57" spans="1:27">
      <c r="A57" s="35" t="s">
        <v>234</v>
      </c>
      <c r="B57" s="35" t="s">
        <v>251</v>
      </c>
      <c r="C57" s="35" t="s">
        <v>83</v>
      </c>
      <c r="D57" s="35">
        <v>1.5906981030560607</v>
      </c>
      <c r="E57" s="35">
        <v>1.5912626390948794</v>
      </c>
      <c r="F57" s="35">
        <v>1.5922836993336111</v>
      </c>
      <c r="G57" s="35">
        <v>1.5941304618774175</v>
      </c>
      <c r="H57" s="35">
        <v>1.597470648639995</v>
      </c>
      <c r="I57" s="35">
        <v>1.6035119492101817</v>
      </c>
      <c r="J57" s="35">
        <v>1.59</v>
      </c>
      <c r="K57" s="35">
        <v>3.4772430473971396</v>
      </c>
      <c r="L57" s="35">
        <v>5.2939083521949151</v>
      </c>
      <c r="M57" s="35">
        <v>6.9720575868694556</v>
      </c>
      <c r="N57" s="35">
        <v>8.4489325471229471</v>
      </c>
      <c r="O57" s="35">
        <v>9.6693021375540944</v>
      </c>
      <c r="P57" s="35">
        <v>10.587527863985732</v>
      </c>
      <c r="Q57" s="35">
        <v>11.169270588670022</v>
      </c>
      <c r="R57" s="35">
        <v>11.392774720381745</v>
      </c>
      <c r="S57" s="35">
        <v>11.249681814192673</v>
      </c>
      <c r="T57" s="35">
        <v>10.7453431545146</v>
      </c>
      <c r="U57" s="35">
        <v>6.651915999093764</v>
      </c>
      <c r="V57" s="35">
        <v>4.3886928670441403</v>
      </c>
      <c r="W57" s="35">
        <v>3.1373749002247444</v>
      </c>
      <c r="X57" s="35">
        <v>2.4455312053138463</v>
      </c>
      <c r="Y57" s="35">
        <v>2.0630163602624387</v>
      </c>
      <c r="Z57" s="35">
        <v>1.8515269620631147</v>
      </c>
      <c r="AA57" s="35">
        <v>1.7345961654434412</v>
      </c>
    </row>
    <row r="58" spans="1:27">
      <c r="A58" s="35" t="s">
        <v>234</v>
      </c>
      <c r="B58" s="35" t="s">
        <v>251</v>
      </c>
      <c r="C58" s="35" t="s">
        <v>84</v>
      </c>
      <c r="D58" s="35">
        <v>1.5901223698665847</v>
      </c>
      <c r="E58" s="35">
        <v>1.590235753285232</v>
      </c>
      <c r="F58" s="35">
        <v>1.5904541936103138</v>
      </c>
      <c r="G58" s="35">
        <v>1.5908750327082264</v>
      </c>
      <c r="H58" s="35">
        <v>1.5916858058393577</v>
      </c>
      <c r="I58" s="35">
        <v>1.59</v>
      </c>
      <c r="J58" s="35">
        <v>3.4017921152696191</v>
      </c>
      <c r="K58" s="35">
        <v>5.1554842599826447</v>
      </c>
      <c r="L58" s="35">
        <v>6.7948395948712363</v>
      </c>
      <c r="M58" s="35">
        <v>8.2672877969463006</v>
      </c>
      <c r="N58" s="35">
        <v>9.5256108678151534</v>
      </c>
      <c r="O58" s="35">
        <v>10.529457305364501</v>
      </c>
      <c r="P58" s="35">
        <v>11.246636082835023</v>
      </c>
      <c r="Q58" s="35">
        <v>11.654148940380201</v>
      </c>
      <c r="R58" s="35">
        <v>11.738927885913489</v>
      </c>
      <c r="S58" s="35">
        <v>11.498254255302399</v>
      </c>
      <c r="T58" s="35">
        <v>10.939845893621104</v>
      </c>
      <c r="U58" s="35">
        <v>10.081609661760986</v>
      </c>
      <c r="V58" s="35">
        <v>5.9976464952583113</v>
      </c>
      <c r="W58" s="35">
        <v>3.877828621544769</v>
      </c>
      <c r="X58" s="35">
        <v>2.777518056901858</v>
      </c>
      <c r="Y58" s="35">
        <v>2.2063919457025514</v>
      </c>
      <c r="Z58" s="35">
        <v>1.9099437924491085</v>
      </c>
      <c r="AA58" s="35">
        <v>1.7560697078220997</v>
      </c>
    </row>
    <row r="59" spans="1:27">
      <c r="A59" s="35" t="s">
        <v>234</v>
      </c>
      <c r="B59" s="35" t="s">
        <v>251</v>
      </c>
      <c r="C59" s="35" t="s">
        <v>85</v>
      </c>
      <c r="D59" s="35">
        <v>1.5900095370098539</v>
      </c>
      <c r="E59" s="35">
        <v>1.5900202853101255</v>
      </c>
      <c r="F59" s="35">
        <v>1.5900431470464216</v>
      </c>
      <c r="G59" s="35">
        <v>1.5900917741756664</v>
      </c>
      <c r="H59" s="35">
        <v>1.59</v>
      </c>
      <c r="I59" s="35">
        <v>3.251607855151788</v>
      </c>
      <c r="J59" s="35">
        <v>4.86845724228652</v>
      </c>
      <c r="K59" s="35">
        <v>6.3969953451617263</v>
      </c>
      <c r="L59" s="35">
        <v>7.7960481746329355</v>
      </c>
      <c r="M59" s="35">
        <v>9.0279296658877346</v>
      </c>
      <c r="N59" s="35">
        <v>10.059456822013718</v>
      </c>
      <c r="O59" s="35">
        <v>10.862843559138547</v>
      </c>
      <c r="P59" s="35">
        <v>11.41644917577694</v>
      </c>
      <c r="Q59" s="35">
        <v>11.705361284984205</v>
      </c>
      <c r="R59" s="35">
        <v>11.721797506965009</v>
      </c>
      <c r="S59" s="35">
        <v>11.465315101807183</v>
      </c>
      <c r="T59" s="35">
        <v>10.94282289549672</v>
      </c>
      <c r="U59" s="35">
        <v>10.168395177964777</v>
      </c>
      <c r="V59" s="35">
        <v>9.1628925861656256</v>
      </c>
      <c r="W59" s="35">
        <v>5.1503474026254565</v>
      </c>
      <c r="X59" s="35">
        <v>3.2638747424648336</v>
      </c>
      <c r="Y59" s="35">
        <v>2.3769615901514496</v>
      </c>
      <c r="Z59" s="35">
        <v>1.9599849986754365</v>
      </c>
      <c r="AA59" s="35">
        <v>1.7639460997308889</v>
      </c>
    </row>
    <row r="60" spans="1:27">
      <c r="A60" s="35" t="s">
        <v>234</v>
      </c>
      <c r="B60" s="35" t="s">
        <v>251</v>
      </c>
      <c r="C60" s="35" t="s">
        <v>86</v>
      </c>
      <c r="D60" s="35">
        <v>1.5900014812823089</v>
      </c>
      <c r="E60" s="35">
        <v>1.5900034693663434</v>
      </c>
      <c r="F60" s="35">
        <v>1.5900081257318424</v>
      </c>
      <c r="G60" s="35">
        <v>1.5900190315785199</v>
      </c>
      <c r="H60" s="35">
        <v>1.59</v>
      </c>
      <c r="I60" s="35">
        <v>2.8278289722827887</v>
      </c>
      <c r="J60" s="35">
        <v>4.036129013161017</v>
      </c>
      <c r="K60" s="35">
        <v>5.1860756163239161</v>
      </c>
      <c r="L60" s="35">
        <v>6.2502363212910339</v>
      </c>
      <c r="M60" s="35">
        <v>7.2032251263092784</v>
      </c>
      <c r="N60" s="35">
        <v>8.0223080821152042</v>
      </c>
      <c r="O60" s="35">
        <v>8.6879456198683513</v>
      </c>
      <c r="P60" s="35">
        <v>9.1842586757943714</v>
      </c>
      <c r="Q60" s="35">
        <v>9.4994074929383121</v>
      </c>
      <c r="R60" s="35">
        <v>9.6258740635527005</v>
      </c>
      <c r="S60" s="35">
        <v>9.560641474338313</v>
      </c>
      <c r="T60" s="35">
        <v>9.3052658761814051</v>
      </c>
      <c r="U60" s="35">
        <v>8.8658393615190043</v>
      </c>
      <c r="V60" s="35">
        <v>8.2528446349083318</v>
      </c>
      <c r="W60" s="35">
        <v>4.4347713234096284</v>
      </c>
      <c r="X60" s="35">
        <v>2.8046049211614417</v>
      </c>
      <c r="Y60" s="35">
        <v>2.108588296489645</v>
      </c>
      <c r="Z60" s="35">
        <v>1.8114167064290085</v>
      </c>
      <c r="AA60" s="35">
        <v>1.6845361825897833</v>
      </c>
    </row>
    <row r="61" spans="1:27">
      <c r="A61" s="35" t="s">
        <v>234</v>
      </c>
      <c r="B61" s="35" t="s">
        <v>251</v>
      </c>
      <c r="C61" s="35" t="s">
        <v>87</v>
      </c>
      <c r="D61" s="35">
        <v>1.5900001322977948</v>
      </c>
      <c r="E61" s="35">
        <v>1.5900003318209885</v>
      </c>
      <c r="F61" s="35">
        <v>1.5900008322524848</v>
      </c>
      <c r="G61" s="35">
        <v>1.59</v>
      </c>
      <c r="H61" s="35">
        <v>2.7080022024153751</v>
      </c>
      <c r="I61" s="35">
        <v>3.8010774968807919</v>
      </c>
      <c r="J61" s="35">
        <v>4.844854744244067</v>
      </c>
      <c r="K61" s="35">
        <v>5.816061951561827</v>
      </c>
      <c r="L61" s="35">
        <v>6.6930451430146665</v>
      </c>
      <c r="M61" s="35">
        <v>7.4562511556125868</v>
      </c>
      <c r="N61" s="35">
        <v>8.0886635953075405</v>
      </c>
      <c r="O61" s="35">
        <v>8.5761822334625677</v>
      </c>
      <c r="P61" s="35">
        <v>8.9079373846772913</v>
      </c>
      <c r="Q61" s="35">
        <v>9.0765322566212614</v>
      </c>
      <c r="R61" s="35">
        <v>9.0782078684582164</v>
      </c>
      <c r="S61" s="35">
        <v>8.9129268608502787</v>
      </c>
      <c r="T61" s="35">
        <v>8.5843743289194645</v>
      </c>
      <c r="U61" s="35">
        <v>8.0998756595947743</v>
      </c>
      <c r="V61" s="35">
        <v>7.4702332052383369</v>
      </c>
      <c r="W61" s="35">
        <v>6.7094854350653534</v>
      </c>
      <c r="X61" s="35">
        <v>3.6311506708020214</v>
      </c>
      <c r="Y61" s="35">
        <v>2.4038114882364847</v>
      </c>
      <c r="Z61" s="35">
        <v>1.9144685205553451</v>
      </c>
      <c r="AA61" s="35">
        <v>1.7193663487836894</v>
      </c>
    </row>
    <row r="62" spans="1:27">
      <c r="A62" s="35" t="s">
        <v>234</v>
      </c>
      <c r="B62" s="35" t="s">
        <v>251</v>
      </c>
      <c r="C62" s="35" t="s">
        <v>88</v>
      </c>
      <c r="D62" s="35">
        <v>1.5900001753009434</v>
      </c>
      <c r="E62" s="35">
        <v>1.5900004306865558</v>
      </c>
      <c r="F62" s="35">
        <v>1.5900010581284165</v>
      </c>
      <c r="G62" s="35">
        <v>1.59</v>
      </c>
      <c r="H62" s="35">
        <v>2.6257121311929073</v>
      </c>
      <c r="I62" s="35">
        <v>3.6378871503315455</v>
      </c>
      <c r="J62" s="35">
        <v>4.6035228388201368</v>
      </c>
      <c r="K62" s="35">
        <v>5.5006746092399954</v>
      </c>
      <c r="L62" s="35">
        <v>6.3089542078340282</v>
      </c>
      <c r="M62" s="35">
        <v>7.009993048476499</v>
      </c>
      <c r="N62" s="35">
        <v>7.5878596486157956</v>
      </c>
      <c r="O62" s="35">
        <v>8.0294216807351635</v>
      </c>
      <c r="P62" s="35">
        <v>8.3246444115183706</v>
      </c>
      <c r="Q62" s="35">
        <v>8.4668187465306506</v>
      </c>
      <c r="R62" s="35">
        <v>8.4527136979775701</v>
      </c>
      <c r="S62" s="35">
        <v>8.2826498106305309</v>
      </c>
      <c r="T62" s="35">
        <v>7.9604918772753965</v>
      </c>
      <c r="U62" s="35">
        <v>7.4935611092296615</v>
      </c>
      <c r="V62" s="35">
        <v>6.8924687579000468</v>
      </c>
      <c r="W62" s="35">
        <v>6.1708749684196489</v>
      </c>
      <c r="X62" s="35">
        <v>3.4545385878835977</v>
      </c>
      <c r="Y62" s="35">
        <v>2.348917056168053</v>
      </c>
      <c r="Z62" s="35">
        <v>1.8988995325092946</v>
      </c>
      <c r="AA62" s="35">
        <v>1.7157303685678813</v>
      </c>
    </row>
    <row r="63" spans="1:27">
      <c r="A63" s="35" t="s">
        <v>234</v>
      </c>
      <c r="B63" s="35" t="s">
        <v>251</v>
      </c>
      <c r="C63" s="35" t="s">
        <v>89</v>
      </c>
      <c r="D63" s="35">
        <v>1.5900028793369267</v>
      </c>
      <c r="E63" s="35">
        <v>1.5900064080821772</v>
      </c>
      <c r="F63" s="35">
        <v>1.5900142614491586</v>
      </c>
      <c r="G63" s="35">
        <v>1.5900317394388022</v>
      </c>
      <c r="H63" s="35">
        <v>1.59</v>
      </c>
      <c r="I63" s="35">
        <v>2.6269568929706995</v>
      </c>
      <c r="J63" s="35">
        <v>3.6376517789941083</v>
      </c>
      <c r="K63" s="35">
        <v>4.5964877636397405</v>
      </c>
      <c r="L63" s="35">
        <v>5.47918133284759</v>
      </c>
      <c r="M63" s="35">
        <v>6.2633773580640897</v>
      </c>
      <c r="N63" s="35">
        <v>6.9292152630185431</v>
      </c>
      <c r="O63" s="35">
        <v>7.459832013380189</v>
      </c>
      <c r="P63" s="35">
        <v>7.8417891905620936</v>
      </c>
      <c r="Q63" s="35">
        <v>8.0654133335855835</v>
      </c>
      <c r="R63" s="35">
        <v>8.1250409294951318</v>
      </c>
      <c r="S63" s="35">
        <v>8.0191618476877746</v>
      </c>
      <c r="T63" s="35">
        <v>7.750457585534182</v>
      </c>
      <c r="U63" s="35">
        <v>7.3257333566814014</v>
      </c>
      <c r="V63" s="35">
        <v>6.7557457419713414</v>
      </c>
      <c r="W63" s="35">
        <v>3.9111191831329308</v>
      </c>
      <c r="X63" s="35">
        <v>2.6329460781497311</v>
      </c>
      <c r="Y63" s="35">
        <v>2.0586258809251379</v>
      </c>
      <c r="Z63" s="35">
        <v>1.8005671816346127</v>
      </c>
      <c r="AA63" s="35">
        <v>1.6846139336009633</v>
      </c>
    </row>
    <row r="64" spans="1:27">
      <c r="A64" s="35" t="s">
        <v>234</v>
      </c>
      <c r="B64" s="35" t="s">
        <v>251</v>
      </c>
      <c r="C64" s="35" t="s">
        <v>90</v>
      </c>
      <c r="D64" s="35">
        <v>1.5900401313323362</v>
      </c>
      <c r="E64" s="35">
        <v>1.5900809564835514</v>
      </c>
      <c r="F64" s="35">
        <v>1.590163312600092</v>
      </c>
      <c r="G64" s="35">
        <v>1.5903294486640072</v>
      </c>
      <c r="H64" s="35">
        <v>1.5906645930697034</v>
      </c>
      <c r="I64" s="35">
        <v>1.59</v>
      </c>
      <c r="J64" s="35">
        <v>2.7657446050768373</v>
      </c>
      <c r="K64" s="35">
        <v>3.9069988864552987</v>
      </c>
      <c r="L64" s="35">
        <v>4.9802842898499273</v>
      </c>
      <c r="M64" s="35">
        <v>5.9541161196695382</v>
      </c>
      <c r="N64" s="35">
        <v>6.7999271386984734</v>
      </c>
      <c r="O64" s="35">
        <v>7.4929055844944523</v>
      </c>
      <c r="P64" s="35">
        <v>8.0127230193948247</v>
      </c>
      <c r="Q64" s="35">
        <v>8.344130662740632</v>
      </c>
      <c r="R64" s="35">
        <v>8.4774067119858447</v>
      </c>
      <c r="S64" s="35">
        <v>8.4086415305819688</v>
      </c>
      <c r="T64" s="35">
        <v>8.1398523366863778</v>
      </c>
      <c r="U64" s="35">
        <v>7.678924028315234</v>
      </c>
      <c r="V64" s="35">
        <v>4.6083701543348026</v>
      </c>
      <c r="W64" s="35">
        <v>3.0862509543906946</v>
      </c>
      <c r="X64" s="35">
        <v>2.3317138402657083</v>
      </c>
      <c r="Y64" s="35">
        <v>1.9576785763961186</v>
      </c>
      <c r="Z64" s="35">
        <v>1.772263735960822</v>
      </c>
      <c r="AA64" s="35">
        <v>1.6803508433154035</v>
      </c>
    </row>
    <row r="65" spans="1:27">
      <c r="A65" s="35" t="s">
        <v>234</v>
      </c>
      <c r="B65" s="35" t="s">
        <v>251</v>
      </c>
      <c r="C65" s="35" t="s">
        <v>91</v>
      </c>
      <c r="D65" s="35">
        <v>1.5901588803270013</v>
      </c>
      <c r="E65" s="35">
        <v>1.5902953928889574</v>
      </c>
      <c r="F65" s="35">
        <v>1.5905491992652174</v>
      </c>
      <c r="G65" s="35">
        <v>1.5910210802094116</v>
      </c>
      <c r="H65" s="35">
        <v>1.5918984089384023</v>
      </c>
      <c r="I65" s="35">
        <v>1.59</v>
      </c>
      <c r="J65" s="35">
        <v>3.0170516668548282</v>
      </c>
      <c r="K65" s="35">
        <v>4.3944641608893518</v>
      </c>
      <c r="L65" s="35">
        <v>5.6743249794070714</v>
      </c>
      <c r="M65" s="35">
        <v>6.812114898730294</v>
      </c>
      <c r="N65" s="35">
        <v>7.7682565498328744</v>
      </c>
      <c r="O65" s="35">
        <v>8.509491094396525</v>
      </c>
      <c r="P65" s="35">
        <v>9.0100351144045234</v>
      </c>
      <c r="Q65" s="35">
        <v>9.2524774735326289</v>
      </c>
      <c r="R65" s="35">
        <v>9.2283849535286624</v>
      </c>
      <c r="S65" s="35">
        <v>8.9385955988670673</v>
      </c>
      <c r="T65" s="35">
        <v>8.3931895658530706</v>
      </c>
      <c r="U65" s="35">
        <v>7.6111384901736168</v>
      </c>
      <c r="V65" s="35">
        <v>4.8285358212747704</v>
      </c>
      <c r="W65" s="35">
        <v>3.3318822508062635</v>
      </c>
      <c r="X65" s="35">
        <v>2.5268906021485895</v>
      </c>
      <c r="Y65" s="35">
        <v>2.0939169553441728</v>
      </c>
      <c r="Z65" s="35">
        <v>1.8610372985928059</v>
      </c>
      <c r="AA65" s="35">
        <v>1.7357804037935418</v>
      </c>
    </row>
    <row r="66" spans="1:27">
      <c r="A66" s="35" t="s">
        <v>234</v>
      </c>
      <c r="B66" s="35" t="s">
        <v>251</v>
      </c>
      <c r="C66" s="35" t="s">
        <v>92</v>
      </c>
      <c r="D66" s="35">
        <v>1.5910242352102753</v>
      </c>
      <c r="E66" s="35">
        <v>1.5917991718567781</v>
      </c>
      <c r="F66" s="35">
        <v>1.5931604257867222</v>
      </c>
      <c r="G66" s="35">
        <v>1.5955516048207119</v>
      </c>
      <c r="H66" s="35">
        <v>1.5997519505804683</v>
      </c>
      <c r="I66" s="35">
        <v>1.6071302791166064</v>
      </c>
      <c r="J66" s="35">
        <v>1.59</v>
      </c>
      <c r="K66" s="35">
        <v>3.4724295320679044</v>
      </c>
      <c r="L66" s="35">
        <v>5.2779899976808258</v>
      </c>
      <c r="M66" s="35">
        <v>6.9329512810201823</v>
      </c>
      <c r="N66" s="35">
        <v>8.3697329883967146</v>
      </c>
      <c r="O66" s="35">
        <v>9.529664095655642</v>
      </c>
      <c r="P66" s="35">
        <v>10.365378781209399</v>
      </c>
      <c r="Q66" s="35">
        <v>10.842750610784156</v>
      </c>
      <c r="R66" s="35">
        <v>10.942286091387903</v>
      </c>
      <c r="S66" s="35">
        <v>10.659920688681998</v>
      </c>
      <c r="T66" s="35">
        <v>10.00718480236292</v>
      </c>
      <c r="U66" s="35">
        <v>6.3817473883852882</v>
      </c>
      <c r="V66" s="35">
        <v>4.3178530260677581</v>
      </c>
      <c r="W66" s="35">
        <v>3.1429161970983066</v>
      </c>
      <c r="X66" s="35">
        <v>2.4740464248495644</v>
      </c>
      <c r="Y66" s="35">
        <v>2.093271253625685</v>
      </c>
      <c r="Z66" s="35">
        <v>1.8765030021122127</v>
      </c>
      <c r="AA66" s="35">
        <v>1.7531008519321503</v>
      </c>
    </row>
    <row r="67" spans="1:27">
      <c r="A67" s="35" t="s">
        <v>234</v>
      </c>
      <c r="B67" s="35" t="s">
        <v>251</v>
      </c>
      <c r="C67" s="35" t="s">
        <v>93</v>
      </c>
      <c r="D67" s="35">
        <v>1.5917962773068004</v>
      </c>
      <c r="E67" s="35">
        <v>1.5930619430366404</v>
      </c>
      <c r="F67" s="35">
        <v>1.5952194029975983</v>
      </c>
      <c r="G67" s="35">
        <v>1.5988970197437864</v>
      </c>
      <c r="H67" s="35">
        <v>1.6051659031421308</v>
      </c>
      <c r="I67" s="35">
        <v>1.6158518722830897</v>
      </c>
      <c r="J67" s="35">
        <v>1.6340672272714571</v>
      </c>
      <c r="K67" s="35">
        <v>1.59</v>
      </c>
      <c r="L67" s="35">
        <v>3.6480568161751004</v>
      </c>
      <c r="M67" s="35">
        <v>5.6127253546817908</v>
      </c>
      <c r="N67" s="35">
        <v>7.3948550101731128</v>
      </c>
      <c r="O67" s="35">
        <v>8.9135782294308594</v>
      </c>
      <c r="P67" s="35">
        <v>10.099980031786471</v>
      </c>
      <c r="Q67" s="35">
        <v>10.900225158624204</v>
      </c>
      <c r="R67" s="35">
        <v>11.278000951556518</v>
      </c>
      <c r="S67" s="35">
        <v>11.216165108986347</v>
      </c>
      <c r="T67" s="35">
        <v>10.71752355094001</v>
      </c>
      <c r="U67" s="35">
        <v>6.9446271846477376</v>
      </c>
      <c r="V67" s="35">
        <v>4.7312717947592402</v>
      </c>
      <c r="W67" s="35">
        <v>3.4328152228489999</v>
      </c>
      <c r="X67" s="35">
        <v>2.671080583739903</v>
      </c>
      <c r="Y67" s="35">
        <v>2.2242118374367128</v>
      </c>
      <c r="Z67" s="35">
        <v>1.9620579768007584</v>
      </c>
      <c r="AA67" s="35">
        <v>1.8082664055287159</v>
      </c>
    </row>
    <row r="68" spans="1:27">
      <c r="A68" s="35" t="s">
        <v>234</v>
      </c>
      <c r="B68" s="35" t="s">
        <v>252</v>
      </c>
      <c r="C68" s="35" t="s">
        <v>82</v>
      </c>
      <c r="D68" s="35">
        <v>2.2421417688224454</v>
      </c>
      <c r="E68" s="35">
        <v>2.2436908239553044</v>
      </c>
      <c r="F68" s="35">
        <v>2.2463602482799714</v>
      </c>
      <c r="G68" s="35">
        <v>2.2509603597117471</v>
      </c>
      <c r="H68" s="35">
        <v>2.2588875464797797</v>
      </c>
      <c r="I68" s="35">
        <v>2.272548148181988</v>
      </c>
      <c r="J68" s="35">
        <v>2.2400000000000002</v>
      </c>
      <c r="K68" s="35">
        <v>5.340740848612211</v>
      </c>
      <c r="L68" s="35">
        <v>8.3063237851921645</v>
      </c>
      <c r="M68" s="35">
        <v>11.00748228369463</v>
      </c>
      <c r="N68" s="35">
        <v>13.326475790958193</v>
      </c>
      <c r="O68" s="35">
        <v>15.162221909013873</v>
      </c>
      <c r="P68" s="35">
        <v>16.434702466575676</v>
      </c>
      <c r="Q68" s="35">
        <v>17.088451423861951</v>
      </c>
      <c r="R68" s="35">
        <v>17.094972576780183</v>
      </c>
      <c r="S68" s="35">
        <v>16.453981675386398</v>
      </c>
      <c r="T68" s="35">
        <v>15.19341881403026</v>
      </c>
      <c r="U68" s="35">
        <v>9.7568116648012158</v>
      </c>
      <c r="V68" s="35">
        <v>6.6019725738267674</v>
      </c>
      <c r="W68" s="35">
        <v>4.7712333983187651</v>
      </c>
      <c r="X68" s="35">
        <v>3.7088635493054833</v>
      </c>
      <c r="Y68" s="35">
        <v>3.092375023145375</v>
      </c>
      <c r="Z68" s="35">
        <v>2.7346294571919953</v>
      </c>
      <c r="AA68" s="35">
        <v>2.5270312870257818</v>
      </c>
    </row>
    <row r="69" spans="1:27">
      <c r="A69" s="35" t="s">
        <v>234</v>
      </c>
      <c r="B69" s="35" t="s">
        <v>252</v>
      </c>
      <c r="C69" s="35" t="s">
        <v>83</v>
      </c>
      <c r="D69" s="35">
        <v>2.2409834910978468</v>
      </c>
      <c r="E69" s="35">
        <v>2.2417788123097675</v>
      </c>
      <c r="F69" s="35">
        <v>2.2432172871115026</v>
      </c>
      <c r="G69" s="35">
        <v>2.2458190154751039</v>
      </c>
      <c r="H69" s="35">
        <v>2.2505246873921942</v>
      </c>
      <c r="I69" s="35">
        <v>2.2590357020319543</v>
      </c>
      <c r="J69" s="35">
        <v>2.2400000000000002</v>
      </c>
      <c r="K69" s="35">
        <v>4.8987575007355932</v>
      </c>
      <c r="L69" s="35">
        <v>7.4580847225890627</v>
      </c>
      <c r="M69" s="35">
        <v>9.822269807916717</v>
      </c>
      <c r="N69" s="35">
        <v>11.902898682739245</v>
      </c>
      <c r="O69" s="35">
        <v>13.622161501963003</v>
      </c>
      <c r="P69" s="35">
        <v>14.915762525363547</v>
      </c>
      <c r="Q69" s="35">
        <v>15.735324602906196</v>
      </c>
      <c r="R69" s="35">
        <v>16.05019834821076</v>
      </c>
      <c r="S69" s="35">
        <v>15.848608342007289</v>
      </c>
      <c r="T69" s="35">
        <v>15.138093500699815</v>
      </c>
      <c r="U69" s="35">
        <v>9.3712527282830393</v>
      </c>
      <c r="V69" s="35">
        <v>6.1828125925653294</v>
      </c>
      <c r="W69" s="35">
        <v>4.4199495449707094</v>
      </c>
      <c r="X69" s="35">
        <v>3.4452766666056704</v>
      </c>
      <c r="Y69" s="35">
        <v>2.9063878282942537</v>
      </c>
      <c r="Z69" s="35">
        <v>2.6084405000134447</v>
      </c>
      <c r="AA69" s="35">
        <v>2.4437078054045962</v>
      </c>
    </row>
    <row r="70" spans="1:27">
      <c r="A70" s="35" t="s">
        <v>234</v>
      </c>
      <c r="B70" s="35" t="s">
        <v>252</v>
      </c>
      <c r="C70" s="35" t="s">
        <v>84</v>
      </c>
      <c r="D70" s="35">
        <v>2.240172395283742</v>
      </c>
      <c r="E70" s="35">
        <v>2.2403321304144153</v>
      </c>
      <c r="F70" s="35">
        <v>2.2406398702434611</v>
      </c>
      <c r="G70" s="35">
        <v>2.2412327504820295</v>
      </c>
      <c r="H70" s="35">
        <v>2.2423749717485295</v>
      </c>
      <c r="I70" s="35">
        <v>2.2400000000000002</v>
      </c>
      <c r="J70" s="35">
        <v>4.7924618479270107</v>
      </c>
      <c r="K70" s="35">
        <v>7.2630721650069958</v>
      </c>
      <c r="L70" s="35">
        <v>9.5726042091267747</v>
      </c>
      <c r="M70" s="35">
        <v>11.646996644754537</v>
      </c>
      <c r="N70" s="35">
        <v>13.419728518179841</v>
      </c>
      <c r="O70" s="35">
        <v>14.833952430199046</v>
      </c>
      <c r="P70" s="35">
        <v>15.844317500346197</v>
      </c>
      <c r="Q70" s="35">
        <v>16.418423664435</v>
      </c>
      <c r="R70" s="35">
        <v>16.537860669463029</v>
      </c>
      <c r="S70" s="35">
        <v>16.198798447721618</v>
      </c>
      <c r="T70" s="35">
        <v>15.412109938183193</v>
      </c>
      <c r="U70" s="35">
        <v>14.203022416568938</v>
      </c>
      <c r="V70" s="35">
        <v>8.4495145593576222</v>
      </c>
      <c r="W70" s="35">
        <v>5.4631044731196745</v>
      </c>
      <c r="X70" s="35">
        <v>3.9129814134969578</v>
      </c>
      <c r="Y70" s="35">
        <v>3.1083760744488775</v>
      </c>
      <c r="Z70" s="35">
        <v>2.690738424582392</v>
      </c>
      <c r="AA70" s="35">
        <v>2.4739598399506311</v>
      </c>
    </row>
    <row r="71" spans="1:27">
      <c r="A71" s="35" t="s">
        <v>234</v>
      </c>
      <c r="B71" s="35" t="s">
        <v>252</v>
      </c>
      <c r="C71" s="35" t="s">
        <v>85</v>
      </c>
      <c r="D71" s="35">
        <v>2.2400134357874673</v>
      </c>
      <c r="E71" s="35">
        <v>2.2400285780469695</v>
      </c>
      <c r="F71" s="35">
        <v>2.240060785776091</v>
      </c>
      <c r="G71" s="35">
        <v>2.2401292919204359</v>
      </c>
      <c r="H71" s="35">
        <v>2.2400000000000002</v>
      </c>
      <c r="I71" s="35">
        <v>4.5808815066289341</v>
      </c>
      <c r="J71" s="35">
        <v>6.8587070583156011</v>
      </c>
      <c r="K71" s="35">
        <v>9.0121192284039413</v>
      </c>
      <c r="L71" s="35">
        <v>10.9831118938225</v>
      </c>
      <c r="M71" s="35">
        <v>12.71859273684813</v>
      </c>
      <c r="N71" s="35">
        <v>14.171813384472157</v>
      </c>
      <c r="O71" s="35">
        <v>15.303628661931034</v>
      </c>
      <c r="P71" s="35">
        <v>16.08355104008827</v>
      </c>
      <c r="Q71" s="35">
        <v>16.490571873185296</v>
      </c>
      <c r="R71" s="35">
        <v>16.513727305409823</v>
      </c>
      <c r="S71" s="35">
        <v>16.15239360254597</v>
      </c>
      <c r="T71" s="35">
        <v>15.416303953404183</v>
      </c>
      <c r="U71" s="35">
        <v>14.325286288453524</v>
      </c>
      <c r="V71" s="35">
        <v>12.908729177994342</v>
      </c>
      <c r="W71" s="35">
        <v>7.2558353345163669</v>
      </c>
      <c r="X71" s="35">
        <v>4.5981631591957406</v>
      </c>
      <c r="Y71" s="35">
        <v>3.3486754477605332</v>
      </c>
      <c r="Z71" s="35">
        <v>2.7612367276936967</v>
      </c>
      <c r="AA71" s="35">
        <v>2.4850561405013782</v>
      </c>
    </row>
    <row r="72" spans="1:27">
      <c r="A72" s="35" t="s">
        <v>234</v>
      </c>
      <c r="B72" s="35" t="s">
        <v>252</v>
      </c>
      <c r="C72" s="35" t="s">
        <v>86</v>
      </c>
      <c r="D72" s="35">
        <v>2.2400020868379702</v>
      </c>
      <c r="E72" s="35">
        <v>2.2400048876607608</v>
      </c>
      <c r="F72" s="35">
        <v>2.240011447571904</v>
      </c>
      <c r="G72" s="35">
        <v>2.2400268117835753</v>
      </c>
      <c r="H72" s="35">
        <v>2.2400000000000002</v>
      </c>
      <c r="I72" s="35">
        <v>3.9838596842222938</v>
      </c>
      <c r="J72" s="35">
        <v>5.6861188613086036</v>
      </c>
      <c r="K72" s="35">
        <v>7.3061694217393534</v>
      </c>
      <c r="L72" s="35">
        <v>8.8053643771647288</v>
      </c>
      <c r="M72" s="35">
        <v>10.147939800586657</v>
      </c>
      <c r="N72" s="35">
        <v>11.301867989898149</v>
      </c>
      <c r="O72" s="35">
        <v>12.23962150220447</v>
      </c>
      <c r="P72" s="35">
        <v>12.938829832565654</v>
      </c>
      <c r="Q72" s="35">
        <v>13.382813071812466</v>
      </c>
      <c r="R72" s="35">
        <v>13.560979812803804</v>
      </c>
      <c r="S72" s="35">
        <v>13.46907981290429</v>
      </c>
      <c r="T72" s="35">
        <v>13.109305385312169</v>
      </c>
      <c r="U72" s="35">
        <v>12.490239100504763</v>
      </c>
      <c r="V72" s="35">
        <v>11.626649045405449</v>
      </c>
      <c r="W72" s="35">
        <v>6.2477281537343199</v>
      </c>
      <c r="X72" s="35">
        <v>3.9511415241519683</v>
      </c>
      <c r="Y72" s="35">
        <v>2.9705898013439027</v>
      </c>
      <c r="Z72" s="35">
        <v>2.5519329700635089</v>
      </c>
      <c r="AA72" s="35">
        <v>2.3731830496862361</v>
      </c>
    </row>
    <row r="73" spans="1:27">
      <c r="A73" s="35" t="s">
        <v>234</v>
      </c>
      <c r="B73" s="35" t="s">
        <v>252</v>
      </c>
      <c r="C73" s="35" t="s">
        <v>87</v>
      </c>
      <c r="D73" s="35">
        <v>2.2400001863817991</v>
      </c>
      <c r="E73" s="35">
        <v>2.2400004674710781</v>
      </c>
      <c r="F73" s="35">
        <v>2.2400011724814881</v>
      </c>
      <c r="G73" s="35">
        <v>2.2400000000000002</v>
      </c>
      <c r="H73" s="35">
        <v>3.8150471279310949</v>
      </c>
      <c r="I73" s="35">
        <v>5.3549771025238835</v>
      </c>
      <c r="J73" s="35">
        <v>6.8254557403186853</v>
      </c>
      <c r="K73" s="35">
        <v>8.193697340565091</v>
      </c>
      <c r="L73" s="35">
        <v>9.4291956731778956</v>
      </c>
      <c r="M73" s="35">
        <v>10.504404143756098</v>
      </c>
      <c r="N73" s="35">
        <v>11.395349970747731</v>
      </c>
      <c r="O73" s="35">
        <v>12.082168681104498</v>
      </c>
      <c r="P73" s="35">
        <v>12.549547007344108</v>
      </c>
      <c r="Q73" s="35">
        <v>12.787064311214861</v>
      </c>
      <c r="R73" s="35">
        <v>12.789424921601512</v>
      </c>
      <c r="S73" s="35">
        <v>12.556576206480898</v>
      </c>
      <c r="T73" s="35">
        <v>12.093709746402265</v>
      </c>
      <c r="U73" s="35">
        <v>11.411145583328487</v>
      </c>
      <c r="V73" s="35">
        <v>10.524102125618789</v>
      </c>
      <c r="W73" s="35">
        <v>9.4523568393373534</v>
      </c>
      <c r="X73" s="35">
        <v>5.1155833349663693</v>
      </c>
      <c r="Y73" s="35">
        <v>3.3865017192765574</v>
      </c>
      <c r="Z73" s="35">
        <v>2.6971128843043854</v>
      </c>
      <c r="AA73" s="35">
        <v>2.4222519630663299</v>
      </c>
    </row>
    <row r="74" spans="1:27">
      <c r="A74" s="35" t="s">
        <v>234</v>
      </c>
      <c r="B74" s="35" t="s">
        <v>252</v>
      </c>
      <c r="C74" s="35" t="s">
        <v>88</v>
      </c>
      <c r="D74" s="35">
        <v>2.240000246964851</v>
      </c>
      <c r="E74" s="35">
        <v>2.2400006067533869</v>
      </c>
      <c r="F74" s="35">
        <v>2.2400014906966375</v>
      </c>
      <c r="G74" s="35">
        <v>2.2400000000000002</v>
      </c>
      <c r="H74" s="35">
        <v>3.6991164615547878</v>
      </c>
      <c r="I74" s="35">
        <v>5.1250737212218</v>
      </c>
      <c r="J74" s="35">
        <v>6.4854661377088725</v>
      </c>
      <c r="K74" s="35">
        <v>7.7493780658475409</v>
      </c>
      <c r="L74" s="35">
        <v>8.8880864311624048</v>
      </c>
      <c r="M74" s="35">
        <v>9.8757134770989676</v>
      </c>
      <c r="N74" s="35">
        <v>10.689814850880115</v>
      </c>
      <c r="O74" s="35">
        <v>11.311889663425639</v>
      </c>
      <c r="P74" s="35">
        <v>11.727800931950409</v>
      </c>
      <c r="Q74" s="35">
        <v>11.928096850458275</v>
      </c>
      <c r="R74" s="35">
        <v>11.9082255870879</v>
      </c>
      <c r="S74" s="35">
        <v>11.668638726926032</v>
      </c>
      <c r="T74" s="35">
        <v>11.214781009494899</v>
      </c>
      <c r="U74" s="35">
        <v>10.55696659413487</v>
      </c>
      <c r="V74" s="35">
        <v>9.7101446652176762</v>
      </c>
      <c r="W74" s="35">
        <v>8.6935597039371153</v>
      </c>
      <c r="X74" s="35">
        <v>4.8667713439366409</v>
      </c>
      <c r="Y74" s="35">
        <v>3.30916616718015</v>
      </c>
      <c r="Z74" s="35">
        <v>2.6751792156105787</v>
      </c>
      <c r="AA74" s="35">
        <v>2.4171295758440596</v>
      </c>
    </row>
    <row r="75" spans="1:27">
      <c r="A75" s="35" t="s">
        <v>234</v>
      </c>
      <c r="B75" s="35" t="s">
        <v>252</v>
      </c>
      <c r="C75" s="35" t="s">
        <v>89</v>
      </c>
      <c r="D75" s="35">
        <v>2.2400040564243495</v>
      </c>
      <c r="E75" s="35">
        <v>2.2400090277384135</v>
      </c>
      <c r="F75" s="35">
        <v>2.2400200916013304</v>
      </c>
      <c r="G75" s="35">
        <v>2.2400447146810798</v>
      </c>
      <c r="H75" s="35">
        <v>2.2400000000000002</v>
      </c>
      <c r="I75" s="35">
        <v>3.7008700882102938</v>
      </c>
      <c r="J75" s="35">
        <v>5.1247421288973607</v>
      </c>
      <c r="K75" s="35">
        <v>6.4755550883981261</v>
      </c>
      <c r="L75" s="35">
        <v>7.7190982299236497</v>
      </c>
      <c r="M75" s="35">
        <v>8.8238775358890322</v>
      </c>
      <c r="N75" s="35">
        <v>9.7619133265166891</v>
      </c>
      <c r="O75" s="35">
        <v>10.509448874195989</v>
      </c>
      <c r="P75" s="35">
        <v>11.047552067206974</v>
      </c>
      <c r="Q75" s="35">
        <v>11.362594885051388</v>
      </c>
      <c r="R75" s="35">
        <v>11.446598542181821</v>
      </c>
      <c r="S75" s="35">
        <v>11.297435559006678</v>
      </c>
      <c r="T75" s="35">
        <v>10.918883642513565</v>
      </c>
      <c r="U75" s="35">
        <v>10.320530011928515</v>
      </c>
      <c r="V75" s="35">
        <v>9.5175285924627708</v>
      </c>
      <c r="W75" s="35">
        <v>5.5100043837847581</v>
      </c>
      <c r="X75" s="35">
        <v>3.7093076824247788</v>
      </c>
      <c r="Y75" s="35">
        <v>2.9002024989134014</v>
      </c>
      <c r="Z75" s="35">
        <v>2.5366481049443603</v>
      </c>
      <c r="AA75" s="35">
        <v>2.3732925857019862</v>
      </c>
    </row>
    <row r="76" spans="1:27">
      <c r="A76" s="35" t="s">
        <v>234</v>
      </c>
      <c r="B76" s="35" t="s">
        <v>252</v>
      </c>
      <c r="C76" s="35" t="s">
        <v>90</v>
      </c>
      <c r="D76" s="35">
        <v>2.2400565372229142</v>
      </c>
      <c r="E76" s="35">
        <v>2.2401140519013554</v>
      </c>
      <c r="F76" s="35">
        <v>2.240230075612708</v>
      </c>
      <c r="G76" s="35">
        <v>2.2404641289354568</v>
      </c>
      <c r="H76" s="35">
        <v>2.2409362820604626</v>
      </c>
      <c r="I76" s="35">
        <v>2.2400000000000002</v>
      </c>
      <c r="J76" s="35">
        <v>3.8963949153283748</v>
      </c>
      <c r="K76" s="35">
        <v>5.5041996890942579</v>
      </c>
      <c r="L76" s="35">
        <v>7.016249565574741</v>
      </c>
      <c r="M76" s="35">
        <v>8.3881887472073995</v>
      </c>
      <c r="N76" s="35">
        <v>9.5797715664682901</v>
      </c>
      <c r="O76" s="35">
        <v>10.556043087589668</v>
      </c>
      <c r="P76" s="35">
        <v>11.288364505310948</v>
      </c>
      <c r="Q76" s="35">
        <v>11.755253260716362</v>
      </c>
      <c r="R76" s="35">
        <v>11.943013229464336</v>
      </c>
      <c r="S76" s="35">
        <v>11.846136495914221</v>
      </c>
      <c r="T76" s="35">
        <v>11.467464927155651</v>
      </c>
      <c r="U76" s="35">
        <v>10.818106807186242</v>
      </c>
      <c r="V76" s="35">
        <v>6.4922950601949427</v>
      </c>
      <c r="W76" s="35">
        <v>4.3479258728522989</v>
      </c>
      <c r="X76" s="35">
        <v>3.2849301900598658</v>
      </c>
      <c r="Y76" s="35">
        <v>2.7579874283819534</v>
      </c>
      <c r="Z76" s="35">
        <v>2.4967740682718498</v>
      </c>
      <c r="AA76" s="35">
        <v>2.3672867226581786</v>
      </c>
    </row>
    <row r="77" spans="1:27">
      <c r="A77" s="35" t="s">
        <v>234</v>
      </c>
      <c r="B77" s="35" t="s">
        <v>252</v>
      </c>
      <c r="C77" s="35" t="s">
        <v>91</v>
      </c>
      <c r="D77" s="35">
        <v>2.2402238314040774</v>
      </c>
      <c r="E77" s="35">
        <v>2.2404161509882168</v>
      </c>
      <c r="F77" s="35">
        <v>2.240773714688105</v>
      </c>
      <c r="G77" s="35">
        <v>2.2414385029365298</v>
      </c>
      <c r="H77" s="35">
        <v>2.2426744880641643</v>
      </c>
      <c r="I77" s="35">
        <v>2.2400000000000002</v>
      </c>
      <c r="J77" s="35">
        <v>4.2504375683992546</v>
      </c>
      <c r="K77" s="35">
        <v>6.1909432203724197</v>
      </c>
      <c r="L77" s="35">
        <v>7.9940175810514713</v>
      </c>
      <c r="M77" s="35">
        <v>9.5969417441231819</v>
      </c>
      <c r="N77" s="35">
        <v>10.9439589129721</v>
      </c>
      <c r="O77" s="35">
        <v>11.988213868835357</v>
      </c>
      <c r="P77" s="35">
        <v>12.693382802683102</v>
      </c>
      <c r="Q77" s="35">
        <v>13.034936818058545</v>
      </c>
      <c r="R77" s="35">
        <v>13.000995154656732</v>
      </c>
      <c r="S77" s="35">
        <v>12.592738453749831</v>
      </c>
      <c r="T77" s="35">
        <v>11.824367690258414</v>
      </c>
      <c r="U77" s="35">
        <v>10.722610199993019</v>
      </c>
      <c r="V77" s="35">
        <v>6.8024655595317522</v>
      </c>
      <c r="W77" s="35">
        <v>4.69397247912329</v>
      </c>
      <c r="X77" s="35">
        <v>3.5598961942219125</v>
      </c>
      <c r="Y77" s="35">
        <v>2.9499207421200926</v>
      </c>
      <c r="Z77" s="35">
        <v>2.6218387099672236</v>
      </c>
      <c r="AA77" s="35">
        <v>2.4453761663506501</v>
      </c>
    </row>
    <row r="78" spans="1:27">
      <c r="A78" s="35" t="s">
        <v>234</v>
      </c>
      <c r="B78" s="35" t="s">
        <v>252</v>
      </c>
      <c r="C78" s="35" t="s">
        <v>92</v>
      </c>
      <c r="D78" s="35">
        <v>2.2414429477176205</v>
      </c>
      <c r="E78" s="35">
        <v>2.242534682364266</v>
      </c>
      <c r="F78" s="35">
        <v>2.244452423749848</v>
      </c>
      <c r="G78" s="35">
        <v>2.2478211288040217</v>
      </c>
      <c r="H78" s="35">
        <v>2.2537385970441819</v>
      </c>
      <c r="I78" s="35">
        <v>2.264133223409559</v>
      </c>
      <c r="J78" s="35">
        <v>2.2400000000000002</v>
      </c>
      <c r="K78" s="35">
        <v>4.8919761961208215</v>
      </c>
      <c r="L78" s="35">
        <v>7.4356588646572641</v>
      </c>
      <c r="M78" s="35">
        <v>9.7671766474749742</v>
      </c>
      <c r="N78" s="35">
        <v>11.791321945917385</v>
      </c>
      <c r="O78" s="35">
        <v>13.425438725955118</v>
      </c>
      <c r="P78" s="35">
        <v>14.602797779817015</v>
      </c>
      <c r="Q78" s="35">
        <v>15.275321615192775</v>
      </c>
      <c r="R78" s="35">
        <v>15.415547701074782</v>
      </c>
      <c r="S78" s="35">
        <v>15.017749901036275</v>
      </c>
      <c r="T78" s="35">
        <v>14.098172300184238</v>
      </c>
      <c r="U78" s="35">
        <v>8.9906378301780165</v>
      </c>
      <c r="V78" s="35">
        <v>6.0830130681709305</v>
      </c>
      <c r="W78" s="35">
        <v>4.4277561518869231</v>
      </c>
      <c r="X78" s="35">
        <v>3.4854490513603928</v>
      </c>
      <c r="Y78" s="35">
        <v>2.9490110742902735</v>
      </c>
      <c r="Z78" s="35">
        <v>2.6436268709002242</v>
      </c>
      <c r="AA78" s="35">
        <v>2.4697773008352306</v>
      </c>
    </row>
    <row r="79" spans="1:27">
      <c r="A79" s="35" t="s">
        <v>234</v>
      </c>
      <c r="B79" s="35" t="s">
        <v>252</v>
      </c>
      <c r="C79" s="35" t="s">
        <v>93</v>
      </c>
      <c r="D79" s="35">
        <v>2.2425306045076936</v>
      </c>
      <c r="E79" s="35">
        <v>2.2443136807560218</v>
      </c>
      <c r="F79" s="35">
        <v>2.247353121204164</v>
      </c>
      <c r="G79" s="35">
        <v>2.2525341661799256</v>
      </c>
      <c r="H79" s="35">
        <v>2.2613658006530648</v>
      </c>
      <c r="I79" s="35">
        <v>2.2764202477447304</v>
      </c>
      <c r="J79" s="35">
        <v>2.3020821315019271</v>
      </c>
      <c r="K79" s="35">
        <v>2.2400000000000002</v>
      </c>
      <c r="L79" s="35">
        <v>5.13940079763033</v>
      </c>
      <c r="M79" s="35">
        <v>7.9072357198032783</v>
      </c>
      <c r="N79" s="35">
        <v>10.417908945149543</v>
      </c>
      <c r="O79" s="35">
        <v>12.557493857814546</v>
      </c>
      <c r="P79" s="35">
        <v>14.228902686290375</v>
      </c>
      <c r="Q79" s="35">
        <v>15.35629204736995</v>
      </c>
      <c r="R79" s="35">
        <v>15.888504485211698</v>
      </c>
      <c r="S79" s="35">
        <v>15.801389839075107</v>
      </c>
      <c r="T79" s="35">
        <v>15.098901103211082</v>
      </c>
      <c r="U79" s="35">
        <v>9.783625719252159</v>
      </c>
      <c r="V79" s="35">
        <v>6.6654395095979231</v>
      </c>
      <c r="W79" s="35">
        <v>4.8361673579759499</v>
      </c>
      <c r="X79" s="35">
        <v>3.763031765771939</v>
      </c>
      <c r="Y79" s="35">
        <v>3.1334808275837966</v>
      </c>
      <c r="Z79" s="35">
        <v>2.7641571497067288</v>
      </c>
      <c r="AA79" s="35">
        <v>2.5474948103046064</v>
      </c>
    </row>
    <row r="80" spans="1:27">
      <c r="A80" s="35" t="s">
        <v>234</v>
      </c>
      <c r="B80" s="35" t="s">
        <v>240</v>
      </c>
      <c r="C80" s="35" t="s">
        <v>82</v>
      </c>
      <c r="D80" s="35">
        <v>1.0009561467957344</v>
      </c>
      <c r="E80" s="35">
        <v>1.0016476892657609</v>
      </c>
      <c r="F80" s="35">
        <v>1.0028393965535585</v>
      </c>
      <c r="G80" s="35">
        <v>1.0048930177284585</v>
      </c>
      <c r="H80" s="35">
        <v>1.0084319403927586</v>
      </c>
      <c r="I80" s="35">
        <v>1.0145304232955303</v>
      </c>
      <c r="J80" s="35">
        <v>1</v>
      </c>
      <c r="K80" s="35">
        <v>2.3842593074161655</v>
      </c>
      <c r="L80" s="35">
        <v>3.7081802612465018</v>
      </c>
      <c r="M80" s="35">
        <v>4.9140545909351019</v>
      </c>
      <c r="N80" s="35">
        <v>5.9493195495349074</v>
      </c>
      <c r="O80" s="35">
        <v>6.7688490665240497</v>
      </c>
      <c r="P80" s="35">
        <v>7.3369207440069966</v>
      </c>
      <c r="Q80" s="35">
        <v>7.6287729570812273</v>
      </c>
      <c r="R80" s="35">
        <v>7.6316841860625804</v>
      </c>
      <c r="S80" s="35">
        <v>7.3455275336546411</v>
      </c>
      <c r="T80" s="35">
        <v>6.7827762562635083</v>
      </c>
      <c r="U80" s="35">
        <v>4.3557194932148278</v>
      </c>
      <c r="V80" s="35">
        <v>2.9473091847440922</v>
      </c>
      <c r="W80" s="35">
        <v>2.1300149099637342</v>
      </c>
      <c r="X80" s="35">
        <v>1.6557426559399477</v>
      </c>
      <c r="Y80" s="35">
        <v>1.3805245639041852</v>
      </c>
      <c r="Z80" s="35">
        <v>1.220816721960712</v>
      </c>
      <c r="AA80" s="35">
        <v>1.128138967422224</v>
      </c>
    </row>
    <row r="81" spans="1:27">
      <c r="A81" s="35" t="s">
        <v>234</v>
      </c>
      <c r="B81" s="35" t="s">
        <v>240</v>
      </c>
      <c r="C81" s="35" t="s">
        <v>83</v>
      </c>
      <c r="D81" s="35">
        <v>1.0004390585258243</v>
      </c>
      <c r="E81" s="35">
        <v>1.0007941126382889</v>
      </c>
      <c r="F81" s="35">
        <v>1.0014362888890636</v>
      </c>
      <c r="G81" s="35">
        <v>1.0025977747656714</v>
      </c>
      <c r="H81" s="35">
        <v>1.0046985211572295</v>
      </c>
      <c r="I81" s="35">
        <v>1.0084980812642652</v>
      </c>
      <c r="J81" s="35">
        <v>1</v>
      </c>
      <c r="K81" s="35">
        <v>2.1869453128283896</v>
      </c>
      <c r="L81" s="35">
        <v>3.3295021082986884</v>
      </c>
      <c r="M81" s="35">
        <v>4.3849418785342484</v>
      </c>
      <c r="N81" s="35">
        <v>5.3137940547943057</v>
      </c>
      <c r="O81" s="35">
        <v>6.0813220990906256</v>
      </c>
      <c r="P81" s="35">
        <v>6.6588225559658687</v>
      </c>
      <c r="Q81" s="35">
        <v>7.0246984834402655</v>
      </c>
      <c r="R81" s="35">
        <v>7.1652671197369457</v>
      </c>
      <c r="S81" s="35">
        <v>7.0752715812532534</v>
      </c>
      <c r="T81" s="35">
        <v>6.75807745566956</v>
      </c>
      <c r="U81" s="35">
        <v>4.1835949679834989</v>
      </c>
      <c r="V81" s="35">
        <v>2.7601841931095219</v>
      </c>
      <c r="W81" s="35">
        <v>1.9731917611476379</v>
      </c>
      <c r="X81" s="35">
        <v>1.5380699404489599</v>
      </c>
      <c r="Y81" s="35">
        <v>1.2974945662027917</v>
      </c>
      <c r="Z81" s="35">
        <v>1.1644823660774306</v>
      </c>
      <c r="AA81" s="35">
        <v>1.0909409845556233</v>
      </c>
    </row>
    <row r="82" spans="1:27">
      <c r="A82" s="35" t="s">
        <v>234</v>
      </c>
      <c r="B82" s="35" t="s">
        <v>240</v>
      </c>
      <c r="C82" s="35" t="s">
        <v>84</v>
      </c>
      <c r="D82" s="35">
        <v>1.0000769621802419</v>
      </c>
      <c r="E82" s="35">
        <v>1.0001482725064352</v>
      </c>
      <c r="F82" s="35">
        <v>1.0002856563586879</v>
      </c>
      <c r="G82" s="35">
        <v>1.0005503350366203</v>
      </c>
      <c r="H82" s="35">
        <v>1.0010602552448791</v>
      </c>
      <c r="I82" s="35">
        <v>1</v>
      </c>
      <c r="J82" s="35">
        <v>2.1394918963959868</v>
      </c>
      <c r="K82" s="35">
        <v>3.2424429308066944</v>
      </c>
      <c r="L82" s="35">
        <v>4.273484021931595</v>
      </c>
      <c r="M82" s="35">
        <v>5.199552073551132</v>
      </c>
      <c r="N82" s="35">
        <v>5.9909502313302854</v>
      </c>
      <c r="O82" s="35">
        <v>6.622300192053145</v>
      </c>
      <c r="P82" s="35">
        <v>7.0733560269402656</v>
      </c>
      <c r="Q82" s="35">
        <v>7.3296534216227673</v>
      </c>
      <c r="R82" s="35">
        <v>7.3829735131531367</v>
      </c>
      <c r="S82" s="35">
        <v>7.2316064498757218</v>
      </c>
      <c r="T82" s="35">
        <v>6.8804062224032103</v>
      </c>
      <c r="U82" s="35">
        <v>6.3406350073968465</v>
      </c>
      <c r="V82" s="35">
        <v>3.7721047139989379</v>
      </c>
      <c r="W82" s="35">
        <v>2.4388859254998545</v>
      </c>
      <c r="X82" s="35">
        <v>1.7468667024539988</v>
      </c>
      <c r="Y82" s="35">
        <v>1.387667890378963</v>
      </c>
      <c r="Z82" s="35">
        <v>1.201222510974282</v>
      </c>
      <c r="AA82" s="35">
        <v>1.1044463571208174</v>
      </c>
    </row>
    <row r="83" spans="1:27">
      <c r="A83" s="35" t="s">
        <v>234</v>
      </c>
      <c r="B83" s="35" t="s">
        <v>240</v>
      </c>
      <c r="C83" s="35" t="s">
        <v>85</v>
      </c>
      <c r="D83" s="35">
        <v>1.0000059981194049</v>
      </c>
      <c r="E83" s="35">
        <v>1.0000127580566827</v>
      </c>
      <c r="F83" s="35">
        <v>1.0000271365071833</v>
      </c>
      <c r="G83" s="35">
        <v>1.0000577196073372</v>
      </c>
      <c r="H83" s="35">
        <v>1</v>
      </c>
      <c r="I83" s="35">
        <v>2.0450363868879169</v>
      </c>
      <c r="J83" s="35">
        <v>3.0619227938908931</v>
      </c>
      <c r="K83" s="35">
        <v>4.0232675126803308</v>
      </c>
      <c r="L83" s="35">
        <v>4.90317495259933</v>
      </c>
      <c r="M83" s="35">
        <v>5.6779431860929144</v>
      </c>
      <c r="N83" s="35">
        <v>6.3267024037822122</v>
      </c>
      <c r="O83" s="35">
        <v>6.8319770812192111</v>
      </c>
      <c r="P83" s="35">
        <v>7.1801567143251193</v>
      </c>
      <c r="Q83" s="35">
        <v>7.3618624433862916</v>
      </c>
      <c r="R83" s="35">
        <v>7.3721996899150994</v>
      </c>
      <c r="S83" s="35">
        <v>7.2108900011365931</v>
      </c>
      <c r="T83" s="35">
        <v>6.8822785506268671</v>
      </c>
      <c r="U83" s="35">
        <v>6.3952170930596086</v>
      </c>
      <c r="V83" s="35">
        <v>5.7628255258903307</v>
      </c>
      <c r="W83" s="35">
        <v>3.239212202909092</v>
      </c>
      <c r="X83" s="35">
        <v>2.0527514103552411</v>
      </c>
      <c r="Y83" s="35">
        <v>1.4949443963216664</v>
      </c>
      <c r="Z83" s="35">
        <v>1.2326949677204002</v>
      </c>
      <c r="AA83" s="35">
        <v>1.1094000627238294</v>
      </c>
    </row>
    <row r="84" spans="1:27">
      <c r="A84" s="35" t="s">
        <v>234</v>
      </c>
      <c r="B84" s="35" t="s">
        <v>240</v>
      </c>
      <c r="C84" s="35" t="s">
        <v>86</v>
      </c>
      <c r="D84" s="35">
        <v>1.0000009316240936</v>
      </c>
      <c r="E84" s="35">
        <v>1.0000021819914109</v>
      </c>
      <c r="F84" s="35">
        <v>1.0000051105231713</v>
      </c>
      <c r="G84" s="35">
        <v>1.0000119695462388</v>
      </c>
      <c r="H84" s="35">
        <v>1</v>
      </c>
      <c r="I84" s="35">
        <v>1.778508787599238</v>
      </c>
      <c r="J84" s="35">
        <v>2.5384459202270548</v>
      </c>
      <c r="K84" s="35">
        <v>3.261682777562211</v>
      </c>
      <c r="L84" s="35">
        <v>3.9309662398056817</v>
      </c>
      <c r="M84" s="35">
        <v>4.5303302681190427</v>
      </c>
      <c r="N84" s="35">
        <v>5.0454767812045302</v>
      </c>
      <c r="O84" s="35">
        <v>5.4641167420555661</v>
      </c>
      <c r="P84" s="35">
        <v>5.7762633181096668</v>
      </c>
      <c r="Q84" s="35">
        <v>5.9744701213448499</v>
      </c>
      <c r="R84" s="35">
        <v>6.0540088450016976</v>
      </c>
      <c r="S84" s="35">
        <v>6.0129820593322716</v>
      </c>
      <c r="T84" s="35">
        <v>5.8523684755857888</v>
      </c>
      <c r="U84" s="35">
        <v>5.5759995984396253</v>
      </c>
      <c r="V84" s="35">
        <v>5.190468323841718</v>
      </c>
      <c r="W84" s="35">
        <v>2.7891643543456781</v>
      </c>
      <c r="X84" s="35">
        <v>1.7639024661392715</v>
      </c>
      <c r="Y84" s="35">
        <v>1.3261561613142421</v>
      </c>
      <c r="Z84" s="35">
        <v>1.1392557902069236</v>
      </c>
      <c r="AA84" s="35">
        <v>1.0594567186099266</v>
      </c>
    </row>
    <row r="85" spans="1:27">
      <c r="A85" s="35" t="s">
        <v>234</v>
      </c>
      <c r="B85" s="35" t="s">
        <v>240</v>
      </c>
      <c r="C85" s="35" t="s">
        <v>87</v>
      </c>
      <c r="D85" s="35">
        <v>1.0000000832061602</v>
      </c>
      <c r="E85" s="35">
        <v>1.0000002086924455</v>
      </c>
      <c r="F85" s="35">
        <v>1.0000005234292357</v>
      </c>
      <c r="G85" s="35">
        <v>1</v>
      </c>
      <c r="H85" s="35">
        <v>1.7031460392549529</v>
      </c>
      <c r="I85" s="35">
        <v>2.3906147779124476</v>
      </c>
      <c r="J85" s="35">
        <v>3.0470784554994128</v>
      </c>
      <c r="K85" s="35">
        <v>3.6579005984665578</v>
      </c>
      <c r="L85" s="35">
        <v>4.2094623540972744</v>
      </c>
      <c r="M85" s="35">
        <v>4.6894661356054002</v>
      </c>
      <c r="N85" s="35">
        <v>5.0872098083695221</v>
      </c>
      <c r="O85" s="35">
        <v>5.3938253040645074</v>
      </c>
      <c r="P85" s="35">
        <v>5.6024763425643336</v>
      </c>
      <c r="Q85" s="35">
        <v>5.7085108532209192</v>
      </c>
      <c r="R85" s="35">
        <v>5.7095646971435317</v>
      </c>
      <c r="S85" s="35">
        <v>5.6056143778932572</v>
      </c>
      <c r="T85" s="35">
        <v>5.3989775653581535</v>
      </c>
      <c r="U85" s="35">
        <v>5.0942614211287882</v>
      </c>
      <c r="V85" s="35">
        <v>4.6982598775083879</v>
      </c>
      <c r="W85" s="35">
        <v>4.2198021604184612</v>
      </c>
      <c r="X85" s="35">
        <v>2.2837425602528434</v>
      </c>
      <c r="Y85" s="35">
        <v>1.5118311246770344</v>
      </c>
      <c r="Z85" s="35">
        <v>1.2040682519216006</v>
      </c>
      <c r="AA85" s="35">
        <v>1.0813624835117543</v>
      </c>
    </row>
    <row r="86" spans="1:27">
      <c r="A86" s="35" t="s">
        <v>234</v>
      </c>
      <c r="B86" s="35" t="s">
        <v>240</v>
      </c>
      <c r="C86" s="35" t="s">
        <v>88</v>
      </c>
      <c r="D86" s="35">
        <v>1.0000001102521656</v>
      </c>
      <c r="E86" s="35">
        <v>1.0000002708720477</v>
      </c>
      <c r="F86" s="35">
        <v>1.0000006654895701</v>
      </c>
      <c r="G86" s="35">
        <v>1</v>
      </c>
      <c r="H86" s="35">
        <v>1.6513912774798158</v>
      </c>
      <c r="I86" s="35">
        <v>2.2879793398311605</v>
      </c>
      <c r="J86" s="35">
        <v>2.8952973829057465</v>
      </c>
      <c r="K86" s="35">
        <v>3.4595437793962232</v>
      </c>
      <c r="L86" s="35">
        <v>3.9678957281975018</v>
      </c>
      <c r="M86" s="35">
        <v>4.4088006594191818</v>
      </c>
      <c r="N86" s="35">
        <v>4.7722387727143367</v>
      </c>
      <c r="O86" s="35">
        <v>5.0499507426007311</v>
      </c>
      <c r="P86" s="35">
        <v>5.235625416049289</v>
      </c>
      <c r="Q86" s="35">
        <v>5.3250432368117293</v>
      </c>
      <c r="R86" s="35">
        <v>5.3161721370928117</v>
      </c>
      <c r="S86" s="35">
        <v>5.2092137173776925</v>
      </c>
      <c r="T86" s="35">
        <v>5.0065986649530796</v>
      </c>
      <c r="U86" s="35">
        <v>4.7129315152387807</v>
      </c>
      <c r="V86" s="35">
        <v>4.3348860112578906</v>
      </c>
      <c r="W86" s="35">
        <v>3.8810534392576406</v>
      </c>
      <c r="X86" s="35">
        <v>2.1726657785431431</v>
      </c>
      <c r="Y86" s="35">
        <v>1.4773063246339955</v>
      </c>
      <c r="Z86" s="35">
        <v>1.1942764355404367</v>
      </c>
      <c r="AA86" s="35">
        <v>1.0790757035018121</v>
      </c>
    </row>
    <row r="87" spans="1:27">
      <c r="A87" s="35" t="s">
        <v>234</v>
      </c>
      <c r="B87" s="35" t="s">
        <v>240</v>
      </c>
      <c r="C87" s="35" t="s">
        <v>89</v>
      </c>
      <c r="D87" s="35">
        <v>1.0000018109037274</v>
      </c>
      <c r="E87" s="35">
        <v>1.000004030240363</v>
      </c>
      <c r="F87" s="35">
        <v>1.0000089694648795</v>
      </c>
      <c r="G87" s="35">
        <v>1.0000199619111962</v>
      </c>
      <c r="H87" s="35">
        <v>1</v>
      </c>
      <c r="I87" s="35">
        <v>1.6521741465224524</v>
      </c>
      <c r="J87" s="35">
        <v>2.2878313075434642</v>
      </c>
      <c r="K87" s="35">
        <v>2.8908728073205916</v>
      </c>
      <c r="L87" s="35">
        <v>3.4460259955016288</v>
      </c>
      <c r="M87" s="35">
        <v>3.9392310428076036</v>
      </c>
      <c r="N87" s="35">
        <v>4.357997020766379</v>
      </c>
      <c r="O87" s="35">
        <v>4.6917182474089234</v>
      </c>
      <c r="P87" s="35">
        <v>4.9319428871459703</v>
      </c>
      <c r="Q87" s="35">
        <v>5.0725870022550836</v>
      </c>
      <c r="R87" s="35">
        <v>5.1100886349025982</v>
      </c>
      <c r="S87" s="35">
        <v>5.043498017413695</v>
      </c>
      <c r="T87" s="35">
        <v>4.874501626122127</v>
      </c>
      <c r="U87" s="35">
        <v>4.6073794696109438</v>
      </c>
      <c r="V87" s="35">
        <v>4.2488966930637364</v>
      </c>
      <c r="W87" s="35">
        <v>2.4598233856181952</v>
      </c>
      <c r="X87" s="35">
        <v>1.6559409296539189</v>
      </c>
      <c r="Y87" s="35">
        <v>1.2947332584434827</v>
      </c>
      <c r="Z87" s="35">
        <v>1.1324321897073035</v>
      </c>
      <c r="AA87" s="35">
        <v>1.059505618616958</v>
      </c>
    </row>
    <row r="88" spans="1:27">
      <c r="A88" s="35" t="s">
        <v>234</v>
      </c>
      <c r="B88" s="35" t="s">
        <v>240</v>
      </c>
      <c r="C88" s="35" t="s">
        <v>90</v>
      </c>
      <c r="D88" s="35">
        <v>1.000025239831658</v>
      </c>
      <c r="E88" s="35">
        <v>1.0000509160273907</v>
      </c>
      <c r="F88" s="35">
        <v>1.0001027123271018</v>
      </c>
      <c r="G88" s="35">
        <v>1.0002072004176146</v>
      </c>
      <c r="H88" s="35">
        <v>1.0004179830627065</v>
      </c>
      <c r="I88" s="35">
        <v>1</v>
      </c>
      <c r="J88" s="35">
        <v>1.7394620157715956</v>
      </c>
      <c r="K88" s="35">
        <v>2.4572320040599362</v>
      </c>
      <c r="L88" s="35">
        <v>3.1322542703458662</v>
      </c>
      <c r="M88" s="35">
        <v>3.7447271192890175</v>
      </c>
      <c r="N88" s="35">
        <v>4.2766837350304865</v>
      </c>
      <c r="O88" s="35">
        <v>4.7125192355311016</v>
      </c>
      <c r="P88" s="35">
        <v>5.0394484398709585</v>
      </c>
      <c r="Q88" s="35">
        <v>5.247880919962661</v>
      </c>
      <c r="R88" s="35">
        <v>5.3317023345822925</v>
      </c>
      <c r="S88" s="35">
        <v>5.2884537928188484</v>
      </c>
      <c r="T88" s="35">
        <v>5.1194039853373443</v>
      </c>
      <c r="U88" s="35">
        <v>4.8295119674938576</v>
      </c>
      <c r="V88" s="35">
        <v>2.898346009015599</v>
      </c>
      <c r="W88" s="35">
        <v>1.9410383360947763</v>
      </c>
      <c r="X88" s="35">
        <v>1.4664866919910113</v>
      </c>
      <c r="Y88" s="35">
        <v>1.2312443876705148</v>
      </c>
      <c r="Z88" s="35">
        <v>1.1146312804785043</v>
      </c>
      <c r="AA88" s="35">
        <v>1.0568244297581153</v>
      </c>
    </row>
    <row r="89" spans="1:27">
      <c r="A89" s="35" t="s">
        <v>234</v>
      </c>
      <c r="B89" s="35" t="s">
        <v>240</v>
      </c>
      <c r="C89" s="35" t="s">
        <v>91</v>
      </c>
      <c r="D89" s="35">
        <v>1.000099924733963</v>
      </c>
      <c r="E89" s="35">
        <v>1.0001857816911681</v>
      </c>
      <c r="F89" s="35">
        <v>1.000345408342904</v>
      </c>
      <c r="G89" s="35">
        <v>1.0006421888109507</v>
      </c>
      <c r="H89" s="35">
        <v>1.0011939678857875</v>
      </c>
      <c r="I89" s="35">
        <v>1</v>
      </c>
      <c r="J89" s="35">
        <v>1.89751677160681</v>
      </c>
      <c r="K89" s="35">
        <v>2.7638139376662587</v>
      </c>
      <c r="L89" s="35">
        <v>3.5687578486836924</v>
      </c>
      <c r="M89" s="35">
        <v>4.2843489929121343</v>
      </c>
      <c r="N89" s="35">
        <v>4.8856959432911156</v>
      </c>
      <c r="O89" s="35">
        <v>5.3518811914443551</v>
      </c>
      <c r="P89" s="35">
        <v>5.666688751197813</v>
      </c>
      <c r="Q89" s="35">
        <v>5.8191682223475647</v>
      </c>
      <c r="R89" s="35">
        <v>5.8040156940431835</v>
      </c>
      <c r="S89" s="35">
        <v>5.6217582382811742</v>
      </c>
      <c r="T89" s="35">
        <v>5.27873557600822</v>
      </c>
      <c r="U89" s="35">
        <v>4.786879553568312</v>
      </c>
      <c r="V89" s="35">
        <v>3.0368149819338175</v>
      </c>
      <c r="W89" s="35">
        <v>2.0955234281800399</v>
      </c>
      <c r="X89" s="35">
        <v>1.5892393724204965</v>
      </c>
      <c r="Y89" s="35">
        <v>1.316928902732184</v>
      </c>
      <c r="Z89" s="35">
        <v>1.170463709806796</v>
      </c>
      <c r="AA89" s="35">
        <v>1.0916857885493974</v>
      </c>
    </row>
    <row r="90" spans="1:27">
      <c r="A90" s="35" t="s">
        <v>234</v>
      </c>
      <c r="B90" s="35" t="s">
        <v>240</v>
      </c>
      <c r="C90" s="35" t="s">
        <v>92</v>
      </c>
      <c r="D90" s="35">
        <v>1.0006441730882234</v>
      </c>
      <c r="E90" s="35">
        <v>1.0011315546269044</v>
      </c>
      <c r="F90" s="35">
        <v>1.0019876891740391</v>
      </c>
      <c r="G90" s="35">
        <v>1.0034915753589382</v>
      </c>
      <c r="H90" s="35">
        <v>1.0061333022518668</v>
      </c>
      <c r="I90" s="35">
        <v>1.0107737604506959</v>
      </c>
      <c r="J90" s="35">
        <v>1</v>
      </c>
      <c r="K90" s="35">
        <v>2.1839179446967951</v>
      </c>
      <c r="L90" s="35">
        <v>3.3194905645791355</v>
      </c>
      <c r="M90" s="35">
        <v>4.3603467176227557</v>
      </c>
      <c r="N90" s="35">
        <v>5.2639830115702608</v>
      </c>
      <c r="O90" s="35">
        <v>5.9934994312299628</v>
      </c>
      <c r="P90" s="35">
        <v>6.5191061517040243</v>
      </c>
      <c r="Q90" s="35">
        <v>6.8193400067824879</v>
      </c>
      <c r="R90" s="35">
        <v>6.8819409379798131</v>
      </c>
      <c r="S90" s="35">
        <v>6.7043526343911939</v>
      </c>
      <c r="T90" s="35">
        <v>6.293826919725106</v>
      </c>
      <c r="U90" s="35">
        <v>4.013677602758043</v>
      </c>
      <c r="V90" s="35">
        <v>2.7156308340048794</v>
      </c>
      <c r="W90" s="35">
        <v>1.9766768535209476</v>
      </c>
      <c r="X90" s="35">
        <v>1.5560040407858895</v>
      </c>
      <c r="Y90" s="35">
        <v>1.3165228010224435</v>
      </c>
      <c r="Z90" s="35">
        <v>1.1801905673661715</v>
      </c>
      <c r="AA90" s="35">
        <v>1.102579152158585</v>
      </c>
    </row>
    <row r="91" spans="1:27">
      <c r="A91" s="35" t="s">
        <v>234</v>
      </c>
      <c r="B91" s="35" t="s">
        <v>240</v>
      </c>
      <c r="C91" s="35" t="s">
        <v>93</v>
      </c>
      <c r="D91" s="35">
        <v>1.0011297341552203</v>
      </c>
      <c r="E91" s="35">
        <v>1.0019257503375096</v>
      </c>
      <c r="F91" s="35">
        <v>1.003282643394716</v>
      </c>
      <c r="G91" s="35">
        <v>1.0055956099017525</v>
      </c>
      <c r="H91" s="35">
        <v>1.0095383038629753</v>
      </c>
      <c r="I91" s="35">
        <v>1.0162590391717545</v>
      </c>
      <c r="J91" s="35">
        <v>1.0277152372776459</v>
      </c>
      <c r="K91" s="35">
        <v>1</v>
      </c>
      <c r="L91" s="35">
        <v>2.2943753560849687</v>
      </c>
      <c r="M91" s="35">
        <v>3.530015946340749</v>
      </c>
      <c r="N91" s="35">
        <v>4.6508522076560457</v>
      </c>
      <c r="O91" s="35">
        <v>5.6060240436672073</v>
      </c>
      <c r="P91" s="35">
        <v>6.3521886992367742</v>
      </c>
      <c r="Q91" s="35">
        <v>6.8554875211472979</v>
      </c>
      <c r="R91" s="35">
        <v>7.0930823594695074</v>
      </c>
      <c r="S91" s="35">
        <v>7.0541918924442433</v>
      </c>
      <c r="T91" s="35">
        <v>6.7405808496478041</v>
      </c>
      <c r="U91" s="35">
        <v>4.3676900532375704</v>
      </c>
      <c r="V91" s="35">
        <v>2.9756426382133583</v>
      </c>
      <c r="W91" s="35">
        <v>2.1590032848106917</v>
      </c>
      <c r="X91" s="35">
        <v>1.6799248954339012</v>
      </c>
      <c r="Y91" s="35">
        <v>1.3988753694570519</v>
      </c>
      <c r="Z91" s="35">
        <v>1.2339987275476467</v>
      </c>
      <c r="AA91" s="35">
        <v>1.1372744688859848</v>
      </c>
    </row>
    <row r="92" spans="1:27">
      <c r="A92" s="35" t="s">
        <v>236</v>
      </c>
      <c r="B92" s="35" t="s">
        <v>240</v>
      </c>
      <c r="C92" s="35" t="s">
        <v>82</v>
      </c>
      <c r="D92" s="35">
        <v>1.0015457706531039</v>
      </c>
      <c r="E92" s="35">
        <v>1.0026637643129803</v>
      </c>
      <c r="F92" s="35">
        <v>1.004590357761586</v>
      </c>
      <c r="G92" s="35">
        <v>1.0079103786610077</v>
      </c>
      <c r="H92" s="35">
        <v>1.0136316369682932</v>
      </c>
      <c r="I92" s="35">
        <v>1.0234908509944409</v>
      </c>
      <c r="J92" s="35">
        <v>1</v>
      </c>
      <c r="K92" s="35">
        <v>3.2378858803228017</v>
      </c>
      <c r="L92" s="35">
        <v>5.3782247556818454</v>
      </c>
      <c r="M92" s="35">
        <v>7.3277215886784148</v>
      </c>
      <c r="N92" s="35">
        <v>9.0013999384147674</v>
      </c>
      <c r="O92" s="35">
        <v>10.326305990880547</v>
      </c>
      <c r="P92" s="35">
        <v>11.244688536144645</v>
      </c>
      <c r="Q92" s="35">
        <v>11.716516280614652</v>
      </c>
      <c r="R92" s="35">
        <v>11.721222767467838</v>
      </c>
      <c r="S92" s="35">
        <v>11.258602846075004</v>
      </c>
      <c r="T92" s="35">
        <v>10.348821614292673</v>
      </c>
      <c r="U92" s="35">
        <v>6.425079847363973</v>
      </c>
      <c r="V92" s="35">
        <v>4.1481498486696164</v>
      </c>
      <c r="W92" s="35">
        <v>2.826857437774704</v>
      </c>
      <c r="X92" s="35">
        <v>2.0601172937695829</v>
      </c>
      <c r="Y92" s="35">
        <v>1.6151813783117661</v>
      </c>
      <c r="Z92" s="35">
        <v>1.3569870338364844</v>
      </c>
      <c r="AA92" s="35">
        <v>1.2071579973325954</v>
      </c>
    </row>
    <row r="93" spans="1:27">
      <c r="A93" s="35" t="s">
        <v>236</v>
      </c>
      <c r="B93" s="35" t="s">
        <v>240</v>
      </c>
      <c r="C93" s="35" t="s">
        <v>83</v>
      </c>
      <c r="D93" s="35">
        <v>1.000692209387561</v>
      </c>
      <c r="E93" s="35">
        <v>1.0012519793846897</v>
      </c>
      <c r="F93" s="35">
        <v>1.002264419419695</v>
      </c>
      <c r="G93" s="35">
        <v>1.0040955908467792</v>
      </c>
      <c r="H93" s="35">
        <v>1.0074075784010377</v>
      </c>
      <c r="I93" s="35">
        <v>1.013397875867085</v>
      </c>
      <c r="J93" s="35">
        <v>1</v>
      </c>
      <c r="K93" s="35">
        <v>2.871310177882596</v>
      </c>
      <c r="L93" s="35">
        <v>4.6726384590294634</v>
      </c>
      <c r="M93" s="35">
        <v>6.3366200787702107</v>
      </c>
      <c r="N93" s="35">
        <v>7.8010266629639942</v>
      </c>
      <c r="O93" s="35">
        <v>9.0110933994672013</v>
      </c>
      <c r="P93" s="35">
        <v>9.9215670927389805</v>
      </c>
      <c r="Q93" s="35">
        <v>10.498398509928345</v>
      </c>
      <c r="R93" s="35">
        <v>10.720015729315003</v>
      </c>
      <c r="S93" s="35">
        <v>10.578130871345218</v>
      </c>
      <c r="T93" s="35">
        <v>10.078050042722278</v>
      </c>
      <c r="U93" s="35">
        <v>6.0191812558298396</v>
      </c>
      <c r="V93" s="35">
        <v>3.7750651693168136</v>
      </c>
      <c r="W93" s="35">
        <v>2.5343113351426725</v>
      </c>
      <c r="X93" s="35">
        <v>1.8483084646717836</v>
      </c>
      <c r="Y93" s="35">
        <v>1.4690229647341309</v>
      </c>
      <c r="Z93" s="35">
        <v>1.2593190456175707</v>
      </c>
      <c r="AA93" s="35">
        <v>1.1433754261012079</v>
      </c>
    </row>
    <row r="94" spans="1:27">
      <c r="A94" s="35" t="s">
        <v>236</v>
      </c>
      <c r="B94" s="35" t="s">
        <v>240</v>
      </c>
      <c r="C94" s="35" t="s">
        <v>84</v>
      </c>
      <c r="D94" s="35">
        <v>1.0001197933066375</v>
      </c>
      <c r="E94" s="35">
        <v>1.0002307893795819</v>
      </c>
      <c r="F94" s="35">
        <v>1.0004446303322185</v>
      </c>
      <c r="G94" s="35">
        <v>1.0008566084483046</v>
      </c>
      <c r="H94" s="35">
        <v>1.0016503103376815</v>
      </c>
      <c r="I94" s="35">
        <v>1</v>
      </c>
      <c r="J94" s="35">
        <v>2.7736439083033186</v>
      </c>
      <c r="K94" s="35">
        <v>4.4904111705599856</v>
      </c>
      <c r="L94" s="35">
        <v>6.0952490428326564</v>
      </c>
      <c r="M94" s="35">
        <v>7.5366940970926315</v>
      </c>
      <c r="N94" s="35">
        <v>8.7685225339836617</v>
      </c>
      <c r="O94" s="35">
        <v>9.7512324728479385</v>
      </c>
      <c r="P94" s="35">
        <v>10.453310685411369</v>
      </c>
      <c r="Q94" s="35">
        <v>10.852243151917177</v>
      </c>
      <c r="R94" s="35">
        <v>10.935237033516621</v>
      </c>
      <c r="S94" s="35">
        <v>10.699630908936992</v>
      </c>
      <c r="T94" s="35">
        <v>10.152980120088476</v>
      </c>
      <c r="U94" s="35">
        <v>9.3128144897742224</v>
      </c>
      <c r="V94" s="35">
        <v>5.314841250485304</v>
      </c>
      <c r="W94" s="35">
        <v>3.2396572231693388</v>
      </c>
      <c r="X94" s="35">
        <v>2.1625142586023114</v>
      </c>
      <c r="Y94" s="35">
        <v>1.60341349893769</v>
      </c>
      <c r="Z94" s="35">
        <v>1.3132072127338825</v>
      </c>
      <c r="AA94" s="35">
        <v>1.1625730254315332</v>
      </c>
    </row>
    <row r="95" spans="1:27">
      <c r="A95" s="35" t="s">
        <v>236</v>
      </c>
      <c r="B95" s="35" t="s">
        <v>240</v>
      </c>
      <c r="C95" s="35" t="s">
        <v>85</v>
      </c>
      <c r="D95" s="35">
        <v>1.0000091275730076</v>
      </c>
      <c r="E95" s="35">
        <v>1.0000194144340824</v>
      </c>
      <c r="F95" s="35">
        <v>1.0000412946848443</v>
      </c>
      <c r="G95" s="35">
        <v>1.0000878341850783</v>
      </c>
      <c r="H95" s="35">
        <v>1</v>
      </c>
      <c r="I95" s="35">
        <v>2.590272762655526</v>
      </c>
      <c r="J95" s="35">
        <v>4.1377085993991845</v>
      </c>
      <c r="K95" s="35">
        <v>5.6006244758178942</v>
      </c>
      <c r="L95" s="35">
        <v>6.9396140583033272</v>
      </c>
      <c r="M95" s="35">
        <v>8.1186091962283466</v>
      </c>
      <c r="N95" s="35">
        <v>9.1058514840164086</v>
      </c>
      <c r="O95" s="35">
        <v>9.8747477322901034</v>
      </c>
      <c r="P95" s="35">
        <v>10.404586304407788</v>
      </c>
      <c r="Q95" s="35">
        <v>10.681095022544355</v>
      </c>
      <c r="R95" s="35">
        <v>10.696825615088192</v>
      </c>
      <c r="S95" s="35">
        <v>10.451354349555684</v>
      </c>
      <c r="T95" s="35">
        <v>9.9512934466061012</v>
      </c>
      <c r="U95" s="35">
        <v>9.2101129676994038</v>
      </c>
      <c r="V95" s="35">
        <v>8.2477779741809378</v>
      </c>
      <c r="W95" s="35">
        <v>4.4074968305138356</v>
      </c>
      <c r="X95" s="35">
        <v>2.6020130157579753</v>
      </c>
      <c r="Y95" s="35">
        <v>1.7531762552721011</v>
      </c>
      <c r="Z95" s="35">
        <v>1.3541010378353917</v>
      </c>
      <c r="AA95" s="35">
        <v>1.1664783563188708</v>
      </c>
    </row>
    <row r="96" spans="1:27">
      <c r="A96" s="35" t="s">
        <v>236</v>
      </c>
      <c r="B96" s="35" t="s">
        <v>240</v>
      </c>
      <c r="C96" s="35" t="s">
        <v>86</v>
      </c>
      <c r="D96" s="35">
        <v>1.0000014844559733</v>
      </c>
      <c r="E96" s="35">
        <v>1.000003476799501</v>
      </c>
      <c r="F96" s="35">
        <v>1.000008143141317</v>
      </c>
      <c r="G96" s="35">
        <v>1.0000190723538969</v>
      </c>
      <c r="H96" s="35">
        <v>1</v>
      </c>
      <c r="I96" s="35">
        <v>2.2404810351855993</v>
      </c>
      <c r="J96" s="35">
        <v>3.4513698728892632</v>
      </c>
      <c r="K96" s="35">
        <v>4.6037802499617646</v>
      </c>
      <c r="L96" s="35">
        <v>5.6702209315585037</v>
      </c>
      <c r="M96" s="35">
        <v>6.6252515261237495</v>
      </c>
      <c r="N96" s="35">
        <v>7.446089376644581</v>
      </c>
      <c r="O96" s="35">
        <v>8.1131530505281013</v>
      </c>
      <c r="P96" s="35">
        <v>8.6105294629219973</v>
      </c>
      <c r="Q96" s="35">
        <v>8.9263534900549821</v>
      </c>
      <c r="R96" s="35">
        <v>9.0530910167609466</v>
      </c>
      <c r="S96" s="35">
        <v>8.9877186659690054</v>
      </c>
      <c r="T96" s="35">
        <v>8.7317959226366959</v>
      </c>
      <c r="U96" s="35">
        <v>8.2914279315796229</v>
      </c>
      <c r="V96" s="35">
        <v>7.6771198566708696</v>
      </c>
      <c r="W96" s="35">
        <v>3.8508662789024544</v>
      </c>
      <c r="X96" s="35">
        <v>2.217207226265872</v>
      </c>
      <c r="Y96" s="35">
        <v>1.5196993779182979</v>
      </c>
      <c r="Z96" s="35">
        <v>1.2218910942857573</v>
      </c>
      <c r="AA96" s="35">
        <v>1.0947387274553775</v>
      </c>
    </row>
    <row r="97" spans="1:27">
      <c r="A97" s="35" t="s">
        <v>236</v>
      </c>
      <c r="B97" s="35" t="s">
        <v>240</v>
      </c>
      <c r="C97" s="35" t="s">
        <v>87</v>
      </c>
      <c r="D97" s="35">
        <v>1.0000001272564802</v>
      </c>
      <c r="E97" s="35">
        <v>1.0000003191766815</v>
      </c>
      <c r="F97" s="35">
        <v>1.000000800538831</v>
      </c>
      <c r="G97" s="35">
        <v>1</v>
      </c>
      <c r="H97" s="35">
        <v>2.0753998247428691</v>
      </c>
      <c r="I97" s="35">
        <v>3.1268226015131551</v>
      </c>
      <c r="J97" s="35">
        <v>4.1308258731167484</v>
      </c>
      <c r="K97" s="35">
        <v>5.0650244447135586</v>
      </c>
      <c r="L97" s="35">
        <v>5.9085894827370078</v>
      </c>
      <c r="M97" s="35">
        <v>6.6427129132788467</v>
      </c>
      <c r="N97" s="35">
        <v>7.2510267657416216</v>
      </c>
      <c r="O97" s="35">
        <v>7.7199681120986572</v>
      </c>
      <c r="P97" s="35">
        <v>8.0390814650983913</v>
      </c>
      <c r="Q97" s="35">
        <v>8.2012518931614053</v>
      </c>
      <c r="R97" s="35">
        <v>8.2028636544548128</v>
      </c>
      <c r="S97" s="35">
        <v>8.04388081324851</v>
      </c>
      <c r="T97" s="35">
        <v>7.7278480411359993</v>
      </c>
      <c r="U97" s="35">
        <v>7.261811585255793</v>
      </c>
      <c r="V97" s="35">
        <v>6.6561621656010637</v>
      </c>
      <c r="W97" s="35">
        <v>5.9244033041694104</v>
      </c>
      <c r="X97" s="35">
        <v>2.9633709745043486</v>
      </c>
      <c r="Y97" s="35">
        <v>1.7828005436236993</v>
      </c>
      <c r="Z97" s="35">
        <v>1.3121043852918597</v>
      </c>
      <c r="AA97" s="35">
        <v>1.1244367394885653</v>
      </c>
    </row>
    <row r="98" spans="1:27">
      <c r="A98" s="35" t="s">
        <v>236</v>
      </c>
      <c r="B98" s="35" t="s">
        <v>240</v>
      </c>
      <c r="C98" s="35" t="s">
        <v>88</v>
      </c>
      <c r="D98" s="35">
        <v>1.0000001597242911</v>
      </c>
      <c r="E98" s="35">
        <v>1.0000003924171974</v>
      </c>
      <c r="F98" s="35">
        <v>1.0000009641066847</v>
      </c>
      <c r="G98" s="35">
        <v>1</v>
      </c>
      <c r="H98" s="35">
        <v>1.9436822353233232</v>
      </c>
      <c r="I98" s="35">
        <v>2.8659187871912968</v>
      </c>
      <c r="J98" s="35">
        <v>3.7457513367737096</v>
      </c>
      <c r="K98" s="35">
        <v>4.5631852188688873</v>
      </c>
      <c r="L98" s="35">
        <v>5.2996438113630475</v>
      </c>
      <c r="M98" s="35">
        <v>5.9383906989021487</v>
      </c>
      <c r="N98" s="35">
        <v>6.4649100168810261</v>
      </c>
      <c r="O98" s="35">
        <v>6.8672363322292638</v>
      </c>
      <c r="P98" s="35">
        <v>7.1362265642765346</v>
      </c>
      <c r="Q98" s="35">
        <v>7.2657677661503257</v>
      </c>
      <c r="R98" s="35">
        <v>7.2529160447626637</v>
      </c>
      <c r="S98" s="35">
        <v>7.097963462354862</v>
      </c>
      <c r="T98" s="35">
        <v>6.8044313992268979</v>
      </c>
      <c r="U98" s="35">
        <v>6.3789905284869519</v>
      </c>
      <c r="V98" s="35">
        <v>5.8313092214377136</v>
      </c>
      <c r="W98" s="35">
        <v>5.1738338286681209</v>
      </c>
      <c r="X98" s="35">
        <v>2.6988619612227591</v>
      </c>
      <c r="Y98" s="35">
        <v>1.6914822395338653</v>
      </c>
      <c r="Z98" s="35">
        <v>1.2814517591803765</v>
      </c>
      <c r="AA98" s="35">
        <v>1.1145583909705739</v>
      </c>
    </row>
    <row r="99" spans="1:27">
      <c r="A99" s="35" t="s">
        <v>236</v>
      </c>
      <c r="B99" s="35" t="s">
        <v>240</v>
      </c>
      <c r="C99" s="35" t="s">
        <v>89</v>
      </c>
      <c r="D99" s="35">
        <v>1.0000025939972312</v>
      </c>
      <c r="E99" s="35">
        <v>1.0000057730470064</v>
      </c>
      <c r="F99" s="35">
        <v>1.0000128481523951</v>
      </c>
      <c r="G99" s="35">
        <v>1.0000285940890108</v>
      </c>
      <c r="H99" s="35">
        <v>1</v>
      </c>
      <c r="I99" s="35">
        <v>1.9341953990727019</v>
      </c>
      <c r="J99" s="35">
        <v>2.8447313324271253</v>
      </c>
      <c r="K99" s="35">
        <v>3.7085475348105774</v>
      </c>
      <c r="L99" s="35">
        <v>4.5037669665293603</v>
      </c>
      <c r="M99" s="35">
        <v>5.2102498721298112</v>
      </c>
      <c r="N99" s="35">
        <v>5.8101038405572458</v>
      </c>
      <c r="O99" s="35">
        <v>6.2881369489911609</v>
      </c>
      <c r="P99" s="35">
        <v>6.6322425140199046</v>
      </c>
      <c r="Q99" s="35">
        <v>6.8337057059329585</v>
      </c>
      <c r="R99" s="35">
        <v>6.8874242608064256</v>
      </c>
      <c r="S99" s="35">
        <v>6.792037700619618</v>
      </c>
      <c r="T99" s="35">
        <v>6.5499617887695347</v>
      </c>
      <c r="U99" s="35">
        <v>6.1673273483616224</v>
      </c>
      <c r="V99" s="35">
        <v>5.6538249927669746</v>
      </c>
      <c r="W99" s="35">
        <v>3.0910983631828208</v>
      </c>
      <c r="X99" s="35">
        <v>1.9395910613961544</v>
      </c>
      <c r="Y99" s="35">
        <v>1.4221854783109349</v>
      </c>
      <c r="Z99" s="35">
        <v>1.1897001636347861</v>
      </c>
      <c r="AA99" s="35">
        <v>1.0852377780188858</v>
      </c>
    </row>
    <row r="100" spans="1:27">
      <c r="A100" s="35" t="s">
        <v>236</v>
      </c>
      <c r="B100" s="35" t="s">
        <v>240</v>
      </c>
      <c r="C100" s="35" t="s">
        <v>90</v>
      </c>
      <c r="D100" s="35">
        <v>1.0000385069226578</v>
      </c>
      <c r="E100" s="35">
        <v>1.00007767958025</v>
      </c>
      <c r="F100" s="35">
        <v>1.0001567021400655</v>
      </c>
      <c r="G100" s="35">
        <v>1.0003161134576428</v>
      </c>
      <c r="H100" s="35">
        <v>1.0006376921084883</v>
      </c>
      <c r="I100" s="35">
        <v>1</v>
      </c>
      <c r="J100" s="35">
        <v>2.1281535881643574</v>
      </c>
      <c r="K100" s="35">
        <v>3.2232129292709284</v>
      </c>
      <c r="L100" s="35">
        <v>4.2530545919379241</v>
      </c>
      <c r="M100" s="35">
        <v>5.1874682973768342</v>
      </c>
      <c r="N100" s="35">
        <v>5.9990431342131778</v>
      </c>
      <c r="O100" s="35">
        <v>6.6639716542077059</v>
      </c>
      <c r="P100" s="35">
        <v>7.1627482608287707</v>
      </c>
      <c r="Q100" s="35">
        <v>7.4807414035327779</v>
      </c>
      <c r="R100" s="35">
        <v>7.6086227925037546</v>
      </c>
      <c r="S100" s="35">
        <v>7.5426410428902946</v>
      </c>
      <c r="T100" s="35">
        <v>7.2847317212197948</v>
      </c>
      <c r="U100" s="35">
        <v>6.8424605657919111</v>
      </c>
      <c r="V100" s="35">
        <v>3.8961945522161061</v>
      </c>
      <c r="W100" s="35">
        <v>2.4356866922471587</v>
      </c>
      <c r="X100" s="35">
        <v>1.7116912352170557</v>
      </c>
      <c r="Y100" s="35">
        <v>1.352795924779375</v>
      </c>
      <c r="Z100" s="35">
        <v>1.1748861843197695</v>
      </c>
      <c r="AA100" s="35">
        <v>1.0866936812976375</v>
      </c>
    </row>
    <row r="101" spans="1:27">
      <c r="A101" s="35" t="s">
        <v>236</v>
      </c>
      <c r="B101" s="35" t="s">
        <v>240</v>
      </c>
      <c r="C101" s="35" t="s">
        <v>91</v>
      </c>
      <c r="D101" s="35">
        <v>1.0001642441029506</v>
      </c>
      <c r="E101" s="35">
        <v>1.0003053653084717</v>
      </c>
      <c r="F101" s="35">
        <v>1.0005677401498305</v>
      </c>
      <c r="G101" s="35">
        <v>1.0010555517237465</v>
      </c>
      <c r="H101" s="35">
        <v>1.0019624989387081</v>
      </c>
      <c r="I101" s="35">
        <v>1</v>
      </c>
      <c r="J101" s="35">
        <v>2.4752287165491245</v>
      </c>
      <c r="K101" s="35">
        <v>3.8991424492675288</v>
      </c>
      <c r="L101" s="35">
        <v>5.2222111765720465</v>
      </c>
      <c r="M101" s="35">
        <v>6.3984127124877608</v>
      </c>
      <c r="N101" s="35">
        <v>7.38683356196126</v>
      </c>
      <c r="O101" s="35">
        <v>8.1530920732935961</v>
      </c>
      <c r="P101" s="35">
        <v>8.6705343841527274</v>
      </c>
      <c r="Q101" s="35">
        <v>8.9211615608701358</v>
      </c>
      <c r="R101" s="35">
        <v>8.8962556810135087</v>
      </c>
      <c r="S101" s="35">
        <v>8.5966830813127348</v>
      </c>
      <c r="T101" s="35">
        <v>8.0328642226342026</v>
      </c>
      <c r="U101" s="35">
        <v>7.224411220232974</v>
      </c>
      <c r="V101" s="35">
        <v>4.3478683036383448</v>
      </c>
      <c r="W101" s="35">
        <v>2.8006879336752388</v>
      </c>
      <c r="X101" s="35">
        <v>1.9685198880015058</v>
      </c>
      <c r="Y101" s="35">
        <v>1.520929115985084</v>
      </c>
      <c r="Z101" s="35">
        <v>1.2801874770387567</v>
      </c>
      <c r="AA101" s="35">
        <v>1.1507019283053315</v>
      </c>
    </row>
    <row r="102" spans="1:27">
      <c r="A102" s="35" t="s">
        <v>236</v>
      </c>
      <c r="B102" s="35" t="s">
        <v>240</v>
      </c>
      <c r="C102" s="35" t="s">
        <v>92</v>
      </c>
      <c r="D102" s="35">
        <v>1.001014876469182</v>
      </c>
      <c r="E102" s="35">
        <v>1.0017827322895569</v>
      </c>
      <c r="F102" s="35">
        <v>1.0031315480383445</v>
      </c>
      <c r="G102" s="35">
        <v>1.0055008781598367</v>
      </c>
      <c r="H102" s="35">
        <v>1.00966284411379</v>
      </c>
      <c r="I102" s="35">
        <v>1.0169737546723228</v>
      </c>
      <c r="J102" s="35">
        <v>1</v>
      </c>
      <c r="K102" s="35">
        <v>2.8652292147581582</v>
      </c>
      <c r="L102" s="35">
        <v>4.6542917385350533</v>
      </c>
      <c r="M102" s="35">
        <v>6.2941311494622667</v>
      </c>
      <c r="N102" s="35">
        <v>7.7177845559644673</v>
      </c>
      <c r="O102" s="35">
        <v>8.8671170284472058</v>
      </c>
      <c r="P102" s="35">
        <v>9.6951955408921879</v>
      </c>
      <c r="Q102" s="35">
        <v>10.16820548238373</v>
      </c>
      <c r="R102" s="35">
        <v>10.266831477760649</v>
      </c>
      <c r="S102" s="35">
        <v>9.9870461315408434</v>
      </c>
      <c r="T102" s="35">
        <v>9.3402744867367247</v>
      </c>
      <c r="U102" s="35">
        <v>5.7479637703829551</v>
      </c>
      <c r="V102" s="35">
        <v>3.7029278233850462</v>
      </c>
      <c r="W102" s="35">
        <v>2.538726740924512</v>
      </c>
      <c r="X102" s="35">
        <v>1.8759686302947505</v>
      </c>
      <c r="Y102" s="35">
        <v>1.498672714818378</v>
      </c>
      <c r="Z102" s="35">
        <v>1.2838851391523645</v>
      </c>
      <c r="AA102" s="35">
        <v>1.1616105510422992</v>
      </c>
    </row>
    <row r="103" spans="1:27">
      <c r="A103" s="35" t="s">
        <v>236</v>
      </c>
      <c r="B103" s="35" t="s">
        <v>240</v>
      </c>
      <c r="C103" s="35" t="s">
        <v>93</v>
      </c>
      <c r="D103" s="35">
        <v>1.0018075746483524</v>
      </c>
      <c r="E103" s="35">
        <v>1.0030812005400156</v>
      </c>
      <c r="F103" s="35">
        <v>1.0052522294315456</v>
      </c>
      <c r="G103" s="35">
        <v>1.0089529758428037</v>
      </c>
      <c r="H103" s="35">
        <v>1.0152612861807604</v>
      </c>
      <c r="I103" s="35">
        <v>1.0260144626748073</v>
      </c>
      <c r="J103" s="35">
        <v>1.0443443796442335</v>
      </c>
      <c r="K103" s="35">
        <v>1</v>
      </c>
      <c r="L103" s="35">
        <v>3.0710005697359501</v>
      </c>
      <c r="M103" s="35">
        <v>5.0480255141451993</v>
      </c>
      <c r="N103" s="35">
        <v>6.841363532249674</v>
      </c>
      <c r="O103" s="35">
        <v>8.3696384698675317</v>
      </c>
      <c r="P103" s="35">
        <v>9.5635019187788401</v>
      </c>
      <c r="Q103" s="35">
        <v>10.368780033835678</v>
      </c>
      <c r="R103" s="35">
        <v>10.748931775151213</v>
      </c>
      <c r="S103" s="35">
        <v>10.68670702791079</v>
      </c>
      <c r="T103" s="35">
        <v>10.184929359436488</v>
      </c>
      <c r="U103" s="35">
        <v>6.3883040851801143</v>
      </c>
      <c r="V103" s="35">
        <v>4.1610282211413736</v>
      </c>
      <c r="W103" s="35">
        <v>2.8544052556971073</v>
      </c>
      <c r="X103" s="35">
        <v>2.087879832694242</v>
      </c>
      <c r="Y103" s="35">
        <v>1.6382005911312829</v>
      </c>
      <c r="Z103" s="35">
        <v>1.3743979640762345</v>
      </c>
      <c r="AA103" s="35">
        <v>1.2196391502175756</v>
      </c>
    </row>
    <row r="104" spans="1:27">
      <c r="A104" s="35" t="s">
        <v>236</v>
      </c>
      <c r="B104" s="35" t="s">
        <v>250</v>
      </c>
      <c r="C104" s="35" t="s">
        <v>82</v>
      </c>
      <c r="D104" s="35">
        <v>0.37057193514164843</v>
      </c>
      <c r="E104" s="35">
        <v>0.37098559279580273</v>
      </c>
      <c r="F104" s="35">
        <v>0.37169843237178679</v>
      </c>
      <c r="G104" s="35">
        <v>0.37292684010457289</v>
      </c>
      <c r="H104" s="35">
        <v>0.37504370567826845</v>
      </c>
      <c r="I104" s="35">
        <v>0.37869161486794312</v>
      </c>
      <c r="J104" s="35">
        <v>0.37</v>
      </c>
      <c r="K104" s="35">
        <v>1.1980177757194366</v>
      </c>
      <c r="L104" s="35">
        <v>1.9899431596022827</v>
      </c>
      <c r="M104" s="35">
        <v>2.7112569878110135</v>
      </c>
      <c r="N104" s="35">
        <v>3.3305179772134639</v>
      </c>
      <c r="O104" s="35">
        <v>3.8207332166258023</v>
      </c>
      <c r="P104" s="35">
        <v>4.1605347583735188</v>
      </c>
      <c r="Q104" s="35">
        <v>4.3351110238274213</v>
      </c>
      <c r="R104" s="35">
        <v>4.3368524239630997</v>
      </c>
      <c r="S104" s="35">
        <v>4.1656830530477515</v>
      </c>
      <c r="T104" s="35">
        <v>3.8290639972882889</v>
      </c>
      <c r="U104" s="35">
        <v>2.3772795435246699</v>
      </c>
      <c r="V104" s="35">
        <v>1.5348154440077582</v>
      </c>
      <c r="W104" s="35">
        <v>1.0459372519766406</v>
      </c>
      <c r="X104" s="35">
        <v>0.76224339869474567</v>
      </c>
      <c r="Y104" s="35">
        <v>0.59761710997535344</v>
      </c>
      <c r="Z104" s="35">
        <v>0.50208520251949929</v>
      </c>
      <c r="AA104" s="35">
        <v>0.44664845901306033</v>
      </c>
    </row>
    <row r="105" spans="1:27">
      <c r="A105" s="35" t="s">
        <v>236</v>
      </c>
      <c r="B105" s="35" t="s">
        <v>250</v>
      </c>
      <c r="C105" s="35" t="s">
        <v>83</v>
      </c>
      <c r="D105" s="35">
        <v>0.37025611747339754</v>
      </c>
      <c r="E105" s="35">
        <v>0.37046323237233519</v>
      </c>
      <c r="F105" s="35">
        <v>0.37083783518528718</v>
      </c>
      <c r="G105" s="35">
        <v>0.37151536861330831</v>
      </c>
      <c r="H105" s="35">
        <v>0.37274080400838394</v>
      </c>
      <c r="I105" s="35">
        <v>0.37495721407082144</v>
      </c>
      <c r="J105" s="35">
        <v>0.37</v>
      </c>
      <c r="K105" s="35">
        <v>1.0623847658165606</v>
      </c>
      <c r="L105" s="35">
        <v>1.7288762298409015</v>
      </c>
      <c r="M105" s="35">
        <v>2.344549429144978</v>
      </c>
      <c r="N105" s="35">
        <v>2.8863798652966777</v>
      </c>
      <c r="O105" s="35">
        <v>3.3341045578028643</v>
      </c>
      <c r="P105" s="35">
        <v>3.6709798243134228</v>
      </c>
      <c r="Q105" s="35">
        <v>3.8844074486734876</v>
      </c>
      <c r="R105" s="35">
        <v>3.9664058198465511</v>
      </c>
      <c r="S105" s="35">
        <v>3.9139084223977307</v>
      </c>
      <c r="T105" s="35">
        <v>3.7288785158072431</v>
      </c>
      <c r="U105" s="35">
        <v>2.2270970646570407</v>
      </c>
      <c r="V105" s="35">
        <v>1.3967741126472211</v>
      </c>
      <c r="W105" s="35">
        <v>0.93769519400278878</v>
      </c>
      <c r="X105" s="35">
        <v>0.68387413192855995</v>
      </c>
      <c r="Y105" s="35">
        <v>0.54353849695162837</v>
      </c>
      <c r="Z105" s="35">
        <v>0.46594804687850117</v>
      </c>
      <c r="AA105" s="35">
        <v>0.4230489076574469</v>
      </c>
    </row>
    <row r="106" spans="1:27">
      <c r="A106" s="35" t="s">
        <v>236</v>
      </c>
      <c r="B106" s="35" t="s">
        <v>250</v>
      </c>
      <c r="C106" s="35" t="s">
        <v>84</v>
      </c>
      <c r="D106" s="35">
        <v>0.37004432352345584</v>
      </c>
      <c r="E106" s="35">
        <v>0.37008539207044527</v>
      </c>
      <c r="F106" s="35">
        <v>0.37016451322292088</v>
      </c>
      <c r="G106" s="35">
        <v>0.37031694512587271</v>
      </c>
      <c r="H106" s="35">
        <v>0.37061061482494212</v>
      </c>
      <c r="I106" s="35">
        <v>0.37</v>
      </c>
      <c r="J106" s="35">
        <v>1.026248246072228</v>
      </c>
      <c r="K106" s="35">
        <v>1.6614521331071948</v>
      </c>
      <c r="L106" s="35">
        <v>2.2552421458480829</v>
      </c>
      <c r="M106" s="35">
        <v>2.7885768159242734</v>
      </c>
      <c r="N106" s="35">
        <v>3.2443533375739548</v>
      </c>
      <c r="O106" s="35">
        <v>3.6079560149537371</v>
      </c>
      <c r="P106" s="35">
        <v>3.8677249536022065</v>
      </c>
      <c r="Q106" s="35">
        <v>4.0153299662093556</v>
      </c>
      <c r="R106" s="35">
        <v>4.0460377024011498</v>
      </c>
      <c r="S106" s="35">
        <v>3.9588634363066872</v>
      </c>
      <c r="T106" s="35">
        <v>3.7566026444327361</v>
      </c>
      <c r="U106" s="35">
        <v>3.4457413612164625</v>
      </c>
      <c r="V106" s="35">
        <v>1.9664912626795625</v>
      </c>
      <c r="W106" s="35">
        <v>1.1986731725726554</v>
      </c>
      <c r="X106" s="35">
        <v>0.80013027568285522</v>
      </c>
      <c r="Y106" s="35">
        <v>0.59326299460694532</v>
      </c>
      <c r="Z106" s="35">
        <v>0.48588666871153652</v>
      </c>
      <c r="AA106" s="35">
        <v>0.4301520194096673</v>
      </c>
    </row>
    <row r="107" spans="1:27">
      <c r="A107" s="35" t="s">
        <v>236</v>
      </c>
      <c r="B107" s="35" t="s">
        <v>250</v>
      </c>
      <c r="C107" s="35" t="s">
        <v>85</v>
      </c>
      <c r="D107" s="35">
        <v>0.37000337720201282</v>
      </c>
      <c r="E107" s="35">
        <v>0.3700071833406105</v>
      </c>
      <c r="F107" s="35">
        <v>0.37001527903339237</v>
      </c>
      <c r="G107" s="35">
        <v>0.37003249864847898</v>
      </c>
      <c r="H107" s="35">
        <v>0.37</v>
      </c>
      <c r="I107" s="35">
        <v>0.95840092218254458</v>
      </c>
      <c r="J107" s="35">
        <v>1.5309521817776983</v>
      </c>
      <c r="K107" s="35">
        <v>2.0722310560526207</v>
      </c>
      <c r="L107" s="35">
        <v>2.567657201572231</v>
      </c>
      <c r="M107" s="35">
        <v>3.0038854026044883</v>
      </c>
      <c r="N107" s="35">
        <v>3.369165049086071</v>
      </c>
      <c r="O107" s="35">
        <v>3.6536566609473384</v>
      </c>
      <c r="P107" s="35">
        <v>3.8496969326308816</v>
      </c>
      <c r="Q107" s="35">
        <v>3.9520051583414113</v>
      </c>
      <c r="R107" s="35">
        <v>3.9578254775826309</v>
      </c>
      <c r="S107" s="35">
        <v>3.8670011093356029</v>
      </c>
      <c r="T107" s="35">
        <v>3.6819785752442575</v>
      </c>
      <c r="U107" s="35">
        <v>3.4077417980487792</v>
      </c>
      <c r="V107" s="35">
        <v>3.0516778504469468</v>
      </c>
      <c r="W107" s="35">
        <v>1.6307738272901191</v>
      </c>
      <c r="X107" s="35">
        <v>0.9627448158304508</v>
      </c>
      <c r="Y107" s="35">
        <v>0.64867521445067744</v>
      </c>
      <c r="Z107" s="35">
        <v>0.5010173839990949</v>
      </c>
      <c r="AA107" s="35">
        <v>0.43159699183798217</v>
      </c>
    </row>
    <row r="108" spans="1:27">
      <c r="A108" s="35" t="s">
        <v>236</v>
      </c>
      <c r="B108" s="35" t="s">
        <v>250</v>
      </c>
      <c r="C108" s="35" t="s">
        <v>86</v>
      </c>
      <c r="D108" s="35">
        <v>0.37000054924871012</v>
      </c>
      <c r="E108" s="35">
        <v>0.37000128641581537</v>
      </c>
      <c r="F108" s="35">
        <v>0.37000301296228727</v>
      </c>
      <c r="G108" s="35">
        <v>0.37000705677094181</v>
      </c>
      <c r="H108" s="35">
        <v>0.37</v>
      </c>
      <c r="I108" s="35">
        <v>0.82897798301867176</v>
      </c>
      <c r="J108" s="35">
        <v>1.2770068529690273</v>
      </c>
      <c r="K108" s="35">
        <v>1.7033986924858528</v>
      </c>
      <c r="L108" s="35">
        <v>2.0979817446766464</v>
      </c>
      <c r="M108" s="35">
        <v>2.4513430646657874</v>
      </c>
      <c r="N108" s="35">
        <v>2.7550530693584951</v>
      </c>
      <c r="O108" s="35">
        <v>3.0018666286953977</v>
      </c>
      <c r="P108" s="35">
        <v>3.185895901281139</v>
      </c>
      <c r="Q108" s="35">
        <v>3.3027507913203435</v>
      </c>
      <c r="R108" s="35">
        <v>3.3496436762015502</v>
      </c>
      <c r="S108" s="35">
        <v>3.3254559064085321</v>
      </c>
      <c r="T108" s="35">
        <v>3.2307644913755773</v>
      </c>
      <c r="U108" s="35">
        <v>3.0678283346844606</v>
      </c>
      <c r="V108" s="35">
        <v>2.8405343469682216</v>
      </c>
      <c r="W108" s="35">
        <v>1.4248205231939082</v>
      </c>
      <c r="X108" s="35">
        <v>0.82036667371837257</v>
      </c>
      <c r="Y108" s="35">
        <v>0.56228876982977016</v>
      </c>
      <c r="Z108" s="35">
        <v>0.4520997048857302</v>
      </c>
      <c r="AA108" s="35">
        <v>0.40505332915848968</v>
      </c>
    </row>
    <row r="109" spans="1:27">
      <c r="A109" s="35" t="s">
        <v>236</v>
      </c>
      <c r="B109" s="35" t="s">
        <v>250</v>
      </c>
      <c r="C109" s="35" t="s">
        <v>87</v>
      </c>
      <c r="D109" s="35">
        <v>0.3700000470848977</v>
      </c>
      <c r="E109" s="35">
        <v>0.37000011809537214</v>
      </c>
      <c r="F109" s="35">
        <v>0.37000029619936747</v>
      </c>
      <c r="G109" s="35">
        <v>0.37</v>
      </c>
      <c r="H109" s="35">
        <v>0.7678979351548616</v>
      </c>
      <c r="I109" s="35">
        <v>1.1569243625598673</v>
      </c>
      <c r="J109" s="35">
        <v>1.5284055730531969</v>
      </c>
      <c r="K109" s="35">
        <v>1.8740590445440166</v>
      </c>
      <c r="L109" s="35">
        <v>2.186178108612693</v>
      </c>
      <c r="M109" s="35">
        <v>2.4578037779131732</v>
      </c>
      <c r="N109" s="35">
        <v>2.6828799033244</v>
      </c>
      <c r="O109" s="35">
        <v>2.856388201476503</v>
      </c>
      <c r="P109" s="35">
        <v>2.9744601420864045</v>
      </c>
      <c r="Q109" s="35">
        <v>3.0344632004697201</v>
      </c>
      <c r="R109" s="35">
        <v>3.0350595521482808</v>
      </c>
      <c r="S109" s="35">
        <v>2.9762359009019486</v>
      </c>
      <c r="T109" s="35">
        <v>2.8593037752203196</v>
      </c>
      <c r="U109" s="35">
        <v>2.6868702865446434</v>
      </c>
      <c r="V109" s="35">
        <v>2.4627800012723937</v>
      </c>
      <c r="W109" s="35">
        <v>2.1920292225426818</v>
      </c>
      <c r="X109" s="35">
        <v>1.0964472605666089</v>
      </c>
      <c r="Y109" s="35">
        <v>0.65963620114076871</v>
      </c>
      <c r="Z109" s="35">
        <v>0.48547862255798807</v>
      </c>
      <c r="AA109" s="35">
        <v>0.41604159361076914</v>
      </c>
    </row>
    <row r="110" spans="1:27">
      <c r="A110" s="35" t="s">
        <v>236</v>
      </c>
      <c r="B110" s="35" t="s">
        <v>250</v>
      </c>
      <c r="C110" s="35" t="s">
        <v>88</v>
      </c>
      <c r="D110" s="35">
        <v>0.37000005909798772</v>
      </c>
      <c r="E110" s="35">
        <v>0.37000014519436303</v>
      </c>
      <c r="F110" s="35">
        <v>0.37000035671947334</v>
      </c>
      <c r="G110" s="35">
        <v>0.37</v>
      </c>
      <c r="H110" s="35">
        <v>0.71916242706962952</v>
      </c>
      <c r="I110" s="35">
        <v>1.0603899512607797</v>
      </c>
      <c r="J110" s="35">
        <v>1.3859279946062726</v>
      </c>
      <c r="K110" s="35">
        <v>1.6883785309814883</v>
      </c>
      <c r="L110" s="35">
        <v>1.9608682102043276</v>
      </c>
      <c r="M110" s="35">
        <v>2.1972045585937949</v>
      </c>
      <c r="N110" s="35">
        <v>2.3920167062459794</v>
      </c>
      <c r="O110" s="35">
        <v>2.5408774429248275</v>
      </c>
      <c r="P110" s="35">
        <v>2.6404038287823179</v>
      </c>
      <c r="Q110" s="35">
        <v>2.6883340734756205</v>
      </c>
      <c r="R110" s="35">
        <v>2.6835789365621854</v>
      </c>
      <c r="S110" s="35">
        <v>2.6262464810712989</v>
      </c>
      <c r="T110" s="35">
        <v>2.5176396177139524</v>
      </c>
      <c r="U110" s="35">
        <v>2.3602264955401724</v>
      </c>
      <c r="V110" s="35">
        <v>2.1575844119319538</v>
      </c>
      <c r="W110" s="35">
        <v>1.9143185166072048</v>
      </c>
      <c r="X110" s="35">
        <v>0.9985789256524209</v>
      </c>
      <c r="Y110" s="35">
        <v>0.62584842862753021</v>
      </c>
      <c r="Z110" s="35">
        <v>0.4741371508967393</v>
      </c>
      <c r="AA110" s="35">
        <v>0.41238660465911231</v>
      </c>
    </row>
    <row r="111" spans="1:27">
      <c r="A111" s="35" t="s">
        <v>236</v>
      </c>
      <c r="B111" s="35" t="s">
        <v>250</v>
      </c>
      <c r="C111" s="35" t="s">
        <v>89</v>
      </c>
      <c r="D111" s="35">
        <v>0.37000095977897557</v>
      </c>
      <c r="E111" s="35">
        <v>0.3700021360273924</v>
      </c>
      <c r="F111" s="35">
        <v>0.3700047538163862</v>
      </c>
      <c r="G111" s="35">
        <v>0.370010579812934</v>
      </c>
      <c r="H111" s="35">
        <v>0.37</v>
      </c>
      <c r="I111" s="35">
        <v>0.71565229765689964</v>
      </c>
      <c r="J111" s="35">
        <v>1.0525505929980363</v>
      </c>
      <c r="K111" s="35">
        <v>1.3721625878799135</v>
      </c>
      <c r="L111" s="35">
        <v>1.6663937776158633</v>
      </c>
      <c r="M111" s="35">
        <v>1.9277924526880301</v>
      </c>
      <c r="N111" s="35">
        <v>2.1497384210061807</v>
      </c>
      <c r="O111" s="35">
        <v>2.3266106711267294</v>
      </c>
      <c r="P111" s="35">
        <v>2.4539297301873648</v>
      </c>
      <c r="Q111" s="35">
        <v>2.5284711111951945</v>
      </c>
      <c r="R111" s="35">
        <v>2.5483469764983773</v>
      </c>
      <c r="S111" s="35">
        <v>2.5130539492292585</v>
      </c>
      <c r="T111" s="35">
        <v>2.4234858618447279</v>
      </c>
      <c r="U111" s="35">
        <v>2.2819111188938002</v>
      </c>
      <c r="V111" s="35">
        <v>2.0919152473237808</v>
      </c>
      <c r="W111" s="35">
        <v>1.1437063943776438</v>
      </c>
      <c r="X111" s="35">
        <v>0.71764869271657716</v>
      </c>
      <c r="Y111" s="35">
        <v>0.52620862697504589</v>
      </c>
      <c r="Z111" s="35">
        <v>0.44018906054487089</v>
      </c>
      <c r="AA111" s="35">
        <v>0.40153797786698775</v>
      </c>
    </row>
    <row r="112" spans="1:27">
      <c r="A112" s="35" t="s">
        <v>236</v>
      </c>
      <c r="B112" s="35" t="s">
        <v>250</v>
      </c>
      <c r="C112" s="35" t="s">
        <v>90</v>
      </c>
      <c r="D112" s="35">
        <v>0.3700142475613834</v>
      </c>
      <c r="E112" s="35">
        <v>0.3700287414446925</v>
      </c>
      <c r="F112" s="35">
        <v>0.3700579797918242</v>
      </c>
      <c r="G112" s="35">
        <v>0.37011696197932786</v>
      </c>
      <c r="H112" s="35">
        <v>0.37023594608014065</v>
      </c>
      <c r="I112" s="35">
        <v>0.37</v>
      </c>
      <c r="J112" s="35">
        <v>0.78741682762081222</v>
      </c>
      <c r="K112" s="35">
        <v>1.1925887838302436</v>
      </c>
      <c r="L112" s="35">
        <v>1.5736301990170318</v>
      </c>
      <c r="M112" s="35">
        <v>1.9193632700294287</v>
      </c>
      <c r="N112" s="35">
        <v>2.2196459596588758</v>
      </c>
      <c r="O112" s="35">
        <v>2.4656695120568513</v>
      </c>
      <c r="P112" s="35">
        <v>2.6502168565066451</v>
      </c>
      <c r="Q112" s="35">
        <v>2.7678743193071278</v>
      </c>
      <c r="R112" s="35">
        <v>2.8151904332263893</v>
      </c>
      <c r="S112" s="35">
        <v>2.790777185869409</v>
      </c>
      <c r="T112" s="35">
        <v>2.6953507368513239</v>
      </c>
      <c r="U112" s="35">
        <v>2.531710409343007</v>
      </c>
      <c r="V112" s="35">
        <v>1.4415919843199592</v>
      </c>
      <c r="W112" s="35">
        <v>0.90120407613144871</v>
      </c>
      <c r="X112" s="35">
        <v>0.63332575703031058</v>
      </c>
      <c r="Y112" s="35">
        <v>0.50053449216836876</v>
      </c>
      <c r="Z112" s="35">
        <v>0.43470788819831474</v>
      </c>
      <c r="AA112" s="35">
        <v>0.40207666208012588</v>
      </c>
    </row>
    <row r="113" spans="1:27">
      <c r="A113" s="35" t="s">
        <v>236</v>
      </c>
      <c r="B113" s="35" t="s">
        <v>250</v>
      </c>
      <c r="C113" s="35" t="s">
        <v>91</v>
      </c>
      <c r="D113" s="35">
        <v>0.3700607703180917</v>
      </c>
      <c r="E113" s="35">
        <v>0.37011298516413454</v>
      </c>
      <c r="F113" s="35">
        <v>0.37021006385543731</v>
      </c>
      <c r="G113" s="35">
        <v>0.37039055413778621</v>
      </c>
      <c r="H113" s="35">
        <v>0.37072612460732202</v>
      </c>
      <c r="I113" s="35">
        <v>0.37</v>
      </c>
      <c r="J113" s="35">
        <v>0.91583462512317604</v>
      </c>
      <c r="K113" s="35">
        <v>1.4426827062289858</v>
      </c>
      <c r="L113" s="35">
        <v>1.9322181353316572</v>
      </c>
      <c r="M113" s="35">
        <v>2.3674127036204715</v>
      </c>
      <c r="N113" s="35">
        <v>2.7331284179256663</v>
      </c>
      <c r="O113" s="35">
        <v>3.0166440671186305</v>
      </c>
      <c r="P113" s="35">
        <v>3.2080977221365092</v>
      </c>
      <c r="Q113" s="35">
        <v>3.3008297775219502</v>
      </c>
      <c r="R113" s="35">
        <v>3.2916146019749983</v>
      </c>
      <c r="S113" s="35">
        <v>3.180772740085712</v>
      </c>
      <c r="T113" s="35">
        <v>2.972159762374655</v>
      </c>
      <c r="U113" s="35">
        <v>2.6730321514862005</v>
      </c>
      <c r="V113" s="35">
        <v>1.6087112723461876</v>
      </c>
      <c r="W113" s="35">
        <v>1.0362545354598383</v>
      </c>
      <c r="X113" s="35">
        <v>0.72835235856055713</v>
      </c>
      <c r="Y113" s="35">
        <v>0.56274377291448108</v>
      </c>
      <c r="Z113" s="35">
        <v>0.47366936650433994</v>
      </c>
      <c r="AA113" s="35">
        <v>0.42575971347297265</v>
      </c>
    </row>
    <row r="114" spans="1:27">
      <c r="A114" s="35" t="s">
        <v>236</v>
      </c>
      <c r="B114" s="35" t="s">
        <v>250</v>
      </c>
      <c r="C114" s="35" t="s">
        <v>92</v>
      </c>
      <c r="D114" s="35">
        <v>0.37037550429359734</v>
      </c>
      <c r="E114" s="35">
        <v>0.37065961094713606</v>
      </c>
      <c r="F114" s="35">
        <v>0.37115867277418746</v>
      </c>
      <c r="G114" s="35">
        <v>0.37203532491913954</v>
      </c>
      <c r="H114" s="35">
        <v>0.37357525232210231</v>
      </c>
      <c r="I114" s="35">
        <v>0.37628028922875939</v>
      </c>
      <c r="J114" s="35">
        <v>0.37</v>
      </c>
      <c r="K114" s="35">
        <v>1.0601348094605185</v>
      </c>
      <c r="L114" s="35">
        <v>1.7220879432579697</v>
      </c>
      <c r="M114" s="35">
        <v>2.3288285253010388</v>
      </c>
      <c r="N114" s="35">
        <v>2.8555802857068531</v>
      </c>
      <c r="O114" s="35">
        <v>3.2808333005254662</v>
      </c>
      <c r="P114" s="35">
        <v>3.5872223501301095</v>
      </c>
      <c r="Q114" s="35">
        <v>3.76223602848198</v>
      </c>
      <c r="R114" s="35">
        <v>3.7987276467714399</v>
      </c>
      <c r="S114" s="35">
        <v>3.6952070686701122</v>
      </c>
      <c r="T114" s="35">
        <v>3.4559015600925882</v>
      </c>
      <c r="U114" s="35">
        <v>2.1267465950416935</v>
      </c>
      <c r="V114" s="35">
        <v>1.370083294652467</v>
      </c>
      <c r="W114" s="35">
        <v>0.93932889414206944</v>
      </c>
      <c r="X114" s="35">
        <v>0.69410839320905771</v>
      </c>
      <c r="Y114" s="35">
        <v>0.55450890448279988</v>
      </c>
      <c r="Z114" s="35">
        <v>0.47503750148637486</v>
      </c>
      <c r="AA114" s="35">
        <v>0.4297959038856507</v>
      </c>
    </row>
    <row r="115" spans="1:27">
      <c r="A115" s="35" t="s">
        <v>236</v>
      </c>
      <c r="B115" s="35" t="s">
        <v>250</v>
      </c>
      <c r="C115" s="35" t="s">
        <v>93</v>
      </c>
      <c r="D115" s="35">
        <v>0.37066880261989038</v>
      </c>
      <c r="E115" s="35">
        <v>0.37114004419980579</v>
      </c>
      <c r="F115" s="35">
        <v>0.37194332488967186</v>
      </c>
      <c r="G115" s="35">
        <v>0.37331260106183739</v>
      </c>
      <c r="H115" s="35">
        <v>0.37564667588688133</v>
      </c>
      <c r="I115" s="35">
        <v>0.37962535118967872</v>
      </c>
      <c r="J115" s="35">
        <v>0.3864074204683664</v>
      </c>
      <c r="K115" s="35">
        <v>0.37</v>
      </c>
      <c r="L115" s="35">
        <v>1.1362702108023015</v>
      </c>
      <c r="M115" s="35">
        <v>1.8677694402337237</v>
      </c>
      <c r="N115" s="35">
        <v>2.5313045069323792</v>
      </c>
      <c r="O115" s="35">
        <v>3.0967662338509867</v>
      </c>
      <c r="P115" s="35">
        <v>3.5384957099481706</v>
      </c>
      <c r="Q115" s="35">
        <v>3.836448612519201</v>
      </c>
      <c r="R115" s="35">
        <v>3.9771047568059488</v>
      </c>
      <c r="S115" s="35">
        <v>3.9540816003269925</v>
      </c>
      <c r="T115" s="35">
        <v>3.7684238629915003</v>
      </c>
      <c r="U115" s="35">
        <v>2.3636725115166421</v>
      </c>
      <c r="V115" s="35">
        <v>1.5395804418223082</v>
      </c>
      <c r="W115" s="35">
        <v>1.0561299446079297</v>
      </c>
      <c r="X115" s="35">
        <v>0.77251553809686957</v>
      </c>
      <c r="Y115" s="35">
        <v>0.60613421871857465</v>
      </c>
      <c r="Z115" s="35">
        <v>0.5085272467082067</v>
      </c>
      <c r="AA115" s="35">
        <v>0.45126648558050297</v>
      </c>
    </row>
    <row r="116" spans="1:27">
      <c r="A116" s="35" t="s">
        <v>236</v>
      </c>
      <c r="B116" s="35" t="s">
        <v>95</v>
      </c>
      <c r="C116" s="35" t="s">
        <v>82</v>
      </c>
      <c r="D116" s="35">
        <v>0.63097383551145547</v>
      </c>
      <c r="E116" s="35">
        <v>0.63167817151717764</v>
      </c>
      <c r="F116" s="35">
        <v>0.63289192538979921</v>
      </c>
      <c r="G116" s="35">
        <v>0.63498353855643486</v>
      </c>
      <c r="H116" s="35">
        <v>0.63858793129002467</v>
      </c>
      <c r="I116" s="35">
        <v>0.64479923612649781</v>
      </c>
      <c r="J116" s="35">
        <v>0.63</v>
      </c>
      <c r="K116" s="35">
        <v>2.0398681046033649</v>
      </c>
      <c r="L116" s="35">
        <v>3.3882815960795627</v>
      </c>
      <c r="M116" s="35">
        <v>4.6164646008674017</v>
      </c>
      <c r="N116" s="35">
        <v>5.6708819612013031</v>
      </c>
      <c r="O116" s="35">
        <v>6.5055727742547447</v>
      </c>
      <c r="P116" s="35">
        <v>7.0841537777711263</v>
      </c>
      <c r="Q116" s="35">
        <v>7.3814052567872306</v>
      </c>
      <c r="R116" s="35">
        <v>7.3843703435047381</v>
      </c>
      <c r="S116" s="35">
        <v>7.0929197930272521</v>
      </c>
      <c r="T116" s="35">
        <v>6.5197576170043838</v>
      </c>
      <c r="U116" s="35">
        <v>4.0478003038393027</v>
      </c>
      <c r="V116" s="35">
        <v>2.6133344046618583</v>
      </c>
      <c r="W116" s="35">
        <v>1.7809201857980634</v>
      </c>
      <c r="X116" s="35">
        <v>1.2978738950748372</v>
      </c>
      <c r="Y116" s="35">
        <v>1.0175642683364126</v>
      </c>
      <c r="Z116" s="35">
        <v>0.85490183131698516</v>
      </c>
      <c r="AA116" s="35">
        <v>0.76050953831953516</v>
      </c>
    </row>
    <row r="117" spans="1:27">
      <c r="A117" s="35" t="s">
        <v>236</v>
      </c>
      <c r="B117" s="35" t="s">
        <v>95</v>
      </c>
      <c r="C117" s="35" t="s">
        <v>83</v>
      </c>
      <c r="D117" s="35">
        <v>0.63043609191416339</v>
      </c>
      <c r="E117" s="35">
        <v>0.63078874701235454</v>
      </c>
      <c r="F117" s="35">
        <v>0.63142658423440789</v>
      </c>
      <c r="G117" s="35">
        <v>0.63258022223347088</v>
      </c>
      <c r="H117" s="35">
        <v>0.63466677439265373</v>
      </c>
      <c r="I117" s="35">
        <v>0.63844066179626358</v>
      </c>
      <c r="J117" s="35">
        <v>0.63</v>
      </c>
      <c r="K117" s="35">
        <v>1.8089254120660354</v>
      </c>
      <c r="L117" s="35">
        <v>2.9437622291885619</v>
      </c>
      <c r="M117" s="35">
        <v>3.9920706496252327</v>
      </c>
      <c r="N117" s="35">
        <v>4.9146467976673165</v>
      </c>
      <c r="O117" s="35">
        <v>5.676988841664337</v>
      </c>
      <c r="P117" s="35">
        <v>6.2505872684255577</v>
      </c>
      <c r="Q117" s="35">
        <v>6.6139910612548576</v>
      </c>
      <c r="R117" s="35">
        <v>6.7536099094684516</v>
      </c>
      <c r="S117" s="35">
        <v>6.6642224489474877</v>
      </c>
      <c r="T117" s="35">
        <v>6.3491715269150353</v>
      </c>
      <c r="U117" s="35">
        <v>3.7920841911727989</v>
      </c>
      <c r="V117" s="35">
        <v>2.3782910566695925</v>
      </c>
      <c r="W117" s="35">
        <v>1.5966161411398836</v>
      </c>
      <c r="X117" s="35">
        <v>1.1644343327432236</v>
      </c>
      <c r="Y117" s="35">
        <v>0.92548446778250248</v>
      </c>
      <c r="Z117" s="35">
        <v>0.79337099873906958</v>
      </c>
      <c r="AA117" s="35">
        <v>0.72032651844376094</v>
      </c>
    </row>
    <row r="118" spans="1:27">
      <c r="A118" s="35" t="s">
        <v>236</v>
      </c>
      <c r="B118" s="35" t="s">
        <v>95</v>
      </c>
      <c r="C118" s="35" t="s">
        <v>84</v>
      </c>
      <c r="D118" s="35">
        <v>0.63007546978318163</v>
      </c>
      <c r="E118" s="35">
        <v>0.63014539730913655</v>
      </c>
      <c r="F118" s="35">
        <v>0.63028011710929766</v>
      </c>
      <c r="G118" s="35">
        <v>0.63053966332243194</v>
      </c>
      <c r="H118" s="35">
        <v>0.63103969551273931</v>
      </c>
      <c r="I118" s="35">
        <v>0.63</v>
      </c>
      <c r="J118" s="35">
        <v>1.7473956622310907</v>
      </c>
      <c r="K118" s="35">
        <v>2.8289590374527909</v>
      </c>
      <c r="L118" s="35">
        <v>3.8400068969845735</v>
      </c>
      <c r="M118" s="35">
        <v>4.7481172811683576</v>
      </c>
      <c r="N118" s="35">
        <v>5.5241691964097068</v>
      </c>
      <c r="O118" s="35">
        <v>6.143276457894201</v>
      </c>
      <c r="P118" s="35">
        <v>6.5855857318091626</v>
      </c>
      <c r="Q118" s="35">
        <v>6.8369131857078216</v>
      </c>
      <c r="R118" s="35">
        <v>6.8891993311154716</v>
      </c>
      <c r="S118" s="35">
        <v>6.7407674726303055</v>
      </c>
      <c r="T118" s="35">
        <v>6.3963774756557399</v>
      </c>
      <c r="U118" s="35">
        <v>5.8670731285577604</v>
      </c>
      <c r="V118" s="35">
        <v>3.3483499878057414</v>
      </c>
      <c r="W118" s="35">
        <v>2.0409840505966836</v>
      </c>
      <c r="X118" s="35">
        <v>1.3623839829194562</v>
      </c>
      <c r="Y118" s="35">
        <v>1.0101505043307448</v>
      </c>
      <c r="Z118" s="35">
        <v>0.827320544022346</v>
      </c>
      <c r="AA118" s="35">
        <v>0.73242100602186588</v>
      </c>
    </row>
    <row r="119" spans="1:27">
      <c r="A119" s="35" t="s">
        <v>236</v>
      </c>
      <c r="B119" s="35" t="s">
        <v>95</v>
      </c>
      <c r="C119" s="35" t="s">
        <v>85</v>
      </c>
      <c r="D119" s="35">
        <v>0.63000575037099482</v>
      </c>
      <c r="E119" s="35">
        <v>0.63001223109347193</v>
      </c>
      <c r="F119" s="35">
        <v>0.63002601565145189</v>
      </c>
      <c r="G119" s="35">
        <v>0.63005533553659931</v>
      </c>
      <c r="H119" s="35">
        <v>0.63</v>
      </c>
      <c r="I119" s="35">
        <v>1.6318718404729813</v>
      </c>
      <c r="J119" s="35">
        <v>2.6067564176214861</v>
      </c>
      <c r="K119" s="35">
        <v>3.5283934197652735</v>
      </c>
      <c r="L119" s="35">
        <v>4.3719568567310958</v>
      </c>
      <c r="M119" s="35">
        <v>5.1147237936238588</v>
      </c>
      <c r="N119" s="35">
        <v>5.7366864349303377</v>
      </c>
      <c r="O119" s="35">
        <v>6.221091071342765</v>
      </c>
      <c r="P119" s="35">
        <v>6.5548893717769063</v>
      </c>
      <c r="Q119" s="35">
        <v>6.729089864202944</v>
      </c>
      <c r="R119" s="35">
        <v>6.7390001375055615</v>
      </c>
      <c r="S119" s="35">
        <v>6.5843532402200813</v>
      </c>
      <c r="T119" s="35">
        <v>6.2693148713618436</v>
      </c>
      <c r="U119" s="35">
        <v>5.8023711696506242</v>
      </c>
      <c r="V119" s="35">
        <v>5.1961001237339906</v>
      </c>
      <c r="W119" s="35">
        <v>2.7767230032237165</v>
      </c>
      <c r="X119" s="35">
        <v>1.6392681999275245</v>
      </c>
      <c r="Y119" s="35">
        <v>1.1045010408214238</v>
      </c>
      <c r="Z119" s="35">
        <v>0.85308365383629681</v>
      </c>
      <c r="AA119" s="35">
        <v>0.73488136448088859</v>
      </c>
    </row>
    <row r="120" spans="1:27">
      <c r="A120" s="35" t="s">
        <v>236</v>
      </c>
      <c r="B120" s="35" t="s">
        <v>95</v>
      </c>
      <c r="C120" s="35" t="s">
        <v>86</v>
      </c>
      <c r="D120" s="35">
        <v>0.63000093520726319</v>
      </c>
      <c r="E120" s="35">
        <v>0.63000219038368566</v>
      </c>
      <c r="F120" s="35">
        <v>0.6300051301790297</v>
      </c>
      <c r="G120" s="35">
        <v>0.63001201558295505</v>
      </c>
      <c r="H120" s="35">
        <v>0.63</v>
      </c>
      <c r="I120" s="35">
        <v>1.4115030521669276</v>
      </c>
      <c r="J120" s="35">
        <v>2.1743630199202357</v>
      </c>
      <c r="K120" s="35">
        <v>2.9003815574759115</v>
      </c>
      <c r="L120" s="35">
        <v>3.5722391868818573</v>
      </c>
      <c r="M120" s="35">
        <v>4.1739084614579625</v>
      </c>
      <c r="N120" s="35">
        <v>4.6910363072860859</v>
      </c>
      <c r="O120" s="35">
        <v>5.1112864218327037</v>
      </c>
      <c r="P120" s="35">
        <v>5.4246335616408583</v>
      </c>
      <c r="Q120" s="35">
        <v>5.623602698734639</v>
      </c>
      <c r="R120" s="35">
        <v>5.7034473405593964</v>
      </c>
      <c r="S120" s="35">
        <v>5.6622627595604733</v>
      </c>
      <c r="T120" s="35">
        <v>5.5010314312611186</v>
      </c>
      <c r="U120" s="35">
        <v>5.2235995968951627</v>
      </c>
      <c r="V120" s="35">
        <v>4.8365855097026476</v>
      </c>
      <c r="W120" s="35">
        <v>2.4260457557085462</v>
      </c>
      <c r="X120" s="35">
        <v>1.3968405525474994</v>
      </c>
      <c r="Y120" s="35">
        <v>0.95741060808852774</v>
      </c>
      <c r="Z120" s="35">
        <v>0.76979138940002712</v>
      </c>
      <c r="AA120" s="35">
        <v>0.6896853982968878</v>
      </c>
    </row>
    <row r="121" spans="1:27">
      <c r="A121" s="35" t="s">
        <v>236</v>
      </c>
      <c r="B121" s="35" t="s">
        <v>95</v>
      </c>
      <c r="C121" s="35" t="s">
        <v>87</v>
      </c>
      <c r="D121" s="35">
        <v>0.6300000801715826</v>
      </c>
      <c r="E121" s="35">
        <v>0.63000020108130939</v>
      </c>
      <c r="F121" s="35">
        <v>0.63000050433946353</v>
      </c>
      <c r="G121" s="35">
        <v>0.63</v>
      </c>
      <c r="H121" s="35">
        <v>1.3075018895880075</v>
      </c>
      <c r="I121" s="35">
        <v>1.9698982389532878</v>
      </c>
      <c r="J121" s="35">
        <v>2.6024203000635517</v>
      </c>
      <c r="K121" s="35">
        <v>3.1909654001695418</v>
      </c>
      <c r="L121" s="35">
        <v>3.7224113741243148</v>
      </c>
      <c r="M121" s="35">
        <v>4.1849091353656735</v>
      </c>
      <c r="N121" s="35">
        <v>4.5681468624172217</v>
      </c>
      <c r="O121" s="35">
        <v>4.8635799106221542</v>
      </c>
      <c r="P121" s="35">
        <v>5.0646213230119868</v>
      </c>
      <c r="Q121" s="35">
        <v>5.1667886926916857</v>
      </c>
      <c r="R121" s="35">
        <v>5.1678041023065324</v>
      </c>
      <c r="S121" s="35">
        <v>5.0676449123465614</v>
      </c>
      <c r="T121" s="35">
        <v>4.8685442659156797</v>
      </c>
      <c r="U121" s="35">
        <v>4.57494129871115</v>
      </c>
      <c r="V121" s="35">
        <v>4.1933821643286704</v>
      </c>
      <c r="W121" s="35">
        <v>3.7323740816267286</v>
      </c>
      <c r="X121" s="35">
        <v>1.8669237139377397</v>
      </c>
      <c r="Y121" s="35">
        <v>1.1231643424829305</v>
      </c>
      <c r="Z121" s="35">
        <v>0.82662576273387156</v>
      </c>
      <c r="AA121" s="35">
        <v>0.70839514587779617</v>
      </c>
    </row>
    <row r="122" spans="1:27">
      <c r="A122" s="35" t="s">
        <v>236</v>
      </c>
      <c r="B122" s="35" t="s">
        <v>95</v>
      </c>
      <c r="C122" s="35" t="s">
        <v>88</v>
      </c>
      <c r="D122" s="35">
        <v>0.63000010062630341</v>
      </c>
      <c r="E122" s="35">
        <v>0.63000024722283432</v>
      </c>
      <c r="F122" s="35">
        <v>0.63000060738721142</v>
      </c>
      <c r="G122" s="35">
        <v>0.63</v>
      </c>
      <c r="H122" s="35">
        <v>1.2245198082536937</v>
      </c>
      <c r="I122" s="35">
        <v>1.8055288359305171</v>
      </c>
      <c r="J122" s="35">
        <v>2.3598233421674371</v>
      </c>
      <c r="K122" s="35">
        <v>2.874806687887399</v>
      </c>
      <c r="L122" s="35">
        <v>3.3387756011587197</v>
      </c>
      <c r="M122" s="35">
        <v>3.7411861403083537</v>
      </c>
      <c r="N122" s="35">
        <v>4.0728933106350462</v>
      </c>
      <c r="O122" s="35">
        <v>4.3263588893044362</v>
      </c>
      <c r="P122" s="35">
        <v>4.4958227354942171</v>
      </c>
      <c r="Q122" s="35">
        <v>4.5774336926747052</v>
      </c>
      <c r="R122" s="35">
        <v>4.5693371082004779</v>
      </c>
      <c r="S122" s="35">
        <v>4.4717169812835627</v>
      </c>
      <c r="T122" s="35">
        <v>4.2867917815129459</v>
      </c>
      <c r="U122" s="35">
        <v>4.0187640329467795</v>
      </c>
      <c r="V122" s="35">
        <v>3.6737248095057597</v>
      </c>
      <c r="W122" s="35">
        <v>3.2595153120609162</v>
      </c>
      <c r="X122" s="35">
        <v>1.7002830355703382</v>
      </c>
      <c r="Y122" s="35">
        <v>1.0656338109063352</v>
      </c>
      <c r="Z122" s="35">
        <v>0.80731460828363721</v>
      </c>
      <c r="AA122" s="35">
        <v>0.70217178631146149</v>
      </c>
    </row>
    <row r="123" spans="1:27">
      <c r="A123" s="35" t="s">
        <v>236</v>
      </c>
      <c r="B123" s="35" t="s">
        <v>95</v>
      </c>
      <c r="C123" s="35" t="s">
        <v>89</v>
      </c>
      <c r="D123" s="35">
        <v>0.63000163421825572</v>
      </c>
      <c r="E123" s="35">
        <v>0.63000363701961404</v>
      </c>
      <c r="F123" s="35">
        <v>0.63000809433600891</v>
      </c>
      <c r="G123" s="35">
        <v>0.63001801427607684</v>
      </c>
      <c r="H123" s="35">
        <v>0.63</v>
      </c>
      <c r="I123" s="35">
        <v>1.2185431014158021</v>
      </c>
      <c r="J123" s="35">
        <v>1.792180739429089</v>
      </c>
      <c r="K123" s="35">
        <v>2.3363849469306639</v>
      </c>
      <c r="L123" s="35">
        <v>2.8373731889134968</v>
      </c>
      <c r="M123" s="35">
        <v>3.2824574194417813</v>
      </c>
      <c r="N123" s="35">
        <v>3.6603654195510651</v>
      </c>
      <c r="O123" s="35">
        <v>3.9615262778644316</v>
      </c>
      <c r="P123" s="35">
        <v>4.1783127838325402</v>
      </c>
      <c r="Q123" s="35">
        <v>4.3052345947377635</v>
      </c>
      <c r="R123" s="35">
        <v>4.3390772843080478</v>
      </c>
      <c r="S123" s="35">
        <v>4.278983751390359</v>
      </c>
      <c r="T123" s="35">
        <v>4.1264759269248072</v>
      </c>
      <c r="U123" s="35">
        <v>3.8854162294678223</v>
      </c>
      <c r="V123" s="35">
        <v>3.5619097454431938</v>
      </c>
      <c r="W123" s="35">
        <v>1.9473919688051771</v>
      </c>
      <c r="X123" s="35">
        <v>1.2219423686795774</v>
      </c>
      <c r="Y123" s="35">
        <v>0.895976851335889</v>
      </c>
      <c r="Z123" s="35">
        <v>0.74951110308991531</v>
      </c>
      <c r="AA123" s="35">
        <v>0.68369980015189802</v>
      </c>
    </row>
    <row r="124" spans="1:27">
      <c r="A124" s="35" t="s">
        <v>236</v>
      </c>
      <c r="B124" s="35" t="s">
        <v>95</v>
      </c>
      <c r="C124" s="35" t="s">
        <v>90</v>
      </c>
      <c r="D124" s="35">
        <v>0.63002425936127449</v>
      </c>
      <c r="E124" s="35">
        <v>0.63004893813555751</v>
      </c>
      <c r="F124" s="35">
        <v>0.63009872234824127</v>
      </c>
      <c r="G124" s="35">
        <v>0.63019915147831496</v>
      </c>
      <c r="H124" s="35">
        <v>0.63040174602834764</v>
      </c>
      <c r="I124" s="35">
        <v>0.63</v>
      </c>
      <c r="J124" s="35">
        <v>1.3407367605435452</v>
      </c>
      <c r="K124" s="35">
        <v>2.0306241454406848</v>
      </c>
      <c r="L124" s="35">
        <v>2.6794243929208923</v>
      </c>
      <c r="M124" s="35">
        <v>3.2681050273474055</v>
      </c>
      <c r="N124" s="35">
        <v>3.779397174554302</v>
      </c>
      <c r="O124" s="35">
        <v>4.1983021421508546</v>
      </c>
      <c r="P124" s="35">
        <v>4.5125314043221252</v>
      </c>
      <c r="Q124" s="35">
        <v>4.7128670842256497</v>
      </c>
      <c r="R124" s="35">
        <v>4.7934323592773653</v>
      </c>
      <c r="S124" s="35">
        <v>4.7518638570208855</v>
      </c>
      <c r="T124" s="35">
        <v>4.5893809843684705</v>
      </c>
      <c r="U124" s="35">
        <v>4.3107501564489041</v>
      </c>
      <c r="V124" s="35">
        <v>2.4546025678961469</v>
      </c>
      <c r="W124" s="35">
        <v>1.5344826161157099</v>
      </c>
      <c r="X124" s="35">
        <v>1.0783654781867451</v>
      </c>
      <c r="Y124" s="35">
        <v>0.85226143261100629</v>
      </c>
      <c r="Z124" s="35">
        <v>0.7401782961214548</v>
      </c>
      <c r="AA124" s="35">
        <v>0.68461701921751161</v>
      </c>
    </row>
    <row r="125" spans="1:27">
      <c r="A125" s="35" t="s">
        <v>236</v>
      </c>
      <c r="B125" s="35" t="s">
        <v>95</v>
      </c>
      <c r="C125" s="35" t="s">
        <v>91</v>
      </c>
      <c r="D125" s="35">
        <v>0.63010347378485887</v>
      </c>
      <c r="E125" s="35">
        <v>0.63019238014433721</v>
      </c>
      <c r="F125" s="35">
        <v>0.63035767629439321</v>
      </c>
      <c r="G125" s="35">
        <v>0.63066499758596029</v>
      </c>
      <c r="H125" s="35">
        <v>0.63123637433138613</v>
      </c>
      <c r="I125" s="35">
        <v>0.63</v>
      </c>
      <c r="J125" s="35">
        <v>1.5593940914259483</v>
      </c>
      <c r="K125" s="35">
        <v>2.4564597430385433</v>
      </c>
      <c r="L125" s="35">
        <v>3.2899930412403893</v>
      </c>
      <c r="M125" s="35">
        <v>4.0310000088672897</v>
      </c>
      <c r="N125" s="35">
        <v>4.6537051440355937</v>
      </c>
      <c r="O125" s="35">
        <v>5.136448006174966</v>
      </c>
      <c r="P125" s="35">
        <v>5.4624366620162181</v>
      </c>
      <c r="Q125" s="35">
        <v>5.6203317833481856</v>
      </c>
      <c r="R125" s="35">
        <v>5.6046410790385108</v>
      </c>
      <c r="S125" s="35">
        <v>5.4159103412270229</v>
      </c>
      <c r="T125" s="35">
        <v>5.0607044602595481</v>
      </c>
      <c r="U125" s="35">
        <v>4.5513790687467734</v>
      </c>
      <c r="V125" s="35">
        <v>2.7391570312921574</v>
      </c>
      <c r="W125" s="35">
        <v>1.7644333982154006</v>
      </c>
      <c r="X125" s="35">
        <v>1.2401675294409487</v>
      </c>
      <c r="Y125" s="35">
        <v>0.95818534307060288</v>
      </c>
      <c r="Z125" s="35">
        <v>0.80651811053441669</v>
      </c>
      <c r="AA125" s="35">
        <v>0.72494221483235888</v>
      </c>
    </row>
    <row r="126" spans="1:27">
      <c r="A126" s="35" t="s">
        <v>236</v>
      </c>
      <c r="B126" s="35" t="s">
        <v>95</v>
      </c>
      <c r="C126" s="35" t="s">
        <v>92</v>
      </c>
      <c r="D126" s="35">
        <v>0.63063937217558463</v>
      </c>
      <c r="E126" s="35">
        <v>0.63112312134242088</v>
      </c>
      <c r="F126" s="35">
        <v>0.63197287526415702</v>
      </c>
      <c r="G126" s="35">
        <v>0.63346555324069709</v>
      </c>
      <c r="H126" s="35">
        <v>0.63608759179168772</v>
      </c>
      <c r="I126" s="35">
        <v>0.64069346544356331</v>
      </c>
      <c r="J126" s="35">
        <v>0.63</v>
      </c>
      <c r="K126" s="35">
        <v>1.8050944052976396</v>
      </c>
      <c r="L126" s="35">
        <v>2.9322037952770836</v>
      </c>
      <c r="M126" s="35">
        <v>3.9653026241612279</v>
      </c>
      <c r="N126" s="35">
        <v>4.8622042702576147</v>
      </c>
      <c r="O126" s="35">
        <v>5.5862837279217397</v>
      </c>
      <c r="P126" s="35">
        <v>6.1079731907620785</v>
      </c>
      <c r="Q126" s="35">
        <v>6.4059694539017498</v>
      </c>
      <c r="R126" s="35">
        <v>6.4681038309892083</v>
      </c>
      <c r="S126" s="35">
        <v>6.2918390628707312</v>
      </c>
      <c r="T126" s="35">
        <v>5.8843729266441365</v>
      </c>
      <c r="U126" s="35">
        <v>3.6212171753412616</v>
      </c>
      <c r="V126" s="35">
        <v>2.3328445287325792</v>
      </c>
      <c r="W126" s="35">
        <v>1.5993978467824426</v>
      </c>
      <c r="X126" s="35">
        <v>1.1818602370856928</v>
      </c>
      <c r="Y126" s="35">
        <v>0.94416381033557817</v>
      </c>
      <c r="Z126" s="35">
        <v>0.80884763766598966</v>
      </c>
      <c r="AA126" s="35">
        <v>0.73181464715664846</v>
      </c>
    </row>
    <row r="127" spans="1:27">
      <c r="A127" s="35" t="s">
        <v>236</v>
      </c>
      <c r="B127" s="35" t="s">
        <v>95</v>
      </c>
      <c r="C127" s="35" t="s">
        <v>93</v>
      </c>
      <c r="D127" s="35">
        <v>0.63113877202846203</v>
      </c>
      <c r="E127" s="35">
        <v>0.63194115634020986</v>
      </c>
      <c r="F127" s="35">
        <v>0.63330890454187372</v>
      </c>
      <c r="G127" s="35">
        <v>0.63564037478096636</v>
      </c>
      <c r="H127" s="35">
        <v>0.639614610293879</v>
      </c>
      <c r="I127" s="35">
        <v>0.64638911148512868</v>
      </c>
      <c r="J127" s="35">
        <v>0.65793695917586714</v>
      </c>
      <c r="K127" s="35">
        <v>0.63</v>
      </c>
      <c r="L127" s="35">
        <v>1.9347303589336486</v>
      </c>
      <c r="M127" s="35">
        <v>3.1802560739114756</v>
      </c>
      <c r="N127" s="35">
        <v>4.3100590253172948</v>
      </c>
      <c r="O127" s="35">
        <v>5.2728722360165454</v>
      </c>
      <c r="P127" s="35">
        <v>6.0250062088306695</v>
      </c>
      <c r="Q127" s="35">
        <v>6.5323314213164778</v>
      </c>
      <c r="R127" s="35">
        <v>6.771827018345264</v>
      </c>
      <c r="S127" s="35">
        <v>6.7326254275837982</v>
      </c>
      <c r="T127" s="35">
        <v>6.4165054964449872</v>
      </c>
      <c r="U127" s="35">
        <v>4.0246315736634717</v>
      </c>
      <c r="V127" s="35">
        <v>2.6214477793190656</v>
      </c>
      <c r="W127" s="35">
        <v>1.7982753110891776</v>
      </c>
      <c r="X127" s="35">
        <v>1.3153642945973725</v>
      </c>
      <c r="Y127" s="35">
        <v>1.0320663724127082</v>
      </c>
      <c r="Z127" s="35">
        <v>0.86587071736802779</v>
      </c>
      <c r="AA127" s="35">
        <v>0.76837266463707266</v>
      </c>
    </row>
    <row r="128" spans="1:27">
      <c r="A128" s="35" t="s">
        <v>236</v>
      </c>
      <c r="B128" s="35" t="s">
        <v>251</v>
      </c>
      <c r="C128" s="35" t="s">
        <v>82</v>
      </c>
      <c r="D128" s="35">
        <v>1.4121795366208765</v>
      </c>
      <c r="E128" s="35">
        <v>1.4137559076813022</v>
      </c>
      <c r="F128" s="35">
        <v>1.4164724044438362</v>
      </c>
      <c r="G128" s="35">
        <v>1.4211536339120208</v>
      </c>
      <c r="H128" s="35">
        <v>1.4292206081252934</v>
      </c>
      <c r="I128" s="35">
        <v>1.4431220999021617</v>
      </c>
      <c r="J128" s="35">
        <v>1.41</v>
      </c>
      <c r="K128" s="35">
        <v>4.5654190912551504</v>
      </c>
      <c r="L128" s="35">
        <v>7.5832969055114017</v>
      </c>
      <c r="M128" s="35">
        <v>10.332087440036565</v>
      </c>
      <c r="N128" s="35">
        <v>12.691973913164821</v>
      </c>
      <c r="O128" s="35">
        <v>14.56009144714157</v>
      </c>
      <c r="P128" s="35">
        <v>15.855010835963949</v>
      </c>
      <c r="Q128" s="35">
        <v>16.520287955666657</v>
      </c>
      <c r="R128" s="35">
        <v>16.526924102129652</v>
      </c>
      <c r="S128" s="35">
        <v>15.874630012965754</v>
      </c>
      <c r="T128" s="35">
        <v>14.591838476152668</v>
      </c>
      <c r="U128" s="35">
        <v>9.0593625847832016</v>
      </c>
      <c r="V128" s="35">
        <v>5.8488912866241591</v>
      </c>
      <c r="W128" s="35">
        <v>3.9858689872623323</v>
      </c>
      <c r="X128" s="35">
        <v>2.9047653842151115</v>
      </c>
      <c r="Y128" s="35">
        <v>2.2774057434195902</v>
      </c>
      <c r="Z128" s="35">
        <v>1.913351717709443</v>
      </c>
      <c r="AA128" s="35">
        <v>1.7020927762389595</v>
      </c>
    </row>
    <row r="129" spans="1:27">
      <c r="A129" s="35" t="s">
        <v>236</v>
      </c>
      <c r="B129" s="35" t="s">
        <v>251</v>
      </c>
      <c r="C129" s="35" t="s">
        <v>83</v>
      </c>
      <c r="D129" s="35">
        <v>1.410976015236461</v>
      </c>
      <c r="E129" s="35">
        <v>1.4117652909324123</v>
      </c>
      <c r="F129" s="35">
        <v>1.4131928313817699</v>
      </c>
      <c r="G129" s="35">
        <v>1.4157747830939587</v>
      </c>
      <c r="H129" s="35">
        <v>1.4204446855454631</v>
      </c>
      <c r="I129" s="35">
        <v>1.4288910049725898</v>
      </c>
      <c r="J129" s="35">
        <v>1.41</v>
      </c>
      <c r="K129" s="35">
        <v>4.0485473508144603</v>
      </c>
      <c r="L129" s="35">
        <v>6.5884202272315431</v>
      </c>
      <c r="M129" s="35">
        <v>8.9346343110659969</v>
      </c>
      <c r="N129" s="35">
        <v>10.99944759477923</v>
      </c>
      <c r="O129" s="35">
        <v>12.705641693248753</v>
      </c>
      <c r="P129" s="35">
        <v>13.989409600761961</v>
      </c>
      <c r="Q129" s="35">
        <v>14.802741898998965</v>
      </c>
      <c r="R129" s="35">
        <v>15.115222178334154</v>
      </c>
      <c r="S129" s="35">
        <v>14.915164528596756</v>
      </c>
      <c r="T129" s="35">
        <v>14.210050560238411</v>
      </c>
      <c r="U129" s="35">
        <v>8.487045570720074</v>
      </c>
      <c r="V129" s="35">
        <v>5.3228418887367068</v>
      </c>
      <c r="W129" s="35">
        <v>3.5733789825511679</v>
      </c>
      <c r="X129" s="35">
        <v>2.6061149351872146</v>
      </c>
      <c r="Y129" s="35">
        <v>2.0713223802751246</v>
      </c>
      <c r="Z129" s="35">
        <v>1.7756398543207745</v>
      </c>
      <c r="AA129" s="35">
        <v>1.612159350802703</v>
      </c>
    </row>
    <row r="130" spans="1:27">
      <c r="A130" s="35" t="s">
        <v>236</v>
      </c>
      <c r="B130" s="35" t="s">
        <v>251</v>
      </c>
      <c r="C130" s="35" t="s">
        <v>84</v>
      </c>
      <c r="D130" s="35">
        <v>1.4101689085623588</v>
      </c>
      <c r="E130" s="35">
        <v>1.4103254130252103</v>
      </c>
      <c r="F130" s="35">
        <v>1.4106269287684281</v>
      </c>
      <c r="G130" s="35">
        <v>1.4112078179121095</v>
      </c>
      <c r="H130" s="35">
        <v>1.4123269375761307</v>
      </c>
      <c r="I130" s="35">
        <v>1.41</v>
      </c>
      <c r="J130" s="35">
        <v>3.9108379107076789</v>
      </c>
      <c r="K130" s="35">
        <v>6.3314797504895797</v>
      </c>
      <c r="L130" s="35">
        <v>8.5943011503940454</v>
      </c>
      <c r="M130" s="35">
        <v>10.62673867690061</v>
      </c>
      <c r="N130" s="35">
        <v>12.363616772916963</v>
      </c>
      <c r="O130" s="35">
        <v>13.749237786715593</v>
      </c>
      <c r="P130" s="35">
        <v>14.739168066430029</v>
      </c>
      <c r="Q130" s="35">
        <v>15.30166284420322</v>
      </c>
      <c r="R130" s="35">
        <v>15.418684217258436</v>
      </c>
      <c r="S130" s="35">
        <v>15.086479581601159</v>
      </c>
      <c r="T130" s="35">
        <v>14.315701969324749</v>
      </c>
      <c r="U130" s="35">
        <v>13.131068430581653</v>
      </c>
      <c r="V130" s="35">
        <v>7.4939261631842786</v>
      </c>
      <c r="W130" s="35">
        <v>4.5679166846687673</v>
      </c>
      <c r="X130" s="35">
        <v>3.0491451046292588</v>
      </c>
      <c r="Y130" s="35">
        <v>2.260813033502143</v>
      </c>
      <c r="Z130" s="35">
        <v>1.8516221699547744</v>
      </c>
      <c r="AA130" s="35">
        <v>1.6392279658584616</v>
      </c>
    </row>
    <row r="131" spans="1:27">
      <c r="A131" s="35" t="s">
        <v>236</v>
      </c>
      <c r="B131" s="35" t="s">
        <v>251</v>
      </c>
      <c r="C131" s="35" t="s">
        <v>85</v>
      </c>
      <c r="D131" s="35">
        <v>1.4100128698779406</v>
      </c>
      <c r="E131" s="35">
        <v>1.4100273743520562</v>
      </c>
      <c r="F131" s="35">
        <v>1.4100582255056304</v>
      </c>
      <c r="G131" s="35">
        <v>1.4101238462009602</v>
      </c>
      <c r="H131" s="35">
        <v>1.41</v>
      </c>
      <c r="I131" s="35">
        <v>3.6522845953442915</v>
      </c>
      <c r="J131" s="35">
        <v>5.83416912515285</v>
      </c>
      <c r="K131" s="35">
        <v>7.8968805109032303</v>
      </c>
      <c r="L131" s="35">
        <v>9.7848558222076907</v>
      </c>
      <c r="M131" s="35">
        <v>11.447238966681969</v>
      </c>
      <c r="N131" s="35">
        <v>12.839250592463136</v>
      </c>
      <c r="O131" s="35">
        <v>13.923394302529045</v>
      </c>
      <c r="P131" s="35">
        <v>14.67046668921498</v>
      </c>
      <c r="Q131" s="35">
        <v>15.06034398178754</v>
      </c>
      <c r="R131" s="35">
        <v>15.08252411727435</v>
      </c>
      <c r="S131" s="35">
        <v>14.736409632873514</v>
      </c>
      <c r="T131" s="35">
        <v>14.031323759714601</v>
      </c>
      <c r="U131" s="35">
        <v>12.986259284456159</v>
      </c>
      <c r="V131" s="35">
        <v>11.629366943595121</v>
      </c>
      <c r="W131" s="35">
        <v>6.2145705310245081</v>
      </c>
      <c r="X131" s="35">
        <v>3.6688383522187449</v>
      </c>
      <c r="Y131" s="35">
        <v>2.4719785199336624</v>
      </c>
      <c r="Z131" s="35">
        <v>1.9092824633479022</v>
      </c>
      <c r="AA131" s="35">
        <v>1.6447344824096077</v>
      </c>
    </row>
    <row r="132" spans="1:27">
      <c r="A132" s="35" t="s">
        <v>236</v>
      </c>
      <c r="B132" s="35" t="s">
        <v>251</v>
      </c>
      <c r="C132" s="35" t="s">
        <v>86</v>
      </c>
      <c r="D132" s="35">
        <v>1.4100020930829222</v>
      </c>
      <c r="E132" s="35">
        <v>1.4100049022872962</v>
      </c>
      <c r="F132" s="35">
        <v>1.4100114818292568</v>
      </c>
      <c r="G132" s="35">
        <v>1.4100268920189944</v>
      </c>
      <c r="H132" s="35">
        <v>1.41</v>
      </c>
      <c r="I132" s="35">
        <v>3.1590782596116949</v>
      </c>
      <c r="J132" s="35">
        <v>4.8664315207738609</v>
      </c>
      <c r="K132" s="35">
        <v>6.4913301524460874</v>
      </c>
      <c r="L132" s="35">
        <v>7.9950115134974897</v>
      </c>
      <c r="M132" s="35">
        <v>9.3416046518344871</v>
      </c>
      <c r="N132" s="35">
        <v>10.498986021068859</v>
      </c>
      <c r="O132" s="35">
        <v>11.439545801244622</v>
      </c>
      <c r="P132" s="35">
        <v>12.140846542720016</v>
      </c>
      <c r="Q132" s="35">
        <v>12.586158420977524</v>
      </c>
      <c r="R132" s="35">
        <v>12.764858333632935</v>
      </c>
      <c r="S132" s="35">
        <v>12.672683319016297</v>
      </c>
      <c r="T132" s="35">
        <v>12.311832250917741</v>
      </c>
      <c r="U132" s="35">
        <v>11.690913383527267</v>
      </c>
      <c r="V132" s="35">
        <v>10.824738997905925</v>
      </c>
      <c r="W132" s="35">
        <v>5.4297214532524603</v>
      </c>
      <c r="X132" s="35">
        <v>3.1262621890348794</v>
      </c>
      <c r="Y132" s="35">
        <v>2.1427761228648001</v>
      </c>
      <c r="Z132" s="35">
        <v>1.7228664429429177</v>
      </c>
      <c r="AA132" s="35">
        <v>1.5435816057120821</v>
      </c>
    </row>
    <row r="133" spans="1:27">
      <c r="A133" s="35" t="s">
        <v>236</v>
      </c>
      <c r="B133" s="35" t="s">
        <v>251</v>
      </c>
      <c r="C133" s="35" t="s">
        <v>87</v>
      </c>
      <c r="D133" s="35">
        <v>1.410000179431637</v>
      </c>
      <c r="E133" s="35">
        <v>1.4100004500391208</v>
      </c>
      <c r="F133" s="35">
        <v>1.4100011287597516</v>
      </c>
      <c r="G133" s="35">
        <v>1.41</v>
      </c>
      <c r="H133" s="35">
        <v>2.9263137528874452</v>
      </c>
      <c r="I133" s="35">
        <v>4.4088198681335484</v>
      </c>
      <c r="J133" s="35">
        <v>5.8244644810946147</v>
      </c>
      <c r="K133" s="35">
        <v>7.141684467046117</v>
      </c>
      <c r="L133" s="35">
        <v>8.3311111706591809</v>
      </c>
      <c r="M133" s="35">
        <v>9.3662252077231738</v>
      </c>
      <c r="N133" s="35">
        <v>10.223947739695685</v>
      </c>
      <c r="O133" s="35">
        <v>10.885155038059105</v>
      </c>
      <c r="P133" s="35">
        <v>11.335104865788731</v>
      </c>
      <c r="Q133" s="35">
        <v>11.56376516935758</v>
      </c>
      <c r="R133" s="35">
        <v>11.566037752781286</v>
      </c>
      <c r="S133" s="35">
        <v>11.341871946680399</v>
      </c>
      <c r="T133" s="35">
        <v>10.896265738001759</v>
      </c>
      <c r="U133" s="35">
        <v>10.239154335210667</v>
      </c>
      <c r="V133" s="35">
        <v>9.3851886534974991</v>
      </c>
      <c r="W133" s="35">
        <v>8.3534086588788679</v>
      </c>
      <c r="X133" s="35">
        <v>4.178353074051131</v>
      </c>
      <c r="Y133" s="35">
        <v>2.513748766509416</v>
      </c>
      <c r="Z133" s="35">
        <v>1.8500671832615221</v>
      </c>
      <c r="AA133" s="35">
        <v>1.585455802678877</v>
      </c>
    </row>
    <row r="134" spans="1:27">
      <c r="A134" s="35" t="s">
        <v>236</v>
      </c>
      <c r="B134" s="35" t="s">
        <v>251</v>
      </c>
      <c r="C134" s="35" t="s">
        <v>88</v>
      </c>
      <c r="D134" s="35">
        <v>1.4100002252112505</v>
      </c>
      <c r="E134" s="35">
        <v>1.4100005533082483</v>
      </c>
      <c r="F134" s="35">
        <v>1.4100013593904253</v>
      </c>
      <c r="G134" s="35">
        <v>1.41</v>
      </c>
      <c r="H134" s="35">
        <v>2.7405919518058854</v>
      </c>
      <c r="I134" s="35">
        <v>4.0409454899397286</v>
      </c>
      <c r="J134" s="35">
        <v>5.2815093848509305</v>
      </c>
      <c r="K134" s="35">
        <v>6.4340911586051304</v>
      </c>
      <c r="L134" s="35">
        <v>7.472497774021897</v>
      </c>
      <c r="M134" s="35">
        <v>8.3731308854520297</v>
      </c>
      <c r="N134" s="35">
        <v>9.1155231238022463</v>
      </c>
      <c r="O134" s="35">
        <v>9.6828032284432606</v>
      </c>
      <c r="P134" s="35">
        <v>10.062079455629913</v>
      </c>
      <c r="Q134" s="35">
        <v>10.244732550271959</v>
      </c>
      <c r="R134" s="35">
        <v>10.226611623115355</v>
      </c>
      <c r="S134" s="35">
        <v>10.008128481920355</v>
      </c>
      <c r="T134" s="35">
        <v>9.5942482729099261</v>
      </c>
      <c r="U134" s="35">
        <v>8.9943766451666018</v>
      </c>
      <c r="V134" s="35">
        <v>8.2221460022271753</v>
      </c>
      <c r="W134" s="35">
        <v>7.2951056984220504</v>
      </c>
      <c r="X134" s="35">
        <v>3.80539536532409</v>
      </c>
      <c r="Y134" s="35">
        <v>2.38498995774275</v>
      </c>
      <c r="Z134" s="35">
        <v>1.8068469804443308</v>
      </c>
      <c r="AA134" s="35">
        <v>1.571527331268509</v>
      </c>
    </row>
    <row r="135" spans="1:27">
      <c r="A135" s="35" t="s">
        <v>236</v>
      </c>
      <c r="B135" s="35" t="s">
        <v>251</v>
      </c>
      <c r="C135" s="35" t="s">
        <v>89</v>
      </c>
      <c r="D135" s="35">
        <v>1.4100036575360959</v>
      </c>
      <c r="E135" s="35">
        <v>1.4100081399962789</v>
      </c>
      <c r="F135" s="35">
        <v>1.410018115894877</v>
      </c>
      <c r="G135" s="35">
        <v>1.4100403176655052</v>
      </c>
      <c r="H135" s="35">
        <v>1.41</v>
      </c>
      <c r="I135" s="35">
        <v>2.7272155126925095</v>
      </c>
      <c r="J135" s="35">
        <v>4.0110711787222462</v>
      </c>
      <c r="K135" s="35">
        <v>5.2290520240829137</v>
      </c>
      <c r="L135" s="35">
        <v>6.3503114228063975</v>
      </c>
      <c r="M135" s="35">
        <v>7.3464523197030331</v>
      </c>
      <c r="N135" s="35">
        <v>8.1922464151857159</v>
      </c>
      <c r="O135" s="35">
        <v>8.8662730980775368</v>
      </c>
      <c r="P135" s="35">
        <v>9.3514619447680651</v>
      </c>
      <c r="Q135" s="35">
        <v>9.6355250453654708</v>
      </c>
      <c r="R135" s="35">
        <v>9.71126820773706</v>
      </c>
      <c r="S135" s="35">
        <v>9.5767731578736601</v>
      </c>
      <c r="T135" s="35">
        <v>9.2354461221650439</v>
      </c>
      <c r="U135" s="35">
        <v>8.6959315611898873</v>
      </c>
      <c r="V135" s="35">
        <v>7.9718932398014335</v>
      </c>
      <c r="W135" s="35">
        <v>4.3584486920877774</v>
      </c>
      <c r="X135" s="35">
        <v>2.7348233965685775</v>
      </c>
      <c r="Y135" s="35">
        <v>2.0052815244184181</v>
      </c>
      <c r="Z135" s="35">
        <v>1.6774772307250483</v>
      </c>
      <c r="AA135" s="35">
        <v>1.5301852670066289</v>
      </c>
    </row>
    <row r="136" spans="1:27">
      <c r="A136" s="35" t="s">
        <v>236</v>
      </c>
      <c r="B136" s="35" t="s">
        <v>251</v>
      </c>
      <c r="C136" s="35" t="s">
        <v>90</v>
      </c>
      <c r="D136" s="35">
        <v>1.4100542947609476</v>
      </c>
      <c r="E136" s="35">
        <v>1.4101095282081524</v>
      </c>
      <c r="F136" s="35">
        <v>1.4102209500174923</v>
      </c>
      <c r="G136" s="35">
        <v>1.4104457199752762</v>
      </c>
      <c r="H136" s="35">
        <v>1.4108991458729685</v>
      </c>
      <c r="I136" s="35">
        <v>1.41</v>
      </c>
      <c r="J136" s="35">
        <v>3.0006965593117436</v>
      </c>
      <c r="K136" s="35">
        <v>4.544730230272009</v>
      </c>
      <c r="L136" s="35">
        <v>5.9968069746324728</v>
      </c>
      <c r="M136" s="35">
        <v>7.3143302993013357</v>
      </c>
      <c r="N136" s="35">
        <v>8.4586508192405798</v>
      </c>
      <c r="O136" s="35">
        <v>9.3962000324328656</v>
      </c>
      <c r="P136" s="35">
        <v>10.099475047768566</v>
      </c>
      <c r="Q136" s="35">
        <v>10.547845378981217</v>
      </c>
      <c r="R136" s="35">
        <v>10.728158137430293</v>
      </c>
      <c r="S136" s="35">
        <v>10.635123870475315</v>
      </c>
      <c r="T136" s="35">
        <v>10.271471726919911</v>
      </c>
      <c r="U136" s="35">
        <v>9.6478693977665948</v>
      </c>
      <c r="V136" s="35">
        <v>5.493634318624709</v>
      </c>
      <c r="W136" s="35">
        <v>3.4343182360684934</v>
      </c>
      <c r="X136" s="35">
        <v>2.4134846416560483</v>
      </c>
      <c r="Y136" s="35">
        <v>1.9074422539389186</v>
      </c>
      <c r="Z136" s="35">
        <v>1.6565895198908749</v>
      </c>
      <c r="AA136" s="35">
        <v>1.5322380906296689</v>
      </c>
    </row>
    <row r="137" spans="1:27">
      <c r="A137" s="35" t="s">
        <v>236</v>
      </c>
      <c r="B137" s="35" t="s">
        <v>251</v>
      </c>
      <c r="C137" s="35" t="s">
        <v>91</v>
      </c>
      <c r="D137" s="35">
        <v>1.4102315841851603</v>
      </c>
      <c r="E137" s="35">
        <v>1.4104305650849449</v>
      </c>
      <c r="F137" s="35">
        <v>1.4108005136112609</v>
      </c>
      <c r="G137" s="35">
        <v>1.4114883279304824</v>
      </c>
      <c r="H137" s="35">
        <v>1.4127671235035784</v>
      </c>
      <c r="I137" s="35">
        <v>1.41</v>
      </c>
      <c r="J137" s="35">
        <v>3.4900724903342653</v>
      </c>
      <c r="K137" s="35">
        <v>5.4977908534672153</v>
      </c>
      <c r="L137" s="35">
        <v>7.363317758966585</v>
      </c>
      <c r="M137" s="35">
        <v>9.021761924607743</v>
      </c>
      <c r="N137" s="35">
        <v>10.415435322365376</v>
      </c>
      <c r="O137" s="35">
        <v>11.49585982334397</v>
      </c>
      <c r="P137" s="35">
        <v>12.225453481655345</v>
      </c>
      <c r="Q137" s="35">
        <v>12.578837800826891</v>
      </c>
      <c r="R137" s="35">
        <v>12.543720510229047</v>
      </c>
      <c r="S137" s="35">
        <v>12.121323144650955</v>
      </c>
      <c r="T137" s="35">
        <v>11.326338553914225</v>
      </c>
      <c r="U137" s="35">
        <v>10.186419820528492</v>
      </c>
      <c r="V137" s="35">
        <v>6.130494308130066</v>
      </c>
      <c r="W137" s="35">
        <v>3.9489699864820866</v>
      </c>
      <c r="X137" s="35">
        <v>2.775613042082123</v>
      </c>
      <c r="Y137" s="35">
        <v>2.1445100535389683</v>
      </c>
      <c r="Z137" s="35">
        <v>1.8050643426246469</v>
      </c>
      <c r="AA137" s="35">
        <v>1.6224897189105172</v>
      </c>
    </row>
    <row r="138" spans="1:27">
      <c r="A138" s="35" t="s">
        <v>236</v>
      </c>
      <c r="B138" s="35" t="s">
        <v>251</v>
      </c>
      <c r="C138" s="35" t="s">
        <v>92</v>
      </c>
      <c r="D138" s="35">
        <v>1.4114309758215464</v>
      </c>
      <c r="E138" s="35">
        <v>1.4125136525282751</v>
      </c>
      <c r="F138" s="35">
        <v>1.4144154827340656</v>
      </c>
      <c r="G138" s="35">
        <v>1.4177562382053697</v>
      </c>
      <c r="H138" s="35">
        <v>1.423624610200444</v>
      </c>
      <c r="I138" s="35">
        <v>1.433932994087975</v>
      </c>
      <c r="J138" s="35">
        <v>1.41</v>
      </c>
      <c r="K138" s="35">
        <v>4.0399731928090024</v>
      </c>
      <c r="L138" s="35">
        <v>6.5625513513344247</v>
      </c>
      <c r="M138" s="35">
        <v>8.8747249207417962</v>
      </c>
      <c r="N138" s="35">
        <v>10.882076223909898</v>
      </c>
      <c r="O138" s="35">
        <v>12.502635010110559</v>
      </c>
      <c r="P138" s="35">
        <v>13.670225712657984</v>
      </c>
      <c r="Q138" s="35">
        <v>14.337169730161058</v>
      </c>
      <c r="R138" s="35">
        <v>14.476232383642515</v>
      </c>
      <c r="S138" s="35">
        <v>14.081735045472588</v>
      </c>
      <c r="T138" s="35">
        <v>13.169787026298781</v>
      </c>
      <c r="U138" s="35">
        <v>8.1046289162399656</v>
      </c>
      <c r="V138" s="35">
        <v>5.2211282309729148</v>
      </c>
      <c r="W138" s="35">
        <v>3.5796047047035615</v>
      </c>
      <c r="X138" s="35">
        <v>2.6451157687155979</v>
      </c>
      <c r="Y138" s="35">
        <v>2.1131285278939131</v>
      </c>
      <c r="Z138" s="35">
        <v>1.8102780462048338</v>
      </c>
      <c r="AA138" s="35">
        <v>1.6378708769696417</v>
      </c>
    </row>
    <row r="139" spans="1:27">
      <c r="A139" s="35" t="s">
        <v>236</v>
      </c>
      <c r="B139" s="35" t="s">
        <v>251</v>
      </c>
      <c r="C139" s="35" t="s">
        <v>93</v>
      </c>
      <c r="D139" s="35">
        <v>1.4125486802541767</v>
      </c>
      <c r="E139" s="35">
        <v>1.4143444927614219</v>
      </c>
      <c r="F139" s="35">
        <v>1.4174056434984792</v>
      </c>
      <c r="G139" s="35">
        <v>1.4226236959383531</v>
      </c>
      <c r="H139" s="35">
        <v>1.431518413514872</v>
      </c>
      <c r="I139" s="35">
        <v>1.4466803923714782</v>
      </c>
      <c r="J139" s="35">
        <v>1.4725255752983692</v>
      </c>
      <c r="K139" s="35">
        <v>1.41</v>
      </c>
      <c r="L139" s="35">
        <v>4.3301108033276892</v>
      </c>
      <c r="M139" s="35">
        <v>7.1177159749447307</v>
      </c>
      <c r="N139" s="35">
        <v>9.6463225804720398</v>
      </c>
      <c r="O139" s="35">
        <v>11.801190242513218</v>
      </c>
      <c r="P139" s="35">
        <v>13.484537705478164</v>
      </c>
      <c r="Q139" s="35">
        <v>14.619979847708306</v>
      </c>
      <c r="R139" s="35">
        <v>15.155993802963209</v>
      </c>
      <c r="S139" s="35">
        <v>15.068256909354213</v>
      </c>
      <c r="T139" s="35">
        <v>14.360750396805447</v>
      </c>
      <c r="U139" s="35">
        <v>9.0075087601039598</v>
      </c>
      <c r="V139" s="35">
        <v>5.8670497918093361</v>
      </c>
      <c r="W139" s="35">
        <v>4.0247114105329214</v>
      </c>
      <c r="X139" s="35">
        <v>2.9439105640988812</v>
      </c>
      <c r="Y139" s="35">
        <v>2.3098628334951088</v>
      </c>
      <c r="Z139" s="35">
        <v>1.9379011293474906</v>
      </c>
      <c r="AA139" s="35">
        <v>1.7196912018067816</v>
      </c>
    </row>
    <row r="140" spans="1:27">
      <c r="A140" s="35" t="s">
        <v>236</v>
      </c>
      <c r="B140" s="35" t="s">
        <v>252</v>
      </c>
      <c r="C140" s="35" t="s">
        <v>82</v>
      </c>
      <c r="D140" s="35">
        <v>1.812797844882118</v>
      </c>
      <c r="E140" s="35">
        <v>1.8148214134064944</v>
      </c>
      <c r="F140" s="35">
        <v>1.8183085475484708</v>
      </c>
      <c r="G140" s="35">
        <v>1.8243177853764241</v>
      </c>
      <c r="H140" s="35">
        <v>1.8346732629126108</v>
      </c>
      <c r="I140" s="35">
        <v>1.8525184402999382</v>
      </c>
      <c r="J140" s="35">
        <v>1.81</v>
      </c>
      <c r="K140" s="35">
        <v>5.8605734433842711</v>
      </c>
      <c r="L140" s="35">
        <v>9.7345868077841402</v>
      </c>
      <c r="M140" s="35">
        <v>13.263176075507932</v>
      </c>
      <c r="N140" s="35">
        <v>16.29253388853073</v>
      </c>
      <c r="O140" s="35">
        <v>18.690613843493789</v>
      </c>
      <c r="P140" s="35">
        <v>20.352886250421808</v>
      </c>
      <c r="Q140" s="35">
        <v>21.20689446791252</v>
      </c>
      <c r="R140" s="35">
        <v>21.215413209116786</v>
      </c>
      <c r="S140" s="35">
        <v>20.378071151395758</v>
      </c>
      <c r="T140" s="35">
        <v>18.731367121869738</v>
      </c>
      <c r="U140" s="35">
        <v>11.629394523728791</v>
      </c>
      <c r="V140" s="35">
        <v>7.5081512260920062</v>
      </c>
      <c r="W140" s="35">
        <v>5.1166119623722146</v>
      </c>
      <c r="X140" s="35">
        <v>3.7288123017229449</v>
      </c>
      <c r="Y140" s="35">
        <v>2.9234782947442968</v>
      </c>
      <c r="Z140" s="35">
        <v>2.4561465312440367</v>
      </c>
      <c r="AA140" s="35">
        <v>2.1849559751719978</v>
      </c>
    </row>
    <row r="141" spans="1:27">
      <c r="A141" s="35" t="s">
        <v>236</v>
      </c>
      <c r="B141" s="35" t="s">
        <v>252</v>
      </c>
      <c r="C141" s="35" t="s">
        <v>83</v>
      </c>
      <c r="D141" s="35">
        <v>1.8112528989914853</v>
      </c>
      <c r="E141" s="35">
        <v>1.8122660826862884</v>
      </c>
      <c r="F141" s="35">
        <v>1.8140985991496481</v>
      </c>
      <c r="G141" s="35">
        <v>1.8174130194326705</v>
      </c>
      <c r="H141" s="35">
        <v>1.8234077169058782</v>
      </c>
      <c r="I141" s="35">
        <v>1.8342501553194239</v>
      </c>
      <c r="J141" s="35">
        <v>1.81</v>
      </c>
      <c r="K141" s="35">
        <v>5.1970714219674994</v>
      </c>
      <c r="L141" s="35">
        <v>8.4574756108433284</v>
      </c>
      <c r="M141" s="35">
        <v>11.469282342574081</v>
      </c>
      <c r="N141" s="35">
        <v>14.119858259964829</v>
      </c>
      <c r="O141" s="35">
        <v>16.310079053035636</v>
      </c>
      <c r="P141" s="35">
        <v>17.958036437857555</v>
      </c>
      <c r="Q141" s="35">
        <v>19.002101302970306</v>
      </c>
      <c r="R141" s="35">
        <v>19.403228470060156</v>
      </c>
      <c r="S141" s="35">
        <v>19.146416877134847</v>
      </c>
      <c r="T141" s="35">
        <v>18.241270577327324</v>
      </c>
      <c r="U141" s="35">
        <v>10.89471807305201</v>
      </c>
      <c r="V141" s="35">
        <v>6.8328679564634331</v>
      </c>
      <c r="W141" s="35">
        <v>4.587103516608237</v>
      </c>
      <c r="X141" s="35">
        <v>3.3454383210559282</v>
      </c>
      <c r="Y141" s="35">
        <v>2.6589315661687771</v>
      </c>
      <c r="Z141" s="35">
        <v>2.2793674725678028</v>
      </c>
      <c r="AA141" s="35">
        <v>2.0695095212431864</v>
      </c>
    </row>
    <row r="142" spans="1:27">
      <c r="A142" s="35" t="s">
        <v>236</v>
      </c>
      <c r="B142" s="35" t="s">
        <v>252</v>
      </c>
      <c r="C142" s="35" t="s">
        <v>84</v>
      </c>
      <c r="D142" s="35">
        <v>1.810216825885014</v>
      </c>
      <c r="E142" s="35">
        <v>1.8104177287770433</v>
      </c>
      <c r="F142" s="35">
        <v>1.8108047809013157</v>
      </c>
      <c r="G142" s="35">
        <v>1.8115504612914313</v>
      </c>
      <c r="H142" s="35">
        <v>1.8129870617112036</v>
      </c>
      <c r="I142" s="35">
        <v>1.81</v>
      </c>
      <c r="J142" s="35">
        <v>5.0202954740290071</v>
      </c>
      <c r="K142" s="35">
        <v>8.1276442187135736</v>
      </c>
      <c r="L142" s="35">
        <v>11.032400767527108</v>
      </c>
      <c r="M142" s="35">
        <v>13.641416315737663</v>
      </c>
      <c r="N142" s="35">
        <v>15.871025786510428</v>
      </c>
      <c r="O142" s="35">
        <v>17.649730775854771</v>
      </c>
      <c r="P142" s="35">
        <v>18.920492340594578</v>
      </c>
      <c r="Q142" s="35">
        <v>19.642560104970091</v>
      </c>
      <c r="R142" s="35">
        <v>19.792779030665084</v>
      </c>
      <c r="S142" s="35">
        <v>19.366331945175958</v>
      </c>
      <c r="T142" s="35">
        <v>18.37689401736014</v>
      </c>
      <c r="U142" s="35">
        <v>16.856194226491343</v>
      </c>
      <c r="V142" s="35">
        <v>9.6198626633784006</v>
      </c>
      <c r="W142" s="35">
        <v>5.8637795739365037</v>
      </c>
      <c r="X142" s="35">
        <v>3.9141508080701839</v>
      </c>
      <c r="Y142" s="35">
        <v>2.9021784330772191</v>
      </c>
      <c r="Z142" s="35">
        <v>2.3769050550483275</v>
      </c>
      <c r="AA142" s="35">
        <v>2.1042571760310751</v>
      </c>
    </row>
    <row r="143" spans="1:27">
      <c r="A143" s="35" t="s">
        <v>236</v>
      </c>
      <c r="B143" s="35" t="s">
        <v>252</v>
      </c>
      <c r="C143" s="35" t="s">
        <v>85</v>
      </c>
      <c r="D143" s="35">
        <v>1.8100165209071439</v>
      </c>
      <c r="E143" s="35">
        <v>1.8100351401256891</v>
      </c>
      <c r="F143" s="35">
        <v>1.8100747433795681</v>
      </c>
      <c r="G143" s="35">
        <v>1.8101589798749917</v>
      </c>
      <c r="H143" s="35">
        <v>1.81</v>
      </c>
      <c r="I143" s="35">
        <v>4.6883937004065022</v>
      </c>
      <c r="J143" s="35">
        <v>7.4892525649125243</v>
      </c>
      <c r="K143" s="35">
        <v>10.137130301230389</v>
      </c>
      <c r="L143" s="35">
        <v>12.560701445529023</v>
      </c>
      <c r="M143" s="35">
        <v>14.694682645173307</v>
      </c>
      <c r="N143" s="35">
        <v>16.4815911860697</v>
      </c>
      <c r="O143" s="35">
        <v>17.873293395445089</v>
      </c>
      <c r="P143" s="35">
        <v>18.832301210978098</v>
      </c>
      <c r="Q143" s="35">
        <v>19.332781990805284</v>
      </c>
      <c r="R143" s="35">
        <v>19.36125436330963</v>
      </c>
      <c r="S143" s="35">
        <v>18.916951372695788</v>
      </c>
      <c r="T143" s="35">
        <v>18.011841138357045</v>
      </c>
      <c r="U143" s="35">
        <v>16.670304471535921</v>
      </c>
      <c r="V143" s="35">
        <v>14.928478133267499</v>
      </c>
      <c r="W143" s="35">
        <v>7.977569263230043</v>
      </c>
      <c r="X143" s="35">
        <v>4.7096435585219352</v>
      </c>
      <c r="Y143" s="35">
        <v>3.1732490220425031</v>
      </c>
      <c r="Z143" s="35">
        <v>2.4509228784820589</v>
      </c>
      <c r="AA143" s="35">
        <v>2.1113258249371563</v>
      </c>
    </row>
    <row r="144" spans="1:27">
      <c r="A144" s="35" t="s">
        <v>236</v>
      </c>
      <c r="B144" s="35" t="s">
        <v>252</v>
      </c>
      <c r="C144" s="35" t="s">
        <v>86</v>
      </c>
      <c r="D144" s="35">
        <v>1.8100026868653116</v>
      </c>
      <c r="E144" s="35">
        <v>1.8100062930070968</v>
      </c>
      <c r="F144" s="35">
        <v>1.8100147390857839</v>
      </c>
      <c r="G144" s="35">
        <v>1.8100345209605533</v>
      </c>
      <c r="H144" s="35">
        <v>1.81</v>
      </c>
      <c r="I144" s="35">
        <v>4.0552706736859347</v>
      </c>
      <c r="J144" s="35">
        <v>6.2469794699295669</v>
      </c>
      <c r="K144" s="35">
        <v>8.3328422524307939</v>
      </c>
      <c r="L144" s="35">
        <v>10.263099886120893</v>
      </c>
      <c r="M144" s="35">
        <v>11.991705262283986</v>
      </c>
      <c r="N144" s="35">
        <v>13.477421771726693</v>
      </c>
      <c r="O144" s="35">
        <v>14.684807021455864</v>
      </c>
      <c r="P144" s="35">
        <v>15.585058327888815</v>
      </c>
      <c r="Q144" s="35">
        <v>16.156699816999517</v>
      </c>
      <c r="R144" s="35">
        <v>16.386094740337313</v>
      </c>
      <c r="S144" s="35">
        <v>16.267770785403901</v>
      </c>
      <c r="T144" s="35">
        <v>15.804550619972421</v>
      </c>
      <c r="U144" s="35">
        <v>15.007484556159119</v>
      </c>
      <c r="V144" s="35">
        <v>13.895586940574274</v>
      </c>
      <c r="W144" s="35">
        <v>6.9700679648134427</v>
      </c>
      <c r="X144" s="35">
        <v>4.0131450795412285</v>
      </c>
      <c r="Y144" s="35">
        <v>2.7506558740321192</v>
      </c>
      <c r="Z144" s="35">
        <v>2.2116228806572207</v>
      </c>
      <c r="AA144" s="35">
        <v>1.9814770966942332</v>
      </c>
    </row>
    <row r="145" spans="1:27">
      <c r="A145" s="35" t="s">
        <v>236</v>
      </c>
      <c r="B145" s="35" t="s">
        <v>252</v>
      </c>
      <c r="C145" s="35" t="s">
        <v>87</v>
      </c>
      <c r="D145" s="35">
        <v>1.8100002303342293</v>
      </c>
      <c r="E145" s="35">
        <v>1.8100005777097936</v>
      </c>
      <c r="F145" s="35">
        <v>1.8100014489752843</v>
      </c>
      <c r="G145" s="35">
        <v>1.81</v>
      </c>
      <c r="H145" s="35">
        <v>3.756473682784593</v>
      </c>
      <c r="I145" s="35">
        <v>5.6595489087388104</v>
      </c>
      <c r="J145" s="35">
        <v>7.4767948303413148</v>
      </c>
      <c r="K145" s="35">
        <v>9.1676942449315408</v>
      </c>
      <c r="L145" s="35">
        <v>10.694546963753984</v>
      </c>
      <c r="M145" s="35">
        <v>12.023310373034713</v>
      </c>
      <c r="N145" s="35">
        <v>13.124358445992335</v>
      </c>
      <c r="O145" s="35">
        <v>13.97314228289857</v>
      </c>
      <c r="P145" s="35">
        <v>14.550737451828089</v>
      </c>
      <c r="Q145" s="35">
        <v>14.844265926622144</v>
      </c>
      <c r="R145" s="35">
        <v>14.847183214563211</v>
      </c>
      <c r="S145" s="35">
        <v>14.559424271979804</v>
      </c>
      <c r="T145" s="35">
        <v>13.98740495445616</v>
      </c>
      <c r="U145" s="35">
        <v>13.143878969312986</v>
      </c>
      <c r="V145" s="35">
        <v>12.047653519737926</v>
      </c>
      <c r="W145" s="35">
        <v>10.723169980546633</v>
      </c>
      <c r="X145" s="35">
        <v>5.3637014638528715</v>
      </c>
      <c r="Y145" s="35">
        <v>3.2268689839588958</v>
      </c>
      <c r="Z145" s="35">
        <v>2.3749089373782661</v>
      </c>
      <c r="AA145" s="35">
        <v>2.035230498474303</v>
      </c>
    </row>
    <row r="146" spans="1:27">
      <c r="A146" s="35" t="s">
        <v>236</v>
      </c>
      <c r="B146" s="35" t="s">
        <v>252</v>
      </c>
      <c r="C146" s="35" t="s">
        <v>88</v>
      </c>
      <c r="D146" s="35">
        <v>1.810000289100967</v>
      </c>
      <c r="E146" s="35">
        <v>1.8100007102751274</v>
      </c>
      <c r="F146" s="35">
        <v>1.8100017450330994</v>
      </c>
      <c r="G146" s="35">
        <v>1.81</v>
      </c>
      <c r="H146" s="35">
        <v>3.5180648459352151</v>
      </c>
      <c r="I146" s="35">
        <v>5.1873130048162475</v>
      </c>
      <c r="J146" s="35">
        <v>6.7798099195604147</v>
      </c>
      <c r="K146" s="35">
        <v>8.2593652461526865</v>
      </c>
      <c r="L146" s="35">
        <v>9.5923552985671154</v>
      </c>
      <c r="M146" s="35">
        <v>10.748487165012889</v>
      </c>
      <c r="N146" s="35">
        <v>11.701487130554657</v>
      </c>
      <c r="O146" s="35">
        <v>12.429697761334968</v>
      </c>
      <c r="P146" s="35">
        <v>12.916570081340527</v>
      </c>
      <c r="Q146" s="35">
        <v>13.15103965673209</v>
      </c>
      <c r="R146" s="35">
        <v>13.127778041020422</v>
      </c>
      <c r="S146" s="35">
        <v>12.847313866862301</v>
      </c>
      <c r="T146" s="35">
        <v>12.316020832600685</v>
      </c>
      <c r="U146" s="35">
        <v>11.545972856561383</v>
      </c>
      <c r="V146" s="35">
        <v>10.554669690802262</v>
      </c>
      <c r="W146" s="35">
        <v>9.3646392298892991</v>
      </c>
      <c r="X146" s="35">
        <v>4.8849401498131941</v>
      </c>
      <c r="Y146" s="35">
        <v>3.0615828535562963</v>
      </c>
      <c r="Z146" s="35">
        <v>2.3194276841164814</v>
      </c>
      <c r="AA146" s="35">
        <v>2.0173506876567386</v>
      </c>
    </row>
    <row r="147" spans="1:27">
      <c r="A147" s="35" t="s">
        <v>236</v>
      </c>
      <c r="B147" s="35" t="s">
        <v>252</v>
      </c>
      <c r="C147" s="35" t="s">
        <v>89</v>
      </c>
      <c r="D147" s="35">
        <v>1.8100046951349886</v>
      </c>
      <c r="E147" s="35">
        <v>1.8100104492150817</v>
      </c>
      <c r="F147" s="35">
        <v>1.8100232551558353</v>
      </c>
      <c r="G147" s="35">
        <v>1.8100517553011095</v>
      </c>
      <c r="H147" s="35">
        <v>1.81</v>
      </c>
      <c r="I147" s="35">
        <v>3.5008936723215904</v>
      </c>
      <c r="J147" s="35">
        <v>5.1489637116930966</v>
      </c>
      <c r="K147" s="35">
        <v>6.7124710380071457</v>
      </c>
      <c r="L147" s="35">
        <v>8.1518182094181419</v>
      </c>
      <c r="M147" s="35">
        <v>9.4305522685549583</v>
      </c>
      <c r="N147" s="35">
        <v>10.516287951408616</v>
      </c>
      <c r="O147" s="35">
        <v>11.381527877674001</v>
      </c>
      <c r="P147" s="35">
        <v>12.004358950376028</v>
      </c>
      <c r="Q147" s="35">
        <v>12.369007327738656</v>
      </c>
      <c r="R147" s="35">
        <v>12.466237912059631</v>
      </c>
      <c r="S147" s="35">
        <v>12.293588238121508</v>
      </c>
      <c r="T147" s="35">
        <v>11.855430837672857</v>
      </c>
      <c r="U147" s="35">
        <v>11.162862500534537</v>
      </c>
      <c r="V147" s="35">
        <v>10.233423236908225</v>
      </c>
      <c r="W147" s="35">
        <v>5.5948880373609056</v>
      </c>
      <c r="X147" s="35">
        <v>3.5106598211270397</v>
      </c>
      <c r="Y147" s="35">
        <v>2.5741557157427923</v>
      </c>
      <c r="Z147" s="35">
        <v>2.1533572961789629</v>
      </c>
      <c r="AA147" s="35">
        <v>1.9642803782141833</v>
      </c>
    </row>
    <row r="148" spans="1:27">
      <c r="A148" s="35" t="s">
        <v>236</v>
      </c>
      <c r="B148" s="35" t="s">
        <v>252</v>
      </c>
      <c r="C148" s="35" t="s">
        <v>90</v>
      </c>
      <c r="D148" s="35">
        <v>1.8100696975300108</v>
      </c>
      <c r="E148" s="35">
        <v>1.8101406000402525</v>
      </c>
      <c r="F148" s="35">
        <v>1.8102836308735186</v>
      </c>
      <c r="G148" s="35">
        <v>1.8105721653583335</v>
      </c>
      <c r="H148" s="35">
        <v>1.8111542227163639</v>
      </c>
      <c r="I148" s="35">
        <v>1.81</v>
      </c>
      <c r="J148" s="35">
        <v>3.8519579945774871</v>
      </c>
      <c r="K148" s="35">
        <v>5.8340154019803805</v>
      </c>
      <c r="L148" s="35">
        <v>7.6980288114076432</v>
      </c>
      <c r="M148" s="35">
        <v>9.3893176182520701</v>
      </c>
      <c r="N148" s="35">
        <v>10.858268072925853</v>
      </c>
      <c r="O148" s="35">
        <v>12.061788694115949</v>
      </c>
      <c r="P148" s="35">
        <v>12.964574352100076</v>
      </c>
      <c r="Q148" s="35">
        <v>13.540141940394328</v>
      </c>
      <c r="R148" s="35">
        <v>13.771607254431796</v>
      </c>
      <c r="S148" s="35">
        <v>13.652180287631433</v>
      </c>
      <c r="T148" s="35">
        <v>13.185364415407829</v>
      </c>
      <c r="U148" s="35">
        <v>12.384853624083359</v>
      </c>
      <c r="V148" s="35">
        <v>7.0521121395111521</v>
      </c>
      <c r="W148" s="35">
        <v>4.4085929129673573</v>
      </c>
      <c r="X148" s="35">
        <v>3.0981611357428709</v>
      </c>
      <c r="Y148" s="35">
        <v>2.448560623850669</v>
      </c>
      <c r="Z148" s="35">
        <v>2.1265439936187831</v>
      </c>
      <c r="AA148" s="35">
        <v>1.9669155631487241</v>
      </c>
    </row>
    <row r="149" spans="1:27">
      <c r="A149" s="35" t="s">
        <v>236</v>
      </c>
      <c r="B149" s="35" t="s">
        <v>252</v>
      </c>
      <c r="C149" s="35" t="s">
        <v>91</v>
      </c>
      <c r="D149" s="35">
        <v>1.8102972818263405</v>
      </c>
      <c r="E149" s="35">
        <v>1.8105527112083337</v>
      </c>
      <c r="F149" s="35">
        <v>1.8110276096711933</v>
      </c>
      <c r="G149" s="35">
        <v>1.8119105486199811</v>
      </c>
      <c r="H149" s="35">
        <v>1.8135521230790619</v>
      </c>
      <c r="I149" s="35">
        <v>1.81</v>
      </c>
      <c r="J149" s="35">
        <v>4.4801639769539152</v>
      </c>
      <c r="K149" s="35">
        <v>7.0574478331742272</v>
      </c>
      <c r="L149" s="35">
        <v>9.4522022295954038</v>
      </c>
      <c r="M149" s="35">
        <v>11.581127009602847</v>
      </c>
      <c r="N149" s="35">
        <v>13.370168747149881</v>
      </c>
      <c r="O149" s="35">
        <v>14.75709665266141</v>
      </c>
      <c r="P149" s="35">
        <v>15.693667235316436</v>
      </c>
      <c r="Q149" s="35">
        <v>16.147302425174946</v>
      </c>
      <c r="R149" s="35">
        <v>16.102222782634453</v>
      </c>
      <c r="S149" s="35">
        <v>15.55999637717605</v>
      </c>
      <c r="T149" s="35">
        <v>14.539484242967907</v>
      </c>
      <c r="U149" s="35">
        <v>13.076184308621682</v>
      </c>
      <c r="V149" s="35">
        <v>7.8696416295854039</v>
      </c>
      <c r="W149" s="35">
        <v>5.0692451599521826</v>
      </c>
      <c r="X149" s="35">
        <v>3.5630209972827256</v>
      </c>
      <c r="Y149" s="35">
        <v>2.7528816999330021</v>
      </c>
      <c r="Z149" s="35">
        <v>2.3171393334401498</v>
      </c>
      <c r="AA149" s="35">
        <v>2.08277049023265</v>
      </c>
    </row>
    <row r="150" spans="1:27">
      <c r="A150" s="35" t="s">
        <v>236</v>
      </c>
      <c r="B150" s="35" t="s">
        <v>252</v>
      </c>
      <c r="C150" s="35" t="s">
        <v>92</v>
      </c>
      <c r="D150" s="35">
        <v>1.8118369264092193</v>
      </c>
      <c r="E150" s="35">
        <v>1.8132267454440982</v>
      </c>
      <c r="F150" s="35">
        <v>1.8156681019494036</v>
      </c>
      <c r="G150" s="35">
        <v>1.8199565894693044</v>
      </c>
      <c r="H150" s="35">
        <v>1.82748974784596</v>
      </c>
      <c r="I150" s="35">
        <v>1.8407224959569042</v>
      </c>
      <c r="J150" s="35">
        <v>1.81</v>
      </c>
      <c r="K150" s="35">
        <v>5.1860648787122665</v>
      </c>
      <c r="L150" s="35">
        <v>8.4242680467484465</v>
      </c>
      <c r="M150" s="35">
        <v>11.392377380526703</v>
      </c>
      <c r="N150" s="35">
        <v>13.969190046295687</v>
      </c>
      <c r="O150" s="35">
        <v>16.049481821489444</v>
      </c>
      <c r="P150" s="35">
        <v>17.54830392901486</v>
      </c>
      <c r="Q150" s="35">
        <v>18.40445192311455</v>
      </c>
      <c r="R150" s="35">
        <v>18.582964974746776</v>
      </c>
      <c r="S150" s="35">
        <v>18.076553498088927</v>
      </c>
      <c r="T150" s="35">
        <v>16.905896820993473</v>
      </c>
      <c r="U150" s="35">
        <v>10.403814424393149</v>
      </c>
      <c r="V150" s="35">
        <v>6.7022993603269336</v>
      </c>
      <c r="W150" s="35">
        <v>4.5950954010733671</v>
      </c>
      <c r="X150" s="35">
        <v>3.3955032208334983</v>
      </c>
      <c r="Y150" s="35">
        <v>2.7125976138212642</v>
      </c>
      <c r="Z150" s="35">
        <v>2.3238321018657797</v>
      </c>
      <c r="AA150" s="35">
        <v>2.1025150973865614</v>
      </c>
    </row>
    <row r="151" spans="1:27">
      <c r="A151" s="35" t="s">
        <v>236</v>
      </c>
      <c r="B151" s="35" t="s">
        <v>252</v>
      </c>
      <c r="C151" s="35" t="s">
        <v>93</v>
      </c>
      <c r="D151" s="35">
        <v>1.8132717101135178</v>
      </c>
      <c r="E151" s="35">
        <v>1.8155769729774283</v>
      </c>
      <c r="F151" s="35">
        <v>1.8195065352710975</v>
      </c>
      <c r="G151" s="35">
        <v>1.8262048862754747</v>
      </c>
      <c r="H151" s="35">
        <v>1.8376229279871763</v>
      </c>
      <c r="I151" s="35">
        <v>1.8570861774414014</v>
      </c>
      <c r="J151" s="35">
        <v>1.8902633271560627</v>
      </c>
      <c r="K151" s="35">
        <v>1.81</v>
      </c>
      <c r="L151" s="35">
        <v>5.5585110312220696</v>
      </c>
      <c r="M151" s="35">
        <v>9.1369261806028117</v>
      </c>
      <c r="N151" s="35">
        <v>12.38286799337191</v>
      </c>
      <c r="O151" s="35">
        <v>15.149045630460233</v>
      </c>
      <c r="P151" s="35">
        <v>17.3099384729897</v>
      </c>
      <c r="Q151" s="35">
        <v>18.767491861242579</v>
      </c>
      <c r="R151" s="35">
        <v>19.455566513023697</v>
      </c>
      <c r="S151" s="35">
        <v>19.34293972051853</v>
      </c>
      <c r="T151" s="35">
        <v>18.434722140580043</v>
      </c>
      <c r="U151" s="35">
        <v>11.562830394176007</v>
      </c>
      <c r="V151" s="35">
        <v>7.5314610802658866</v>
      </c>
      <c r="W151" s="35">
        <v>5.1664735128117645</v>
      </c>
      <c r="X151" s="35">
        <v>3.7790624971765783</v>
      </c>
      <c r="Y151" s="35">
        <v>2.9651430699476222</v>
      </c>
      <c r="Z151" s="35">
        <v>2.4876603149779846</v>
      </c>
      <c r="AA151" s="35">
        <v>2.2075468618938121</v>
      </c>
    </row>
    <row r="156" spans="1:27">
      <c r="B156" s="131" t="s">
        <v>574</v>
      </c>
      <c r="C156" s="132" t="e">
        <f>INDEX(D32:AA151,MATCH(1,INDEX((A32:A151=CUR)*(B32:B151=CWINDCHANGE)*(C32:C151=CM),),0),MATCH(CT,D31:AA31,0))</f>
        <v>#N/A</v>
      </c>
    </row>
    <row r="157" spans="1:27">
      <c r="B157" s="131" t="s">
        <v>575</v>
      </c>
      <c r="C157" s="132" t="e">
        <f>INDEX(D32:AA151,MATCH(1,INDEX((A32:A151=ACUR)*(B32:B151=ACWINDCHANGE)*(C32:C151=ACM),),0),MATCH(ACT,D31:AA31,0))</f>
        <v>#N/A</v>
      </c>
    </row>
  </sheetData>
  <phoneticPr fontId="16"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8"/>
  <dimension ref="A1:G11"/>
  <sheetViews>
    <sheetView workbookViewId="0">
      <selection activeCell="G8" sqref="G8"/>
    </sheetView>
  </sheetViews>
  <sheetFormatPr defaultRowHeight="13.2"/>
  <cols>
    <col min="1" max="1" width="16" customWidth="1"/>
    <col min="2" max="2" width="19.6640625" customWidth="1"/>
    <col min="3" max="3" width="15.109375" customWidth="1"/>
    <col min="4" max="4" width="14.109375" customWidth="1"/>
    <col min="5" max="5" width="13.88671875" customWidth="1"/>
    <col min="6" max="6" width="16.109375" customWidth="1"/>
  </cols>
  <sheetData>
    <row r="1" spans="1:7">
      <c r="A1" s="1" t="s">
        <v>494</v>
      </c>
      <c r="B1" s="1" t="s">
        <v>506</v>
      </c>
    </row>
    <row r="2" spans="1:7">
      <c r="A2" s="1" t="s">
        <v>494</v>
      </c>
      <c r="B2" s="1" t="s">
        <v>507</v>
      </c>
    </row>
    <row r="3" spans="1:7">
      <c r="A3" s="1" t="s">
        <v>495</v>
      </c>
      <c r="B3" s="1" t="s">
        <v>506</v>
      </c>
    </row>
    <row r="4" spans="1:7">
      <c r="A4" s="1" t="s">
        <v>495</v>
      </c>
      <c r="B4" s="1" t="s">
        <v>507</v>
      </c>
    </row>
    <row r="7" spans="1:7" ht="31.2">
      <c r="A7" s="6" t="s">
        <v>269</v>
      </c>
      <c r="B7" s="6" t="s">
        <v>270</v>
      </c>
      <c r="C7" s="6" t="s">
        <v>271</v>
      </c>
      <c r="D7" s="6" t="s">
        <v>296</v>
      </c>
      <c r="E7" s="6" t="s">
        <v>298</v>
      </c>
      <c r="F7" s="6" t="s">
        <v>295</v>
      </c>
      <c r="G7" s="6" t="s">
        <v>297</v>
      </c>
    </row>
    <row r="8" spans="1:7">
      <c r="A8" s="7">
        <v>1350</v>
      </c>
      <c r="B8" s="7">
        <v>1350</v>
      </c>
      <c r="C8" s="7">
        <v>0</v>
      </c>
      <c r="D8" s="8">
        <v>0</v>
      </c>
      <c r="E8" s="8" t="e">
        <f>#REF!</f>
        <v>#REF!</v>
      </c>
      <c r="F8" s="7">
        <f>A8*(-0.37*(1-EXP(-D8/0.72))+1)</f>
        <v>1350</v>
      </c>
      <c r="G8" s="7" t="e">
        <f>B8*(-0.8*(1-EXP(-E8/1.095))+1)</f>
        <v>#REF!</v>
      </c>
    </row>
    <row r="10" spans="1:7" ht="31.2">
      <c r="A10" s="6" t="s">
        <v>269</v>
      </c>
      <c r="B10" s="6" t="s">
        <v>270</v>
      </c>
      <c r="C10" s="6" t="s">
        <v>271</v>
      </c>
      <c r="D10" s="6" t="s">
        <v>296</v>
      </c>
      <c r="E10" s="6" t="s">
        <v>298</v>
      </c>
      <c r="F10" s="6" t="s">
        <v>295</v>
      </c>
      <c r="G10" s="6" t="s">
        <v>297</v>
      </c>
    </row>
    <row r="11" spans="1:7">
      <c r="A11" s="7">
        <v>1350</v>
      </c>
      <c r="B11" s="24">
        <v>1350</v>
      </c>
      <c r="C11" s="7">
        <v>0</v>
      </c>
      <c r="D11" s="8">
        <v>0</v>
      </c>
      <c r="E11" s="8" t="e">
        <f>#REF!</f>
        <v>#REF!</v>
      </c>
      <c r="F11" s="7">
        <f>A11*(-0.37*(1-EXP(-D11/0.72))+1)</f>
        <v>1350</v>
      </c>
      <c r="G11" s="7" t="e">
        <f>B11*(-0.8*(1-EXP(-E11/1.095))+1)</f>
        <v>#REF!</v>
      </c>
    </row>
  </sheetData>
  <phoneticPr fontId="1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19"/>
  <dimension ref="A1"/>
  <sheetViews>
    <sheetView workbookViewId="0">
      <selection activeCell="H20" sqref="H20"/>
    </sheetView>
  </sheetViews>
  <sheetFormatPr defaultRowHeight="13.2"/>
  <sheetData/>
  <customSheetViews>
    <customSheetView guid="{DEEDC23C-5E0A-459A-BE7F-FE8D0597CCC6}">
      <selection activeCell="H20" sqref="H20"/>
      <pageMargins left="0.75" right="0.75" top="1" bottom="1" header="0.5" footer="0.5"/>
      <headerFooter alignWithMargins="0"/>
    </customSheetView>
    <customSheetView guid="{D2F15E24-6D0C-42A6-AC7E-867035E37C0D}" showRuler="0">
      <selection activeCell="H20" sqref="H20"/>
      <pageMargins left="0.75" right="0.75" top="1" bottom="1" header="0.5" footer="0.5"/>
      <headerFooter alignWithMargins="0"/>
    </customSheetView>
    <customSheetView guid="{B8F7A2A6-ADDA-446E-A2E2-71D108D720EE}" showRuler="0">
      <selection activeCell="H20" sqref="H20"/>
      <pageMargins left="0.75" right="0.75" top="1" bottom="1" header="0.5" footer="0.5"/>
      <pageSetup orientation="portrait" horizontalDpi="1200" verticalDpi="1200" r:id="rId1"/>
      <headerFooter alignWithMargins="0"/>
    </customSheetView>
    <customSheetView guid="{61DBA1B3-E59B-4919-9AAE-0AA2686EA6EF}" showPageBreaks="1" showRuler="0">
      <selection activeCell="H20" sqref="H20"/>
      <pageMargins left="0.75" right="0.75" top="1" bottom="1" header="0.5" footer="0.5"/>
      <pageSetup orientation="portrait" horizontalDpi="1200" verticalDpi="1200" r:id="rId2"/>
      <headerFooter alignWithMargins="0"/>
    </customSheetView>
    <customSheetView guid="{E8C32DA9-0164-4F67-B3EC-42FCEEB16D5C}" showRuler="0">
      <selection activeCell="H20" sqref="H20"/>
      <pageMargins left="0.75" right="0.75" top="1" bottom="1" header="0.5" footer="0.5"/>
      <headerFooter alignWithMargins="0"/>
    </customSheetView>
    <customSheetView guid="{D174C659-3169-4E0A-9FBC-11FF945F8575}" showRuler="0">
      <selection activeCell="H20" sqref="H20"/>
      <pageMargins left="0.75" right="0.75" top="1" bottom="1" header="0.5" footer="0.5"/>
      <headerFooter alignWithMargins="0"/>
    </customSheetView>
    <customSheetView guid="{C2ED3EC0-A5A2-11D4-AD0B-005004AD6C46}" showRuler="0">
      <selection activeCell="H20" sqref="H20"/>
      <pageMargins left="0.75" right="0.75" top="1" bottom="1" header="0.5" footer="0.5"/>
      <headerFooter alignWithMargins="0"/>
    </customSheetView>
    <customSheetView guid="{0A510603-FE9B-4CD5-A4D2-8C62E5448D4B}" showRuler="0">
      <selection activeCell="H20" sqref="H20"/>
      <pageMargins left="0.75" right="0.75" top="1" bottom="1" header="0.5" footer="0.5"/>
      <pageSetup orientation="portrait" horizontalDpi="1200" verticalDpi="1200" r:id="rId3"/>
      <headerFooter alignWithMargins="0"/>
    </customSheetView>
  </customSheetViews>
  <phoneticPr fontId="0"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sheetPr codeName="Sheet3"/>
  <dimension ref="A1"/>
  <sheetViews>
    <sheetView workbookViewId="0">
      <selection activeCell="I17" sqref="I17"/>
    </sheetView>
  </sheetViews>
  <sheetFormatPr defaultRowHeight="13.2"/>
  <sheetData/>
  <customSheetViews>
    <customSheetView guid="{DEEDC23C-5E0A-459A-BE7F-FE8D0597CCC6}">
      <selection activeCell="I17" sqref="I17"/>
      <pageMargins left="0.75" right="0.75" top="1" bottom="1" header="0.5" footer="0.5"/>
      <headerFooter alignWithMargins="0"/>
    </customSheetView>
    <customSheetView guid="{D2F15E24-6D0C-42A6-AC7E-867035E37C0D}" showRuler="0">
      <selection activeCell="I17" sqref="I17"/>
      <pageMargins left="0.75" right="0.75" top="1" bottom="1" header="0.5" footer="0.5"/>
      <headerFooter alignWithMargins="0"/>
    </customSheetView>
    <customSheetView guid="{B8F7A2A6-ADDA-446E-A2E2-71D108D720EE}" showRuler="0">
      <selection activeCell="F37" sqref="F37"/>
      <pageMargins left="0.75" right="0.75" top="1" bottom="1" header="0.5" footer="0.5"/>
      <pageSetup orientation="portrait" horizontalDpi="1200" verticalDpi="1200" r:id="rId1"/>
      <headerFooter alignWithMargins="0"/>
    </customSheetView>
    <customSheetView guid="{61DBA1B3-E59B-4919-9AAE-0AA2686EA6EF}" showPageBreaks="1" showRuler="0">
      <selection activeCell="F37" sqref="F37"/>
      <pageMargins left="0.75" right="0.75" top="1" bottom="1" header="0.5" footer="0.5"/>
      <pageSetup orientation="portrait" horizontalDpi="1200" verticalDpi="1200" r:id="rId2"/>
      <headerFooter alignWithMargins="0"/>
    </customSheetView>
    <customSheetView guid="{E8C32DA9-0164-4F67-B3EC-42FCEEB16D5C}" showRuler="0">
      <selection activeCell="I17" sqref="I17"/>
      <pageMargins left="0.75" right="0.75" top="1" bottom="1" header="0.5" footer="0.5"/>
      <headerFooter alignWithMargins="0"/>
    </customSheetView>
    <customSheetView guid="{D174C659-3169-4E0A-9FBC-11FF945F8575}" showRuler="0">
      <selection activeCell="I17" sqref="I17"/>
      <pageMargins left="0.75" right="0.75" top="1" bottom="1" header="0.5" footer="0.5"/>
      <headerFooter alignWithMargins="0"/>
    </customSheetView>
    <customSheetView guid="{C2ED3EC0-A5A2-11D4-AD0B-005004AD6C46}" showRuler="0">
      <pageMargins left="0.75" right="0.75" top="1" bottom="1" header="0.5" footer="0.5"/>
      <headerFooter alignWithMargins="0"/>
    </customSheetView>
    <customSheetView guid="{0A510603-FE9B-4CD5-A4D2-8C62E5448D4B}" showRuler="0">
      <selection activeCell="F37" sqref="F37"/>
      <pageMargins left="0.75" right="0.75" top="1" bottom="1" header="0.5" footer="0.5"/>
      <pageSetup orientation="portrait" horizontalDpi="1200" verticalDpi="1200" r:id="rId3"/>
      <headerFooter alignWithMargins="0"/>
    </customSheetView>
  </customSheetViews>
  <phoneticPr fontId="0" type="noConversion"/>
  <pageMargins left="0.75" right="0.75" top="1" bottom="1" header="0.5" footer="0.5"/>
  <pageSetup paperSize="9" orientation="portrait" r:id="rId4"/>
  <headerFooter alignWithMargins="0"/>
</worksheet>
</file>

<file path=xl/worksheets/sheet2.xml><?xml version="1.0" encoding="utf-8"?>
<worksheet xmlns="http://schemas.openxmlformats.org/spreadsheetml/2006/main" xmlns:r="http://schemas.openxmlformats.org/officeDocument/2006/relationships">
  <sheetPr codeName="Sheet5"/>
  <dimension ref="A1:K62"/>
  <sheetViews>
    <sheetView workbookViewId="0">
      <selection activeCell="H14" sqref="H14"/>
    </sheetView>
  </sheetViews>
  <sheetFormatPr defaultRowHeight="13.2"/>
  <cols>
    <col min="1" max="1" width="24.6640625" customWidth="1"/>
    <col min="2" max="2" width="29.109375" customWidth="1"/>
    <col min="3" max="3" width="25.88671875" customWidth="1"/>
  </cols>
  <sheetData>
    <row r="1" spans="1:11" ht="17.399999999999999">
      <c r="A1" s="3" t="s">
        <v>222</v>
      </c>
    </row>
    <row r="3" spans="1:11" ht="15">
      <c r="A3" s="5" t="s">
        <v>223</v>
      </c>
      <c r="B3" s="5"/>
      <c r="C3" s="5"/>
      <c r="D3" s="5"/>
      <c r="E3" s="5"/>
    </row>
    <row r="4" spans="1:11" ht="15">
      <c r="A4" s="5"/>
      <c r="B4" s="5"/>
      <c r="C4" s="5"/>
      <c r="D4" s="5"/>
      <c r="E4" s="5"/>
    </row>
    <row r="5" spans="1:11" ht="15">
      <c r="A5" s="5" t="s">
        <v>221</v>
      </c>
      <c r="B5" s="5"/>
      <c r="C5" s="5"/>
      <c r="D5" s="5"/>
      <c r="E5" s="5"/>
    </row>
    <row r="6" spans="1:11" ht="15">
      <c r="A6" s="5"/>
      <c r="B6" s="5"/>
      <c r="C6" s="5"/>
      <c r="D6" s="5"/>
      <c r="E6" s="5"/>
    </row>
    <row r="7" spans="1:11" ht="15">
      <c r="A7" s="5" t="s">
        <v>228</v>
      </c>
      <c r="B7" s="5"/>
      <c r="C7" s="5"/>
      <c r="D7" s="5"/>
      <c r="E7" s="5"/>
      <c r="H7" s="2" t="s">
        <v>473</v>
      </c>
      <c r="I7" s="2"/>
      <c r="J7" s="2"/>
      <c r="K7" s="2"/>
    </row>
    <row r="8" spans="1:11" ht="15">
      <c r="A8" s="5"/>
      <c r="B8" s="5"/>
      <c r="C8" s="5"/>
      <c r="D8" s="5"/>
      <c r="E8" s="5"/>
      <c r="H8" s="2" t="s">
        <v>511</v>
      </c>
      <c r="I8" s="2"/>
      <c r="J8" s="2"/>
      <c r="K8" s="2"/>
    </row>
    <row r="9" spans="1:11" ht="15">
      <c r="A9" s="5" t="s">
        <v>229</v>
      </c>
      <c r="B9" s="5"/>
      <c r="C9" s="5"/>
      <c r="D9" s="5"/>
      <c r="E9" s="5"/>
      <c r="H9" s="2"/>
      <c r="I9" s="2"/>
      <c r="J9" s="2"/>
      <c r="K9" s="2"/>
    </row>
    <row r="10" spans="1:11" ht="15">
      <c r="A10" s="5"/>
      <c r="B10" s="5"/>
      <c r="C10" s="5"/>
      <c r="D10" s="5"/>
      <c r="E10" s="5"/>
    </row>
    <row r="11" spans="1:11" ht="15">
      <c r="A11" s="5" t="s">
        <v>261</v>
      </c>
      <c r="B11" s="5"/>
      <c r="C11" s="5"/>
      <c r="D11" s="5"/>
      <c r="E11" s="5"/>
    </row>
    <row r="12" spans="1:11" ht="15">
      <c r="A12" s="5"/>
      <c r="B12" s="5"/>
      <c r="C12" s="5"/>
      <c r="D12" s="5"/>
      <c r="E12" s="5"/>
    </row>
    <row r="13" spans="1:11" ht="15">
      <c r="A13" s="5"/>
      <c r="B13" s="5"/>
      <c r="C13" s="5"/>
      <c r="D13" s="5"/>
      <c r="E13" s="5"/>
    </row>
    <row r="14" spans="1:11" ht="16.2">
      <c r="A14" s="12"/>
      <c r="B14" s="13" t="s">
        <v>384</v>
      </c>
      <c r="C14" s="14"/>
      <c r="D14" s="5"/>
      <c r="E14" s="5"/>
    </row>
    <row r="15" spans="1:11" ht="14.4" thickBot="1">
      <c r="A15" s="15"/>
      <c r="B15" s="16"/>
      <c r="C15" s="14"/>
    </row>
    <row r="16" spans="1:11" ht="13.8">
      <c r="A16" s="17" t="s">
        <v>385</v>
      </c>
      <c r="B16" s="18" t="s">
        <v>386</v>
      </c>
      <c r="C16" s="19" t="s">
        <v>387</v>
      </c>
    </row>
    <row r="17" spans="1:3" ht="13.8">
      <c r="A17" s="20" t="s">
        <v>388</v>
      </c>
      <c r="B17" s="9" t="s">
        <v>340</v>
      </c>
      <c r="C17" s="9" t="s">
        <v>389</v>
      </c>
    </row>
    <row r="18" spans="1:3" ht="13.8">
      <c r="A18" s="20" t="s">
        <v>388</v>
      </c>
      <c r="B18" s="9" t="s">
        <v>341</v>
      </c>
      <c r="C18" s="9" t="s">
        <v>390</v>
      </c>
    </row>
    <row r="19" spans="1:3" ht="13.8">
      <c r="A19" s="20" t="s">
        <v>388</v>
      </c>
      <c r="B19" s="9" t="s">
        <v>342</v>
      </c>
      <c r="C19" s="9" t="s">
        <v>391</v>
      </c>
    </row>
    <row r="20" spans="1:3" ht="13.8">
      <c r="A20" s="20" t="s">
        <v>392</v>
      </c>
      <c r="B20" s="9" t="s">
        <v>343</v>
      </c>
      <c r="C20" s="9" t="s">
        <v>393</v>
      </c>
    </row>
    <row r="21" spans="1:3" ht="13.8">
      <c r="A21" s="20" t="s">
        <v>388</v>
      </c>
      <c r="B21" s="9" t="s">
        <v>76</v>
      </c>
      <c r="C21" s="9" t="s">
        <v>394</v>
      </c>
    </row>
    <row r="22" spans="1:3" ht="13.8">
      <c r="A22" s="20" t="s">
        <v>395</v>
      </c>
      <c r="B22" s="9" t="s">
        <v>344</v>
      </c>
      <c r="C22" s="9" t="s">
        <v>396</v>
      </c>
    </row>
    <row r="23" spans="1:3" ht="13.8">
      <c r="A23" s="20" t="s">
        <v>397</v>
      </c>
      <c r="B23" s="9" t="s">
        <v>286</v>
      </c>
      <c r="C23" s="9" t="s">
        <v>398</v>
      </c>
    </row>
    <row r="24" spans="1:3" ht="13.8">
      <c r="A24" s="20" t="s">
        <v>399</v>
      </c>
      <c r="B24" s="9" t="s">
        <v>345</v>
      </c>
      <c r="C24" s="9" t="s">
        <v>400</v>
      </c>
    </row>
    <row r="25" spans="1:3" ht="13.8">
      <c r="A25" s="20" t="s">
        <v>401</v>
      </c>
      <c r="B25" s="9" t="s">
        <v>346</v>
      </c>
      <c r="C25" s="9" t="s">
        <v>402</v>
      </c>
    </row>
    <row r="26" spans="1:3" ht="13.8">
      <c r="A26" s="20" t="s">
        <v>399</v>
      </c>
      <c r="B26" s="9" t="s">
        <v>347</v>
      </c>
      <c r="C26" s="9" t="s">
        <v>403</v>
      </c>
    </row>
    <row r="27" spans="1:3" ht="13.8">
      <c r="A27" s="20" t="s">
        <v>404</v>
      </c>
      <c r="B27" s="9" t="s">
        <v>348</v>
      </c>
      <c r="C27" s="9" t="s">
        <v>405</v>
      </c>
    </row>
    <row r="28" spans="1:3" ht="13.8">
      <c r="A28" s="20" t="s">
        <v>392</v>
      </c>
      <c r="B28" s="9" t="s">
        <v>349</v>
      </c>
      <c r="C28" s="9" t="s">
        <v>406</v>
      </c>
    </row>
    <row r="29" spans="1:3" ht="13.8">
      <c r="A29" s="20" t="s">
        <v>401</v>
      </c>
      <c r="B29" s="9" t="s">
        <v>350</v>
      </c>
      <c r="C29" s="9" t="s">
        <v>407</v>
      </c>
    </row>
    <row r="30" spans="1:3" ht="13.8">
      <c r="A30" s="20" t="s">
        <v>408</v>
      </c>
      <c r="B30" s="9" t="s">
        <v>351</v>
      </c>
      <c r="C30" s="9" t="s">
        <v>409</v>
      </c>
    </row>
    <row r="31" spans="1:3" ht="13.8">
      <c r="A31" s="20" t="s">
        <v>397</v>
      </c>
      <c r="B31" s="9" t="s">
        <v>352</v>
      </c>
      <c r="C31" s="9" t="s">
        <v>410</v>
      </c>
    </row>
    <row r="32" spans="1:3" ht="13.8">
      <c r="A32" s="20" t="s">
        <v>411</v>
      </c>
      <c r="B32" s="9" t="s">
        <v>353</v>
      </c>
      <c r="C32" s="21" t="s">
        <v>412</v>
      </c>
    </row>
    <row r="33" spans="1:3" ht="13.8">
      <c r="A33" s="20" t="s">
        <v>413</v>
      </c>
      <c r="B33" s="10" t="s">
        <v>354</v>
      </c>
      <c r="C33" s="21" t="s">
        <v>414</v>
      </c>
    </row>
    <row r="34" spans="1:3" ht="13.8">
      <c r="A34" s="20" t="s">
        <v>397</v>
      </c>
      <c r="B34" s="10" t="s">
        <v>355</v>
      </c>
      <c r="C34" s="21" t="s">
        <v>415</v>
      </c>
    </row>
    <row r="35" spans="1:3" ht="13.8">
      <c r="A35" s="20" t="s">
        <v>416</v>
      </c>
      <c r="B35" s="10" t="s">
        <v>356</v>
      </c>
      <c r="C35" s="22" t="s">
        <v>417</v>
      </c>
    </row>
    <row r="36" spans="1:3" ht="13.8">
      <c r="A36" s="20" t="s">
        <v>418</v>
      </c>
      <c r="B36" s="10" t="s">
        <v>357</v>
      </c>
      <c r="C36" s="21" t="s">
        <v>419</v>
      </c>
    </row>
    <row r="37" spans="1:3" ht="13.8">
      <c r="A37" s="20" t="s">
        <v>420</v>
      </c>
      <c r="B37" s="9" t="s">
        <v>358</v>
      </c>
      <c r="C37" s="9" t="s">
        <v>421</v>
      </c>
    </row>
    <row r="38" spans="1:3" ht="13.8">
      <c r="A38" s="20" t="s">
        <v>420</v>
      </c>
      <c r="B38" s="9" t="s">
        <v>359</v>
      </c>
      <c r="C38" s="9" t="s">
        <v>422</v>
      </c>
    </row>
    <row r="39" spans="1:3" ht="13.8">
      <c r="A39" s="20" t="s">
        <v>423</v>
      </c>
      <c r="B39" s="9" t="s">
        <v>360</v>
      </c>
      <c r="C39" s="9" t="s">
        <v>424</v>
      </c>
    </row>
    <row r="40" spans="1:3" ht="13.8">
      <c r="A40" s="20" t="s">
        <v>425</v>
      </c>
      <c r="B40" s="9" t="s">
        <v>361</v>
      </c>
      <c r="C40" s="9" t="s">
        <v>426</v>
      </c>
    </row>
    <row r="41" spans="1:3" ht="13.8">
      <c r="A41" s="20" t="s">
        <v>392</v>
      </c>
      <c r="B41" s="9" t="s">
        <v>362</v>
      </c>
      <c r="C41" s="9" t="s">
        <v>427</v>
      </c>
    </row>
    <row r="42" spans="1:3" ht="13.8">
      <c r="A42" s="20" t="s">
        <v>392</v>
      </c>
      <c r="B42" s="9" t="s">
        <v>363</v>
      </c>
      <c r="C42" s="9" t="s">
        <v>428</v>
      </c>
    </row>
    <row r="43" spans="1:3" ht="13.8">
      <c r="A43" s="20" t="s">
        <v>392</v>
      </c>
      <c r="B43" s="9" t="s">
        <v>364</v>
      </c>
      <c r="C43" s="9" t="s">
        <v>429</v>
      </c>
    </row>
    <row r="44" spans="1:3" ht="13.8">
      <c r="A44" s="20" t="s">
        <v>430</v>
      </c>
      <c r="B44" s="9" t="s">
        <v>365</v>
      </c>
      <c r="C44" s="23" t="s">
        <v>431</v>
      </c>
    </row>
    <row r="45" spans="1:3" ht="13.8">
      <c r="A45" s="20" t="s">
        <v>430</v>
      </c>
      <c r="B45" s="10" t="s">
        <v>366</v>
      </c>
      <c r="C45" s="23" t="s">
        <v>432</v>
      </c>
    </row>
    <row r="46" spans="1:3" ht="13.8">
      <c r="A46" s="20" t="s">
        <v>433</v>
      </c>
      <c r="B46" s="10" t="s">
        <v>367</v>
      </c>
      <c r="C46" s="10" t="s">
        <v>434</v>
      </c>
    </row>
    <row r="47" spans="1:3" ht="13.8">
      <c r="A47" s="20" t="s">
        <v>435</v>
      </c>
      <c r="B47" s="11" t="s">
        <v>368</v>
      </c>
      <c r="C47" s="9" t="s">
        <v>436</v>
      </c>
    </row>
    <row r="48" spans="1:3" ht="13.8">
      <c r="A48" s="20" t="s">
        <v>437</v>
      </c>
      <c r="B48" s="9" t="s">
        <v>369</v>
      </c>
      <c r="C48" s="9" t="s">
        <v>438</v>
      </c>
    </row>
    <row r="49" spans="1:3" ht="13.8">
      <c r="A49" s="20" t="s">
        <v>439</v>
      </c>
      <c r="B49" s="11" t="s">
        <v>370</v>
      </c>
      <c r="C49" s="9" t="s">
        <v>440</v>
      </c>
    </row>
    <row r="50" spans="1:3" ht="13.8">
      <c r="A50" s="20" t="s">
        <v>441</v>
      </c>
      <c r="B50" s="11" t="s">
        <v>371</v>
      </c>
      <c r="C50" s="9" t="s">
        <v>442</v>
      </c>
    </row>
    <row r="51" spans="1:3" ht="13.8">
      <c r="A51" s="20" t="s">
        <v>443</v>
      </c>
      <c r="B51" s="11" t="s">
        <v>372</v>
      </c>
      <c r="C51" s="9" t="s">
        <v>444</v>
      </c>
    </row>
    <row r="52" spans="1:3" ht="13.8">
      <c r="A52" s="20" t="s">
        <v>445</v>
      </c>
      <c r="B52" s="11" t="s">
        <v>373</v>
      </c>
      <c r="C52" s="9" t="s">
        <v>446</v>
      </c>
    </row>
    <row r="53" spans="1:3" ht="13.8">
      <c r="A53" s="20" t="s">
        <v>445</v>
      </c>
      <c r="B53" s="11" t="s">
        <v>374</v>
      </c>
      <c r="C53" s="9" t="s">
        <v>447</v>
      </c>
    </row>
    <row r="54" spans="1:3" ht="13.8">
      <c r="A54" s="20" t="s">
        <v>448</v>
      </c>
      <c r="B54" s="11" t="s">
        <v>375</v>
      </c>
      <c r="C54" s="9" t="s">
        <v>449</v>
      </c>
    </row>
    <row r="55" spans="1:3" ht="13.8">
      <c r="A55" s="20" t="s">
        <v>450</v>
      </c>
      <c r="B55" s="11" t="s">
        <v>376</v>
      </c>
      <c r="C55" s="9" t="s">
        <v>451</v>
      </c>
    </row>
    <row r="56" spans="1:3" ht="13.8">
      <c r="A56" s="20" t="s">
        <v>450</v>
      </c>
      <c r="B56" s="11" t="s">
        <v>377</v>
      </c>
      <c r="C56" s="9" t="s">
        <v>452</v>
      </c>
    </row>
    <row r="57" spans="1:3" ht="13.8">
      <c r="A57" s="20" t="s">
        <v>388</v>
      </c>
      <c r="B57" s="11" t="s">
        <v>378</v>
      </c>
      <c r="C57" s="9" t="s">
        <v>453</v>
      </c>
    </row>
    <row r="58" spans="1:3" ht="13.8">
      <c r="A58" s="20" t="s">
        <v>454</v>
      </c>
      <c r="B58" s="11" t="s">
        <v>379</v>
      </c>
      <c r="C58" s="9" t="s">
        <v>455</v>
      </c>
    </row>
    <row r="59" spans="1:3" ht="13.8">
      <c r="A59" s="20" t="s">
        <v>454</v>
      </c>
      <c r="B59" s="11" t="s">
        <v>380</v>
      </c>
      <c r="C59" s="9" t="s">
        <v>456</v>
      </c>
    </row>
    <row r="60" spans="1:3" ht="13.8">
      <c r="A60" s="20" t="s">
        <v>457</v>
      </c>
      <c r="B60" s="11" t="s">
        <v>381</v>
      </c>
      <c r="C60" s="9" t="s">
        <v>458</v>
      </c>
    </row>
    <row r="61" spans="1:3" ht="13.8">
      <c r="A61" s="20" t="s">
        <v>459</v>
      </c>
      <c r="B61" s="11" t="s">
        <v>382</v>
      </c>
      <c r="C61" s="9" t="s">
        <v>460</v>
      </c>
    </row>
    <row r="62" spans="1:3" ht="13.8">
      <c r="A62" s="20" t="s">
        <v>461</v>
      </c>
      <c r="B62" s="10" t="s">
        <v>383</v>
      </c>
      <c r="C62" s="10" t="s">
        <v>462</v>
      </c>
    </row>
  </sheetData>
  <customSheetViews>
    <customSheetView guid="{DEEDC23C-5E0A-459A-BE7F-FE8D0597CCC6}">
      <selection activeCell="A6" sqref="A6"/>
      <pageMargins left="0.7" right="0.7" top="0.75" bottom="0.75" header="0.3" footer="0.3"/>
    </customSheetView>
  </customSheetViews>
  <phoneticPr fontId="8" type="noConversion"/>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sheetPr codeName="Sheet6"/>
  <dimension ref="A3:D7"/>
  <sheetViews>
    <sheetView workbookViewId="0">
      <selection activeCell="C14" sqref="C14"/>
    </sheetView>
  </sheetViews>
  <sheetFormatPr defaultRowHeight="13.2"/>
  <cols>
    <col min="1" max="1" width="12.33203125" customWidth="1"/>
  </cols>
  <sheetData>
    <row r="3" spans="1:4">
      <c r="A3" s="4" t="s">
        <v>227</v>
      </c>
      <c r="B3" t="e">
        <f>INDEX(#REF!,MATCH(1,INDEX((#REF!=CC)*(#REF!=CM),),0),MATCH(CT,#REF!,0))</f>
        <v>#REF!</v>
      </c>
      <c r="D3" s="2" t="s">
        <v>333</v>
      </c>
    </row>
    <row r="4" spans="1:4">
      <c r="D4" s="1" t="s">
        <v>334</v>
      </c>
    </row>
    <row r="5" spans="1:4">
      <c r="D5" s="1" t="s">
        <v>335</v>
      </c>
    </row>
    <row r="6" spans="1:4">
      <c r="D6" s="1" t="s">
        <v>336</v>
      </c>
    </row>
    <row r="7" spans="1:4">
      <c r="D7" s="1" t="s">
        <v>337</v>
      </c>
    </row>
  </sheetData>
  <phoneticPr fontId="1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1">
    <pageSetUpPr fitToPage="1"/>
  </sheetPr>
  <dimension ref="A1:AX1913"/>
  <sheetViews>
    <sheetView zoomScale="90" zoomScaleNormal="90" workbookViewId="0">
      <pane xSplit="2" topLeftCell="C1" activePane="topRight" state="frozen"/>
      <selection pane="topRight" activeCell="C11" sqref="C11"/>
    </sheetView>
  </sheetViews>
  <sheetFormatPr defaultColWidth="10.6640625" defaultRowHeight="13.2"/>
  <cols>
    <col min="1" max="1" width="14.21875" style="121" bestFit="1" customWidth="1"/>
    <col min="2" max="2" width="28" style="55" bestFit="1" customWidth="1"/>
    <col min="3" max="3" width="20.33203125" style="41" customWidth="1"/>
    <col min="4" max="4" width="20" style="41" customWidth="1"/>
    <col min="5" max="5" width="18.33203125" style="41" customWidth="1"/>
    <col min="6" max="6" width="19.5546875" style="41" customWidth="1"/>
    <col min="7" max="7" width="14.5546875" style="41" customWidth="1"/>
    <col min="8" max="8" width="24.6640625" style="41" customWidth="1"/>
    <col min="9" max="9" width="16.33203125" style="41" customWidth="1"/>
    <col min="10" max="10" width="16.6640625" style="41" customWidth="1"/>
    <col min="11" max="11" width="10.6640625" style="41" customWidth="1"/>
    <col min="12" max="12" width="16.6640625" style="41" customWidth="1"/>
    <col min="13" max="13" width="19.5546875" style="41" customWidth="1"/>
    <col min="14" max="14" width="12.33203125" style="41" customWidth="1"/>
    <col min="15" max="15" width="12.6640625" style="41" customWidth="1"/>
    <col min="16" max="16" width="14.5546875" style="41" customWidth="1"/>
    <col min="17" max="17" width="20.88671875" style="41" customWidth="1"/>
    <col min="18" max="18" width="17.6640625" style="41" customWidth="1"/>
    <col min="19" max="19" width="14.33203125" style="41" customWidth="1"/>
    <col min="20" max="20" width="21.88671875" style="41" customWidth="1"/>
    <col min="21" max="21" width="6.88671875" style="61" customWidth="1"/>
    <col min="22" max="22" width="16.6640625" style="41" customWidth="1"/>
    <col min="23" max="23" width="13.33203125" style="121" customWidth="1"/>
    <col min="24" max="24" width="14.6640625" style="61" customWidth="1"/>
    <col min="25" max="25" width="20.33203125" style="41" bestFit="1" customWidth="1"/>
    <col min="26" max="26" width="17" style="41" bestFit="1" customWidth="1"/>
    <col min="27" max="27" width="19.6640625" style="41" customWidth="1"/>
    <col min="28" max="28" width="22.5546875" style="41" bestFit="1" customWidth="1"/>
    <col min="29" max="29" width="23.109375" style="41" customWidth="1"/>
    <col min="30" max="30" width="19.6640625" style="41" customWidth="1"/>
    <col min="31" max="31" width="22.5546875" style="41" customWidth="1"/>
    <col min="32" max="32" width="22" style="41" customWidth="1"/>
    <col min="33" max="33" width="19.109375" style="41" customWidth="1"/>
    <col min="34" max="34" width="31.88671875" style="41" customWidth="1"/>
    <col min="35" max="35" width="28.88671875" style="41" bestFit="1" customWidth="1"/>
    <col min="36" max="36" width="24.109375" style="41" bestFit="1" customWidth="1"/>
    <col min="37" max="37" width="22.77734375" style="41" customWidth="1"/>
    <col min="38" max="38" width="21.33203125" style="41" customWidth="1"/>
    <col min="39" max="39" width="21.44140625" style="41" customWidth="1"/>
    <col min="40" max="40" width="21.5546875" style="41" customWidth="1"/>
    <col min="41" max="41" width="20.44140625" style="41" customWidth="1"/>
    <col min="42" max="42" width="17.88671875" style="41" customWidth="1"/>
    <col min="43" max="43" width="15" style="41" customWidth="1"/>
    <col min="44" max="44" width="15.5546875" style="41" customWidth="1"/>
    <col min="45" max="45" width="19.109375" style="41" bestFit="1" customWidth="1"/>
    <col min="46" max="46" width="22.88671875" style="41" customWidth="1"/>
    <col min="47" max="47" width="18.88671875" style="41" customWidth="1"/>
    <col min="48" max="48" width="10.6640625" style="41"/>
    <col min="49" max="49" width="10.6640625" style="55"/>
    <col min="50" max="50" width="85.109375" style="55" customWidth="1"/>
    <col min="51" max="16384" width="10.6640625" style="41"/>
  </cols>
  <sheetData>
    <row r="1" spans="1:49" ht="13.8" thickBot="1">
      <c r="O1" s="41">
        <v>1</v>
      </c>
    </row>
    <row r="2" spans="1:49" s="308" customFormat="1" ht="40.5" customHeight="1">
      <c r="A2" s="450" t="s">
        <v>660</v>
      </c>
      <c r="B2" s="450"/>
      <c r="C2" s="349" t="s">
        <v>825</v>
      </c>
      <c r="D2" s="349" t="s">
        <v>33</v>
      </c>
      <c r="E2" s="349" t="s">
        <v>315</v>
      </c>
      <c r="F2" s="349" t="s">
        <v>34</v>
      </c>
      <c r="G2" s="349" t="s">
        <v>306</v>
      </c>
      <c r="H2" s="349" t="s">
        <v>327</v>
      </c>
      <c r="I2" s="349" t="s">
        <v>295</v>
      </c>
      <c r="J2" s="349" t="s">
        <v>297</v>
      </c>
      <c r="K2" s="349" t="s">
        <v>44</v>
      </c>
      <c r="L2" s="349" t="s">
        <v>35</v>
      </c>
      <c r="M2" s="367" t="s">
        <v>36</v>
      </c>
      <c r="N2" s="349" t="s">
        <v>37</v>
      </c>
      <c r="O2" s="349" t="s">
        <v>38</v>
      </c>
      <c r="P2" s="349" t="s">
        <v>39</v>
      </c>
      <c r="Q2" s="349" t="s">
        <v>40</v>
      </c>
      <c r="R2" s="349" t="s">
        <v>41</v>
      </c>
      <c r="S2" s="349" t="s">
        <v>42</v>
      </c>
      <c r="T2" s="349" t="s">
        <v>43</v>
      </c>
      <c r="U2" s="374"/>
      <c r="V2" s="380" t="s">
        <v>826</v>
      </c>
      <c r="W2" s="223" t="s">
        <v>827</v>
      </c>
      <c r="X2" s="223" t="s">
        <v>305</v>
      </c>
      <c r="Y2" s="223" t="s">
        <v>828</v>
      </c>
      <c r="Z2" s="223" t="s">
        <v>829</v>
      </c>
      <c r="AA2" s="223" t="s">
        <v>300</v>
      </c>
      <c r="AB2" s="223" t="s">
        <v>301</v>
      </c>
      <c r="AC2" s="223" t="s">
        <v>304</v>
      </c>
      <c r="AD2" s="223" t="s">
        <v>304</v>
      </c>
      <c r="AE2" s="223" t="s">
        <v>304</v>
      </c>
      <c r="AF2" s="223" t="s">
        <v>304</v>
      </c>
      <c r="AG2" s="353" t="s">
        <v>830</v>
      </c>
      <c r="AH2" s="353" t="s">
        <v>295</v>
      </c>
      <c r="AI2" s="368" t="s">
        <v>659</v>
      </c>
      <c r="AJ2" s="223" t="s">
        <v>831</v>
      </c>
      <c r="AK2" s="368" t="s">
        <v>832</v>
      </c>
      <c r="AL2" s="223" t="s">
        <v>318</v>
      </c>
      <c r="AM2" s="223" t="s">
        <v>303</v>
      </c>
      <c r="AN2" s="223" t="s">
        <v>307</v>
      </c>
      <c r="AO2" s="223" t="s">
        <v>302</v>
      </c>
      <c r="AP2" s="223" t="s">
        <v>324</v>
      </c>
      <c r="AQ2" s="223"/>
      <c r="AR2" s="223"/>
      <c r="AS2" s="369" t="s">
        <v>324</v>
      </c>
      <c r="AT2" s="448" t="s">
        <v>660</v>
      </c>
      <c r="AV2" s="366"/>
      <c r="AW2" s="366"/>
    </row>
    <row r="3" spans="1:49" s="124" customFormat="1" ht="46.95" customHeight="1">
      <c r="A3" s="450"/>
      <c r="B3" s="450"/>
      <c r="C3" s="351" t="s">
        <v>526</v>
      </c>
      <c r="D3" s="351" t="s">
        <v>525</v>
      </c>
      <c r="E3" s="351" t="s">
        <v>328</v>
      </c>
      <c r="F3" s="351" t="s">
        <v>833</v>
      </c>
      <c r="G3" s="351" t="s">
        <v>834</v>
      </c>
      <c r="H3" s="351" t="s">
        <v>835</v>
      </c>
      <c r="I3" s="351" t="s">
        <v>836</v>
      </c>
      <c r="J3" s="351" t="s">
        <v>837</v>
      </c>
      <c r="K3" s="351" t="s">
        <v>838</v>
      </c>
      <c r="L3" s="351" t="s">
        <v>527</v>
      </c>
      <c r="M3" s="381" t="s">
        <v>839</v>
      </c>
      <c r="N3" s="351" t="s">
        <v>19</v>
      </c>
      <c r="O3" s="351" t="s">
        <v>23</v>
      </c>
      <c r="P3" s="351" t="s">
        <v>32</v>
      </c>
      <c r="Q3" s="351" t="s">
        <v>20</v>
      </c>
      <c r="R3" s="351" t="s">
        <v>840</v>
      </c>
      <c r="S3" s="351" t="s">
        <v>21</v>
      </c>
      <c r="T3" s="351" t="s">
        <v>22</v>
      </c>
      <c r="U3" s="61"/>
      <c r="V3" s="350" t="s">
        <v>841</v>
      </c>
      <c r="W3" s="220" t="s">
        <v>842</v>
      </c>
      <c r="X3" s="220" t="s">
        <v>843</v>
      </c>
      <c r="Y3" s="220" t="s">
        <v>844</v>
      </c>
      <c r="Z3" s="220" t="s">
        <v>845</v>
      </c>
      <c r="AA3" s="220" t="s">
        <v>846</v>
      </c>
      <c r="AB3" s="220" t="s">
        <v>847</v>
      </c>
      <c r="AC3" s="451" t="s">
        <v>848</v>
      </c>
      <c r="AD3" s="452"/>
      <c r="AE3" s="452"/>
      <c r="AF3" s="453"/>
      <c r="AG3" s="220" t="s">
        <v>849</v>
      </c>
      <c r="AH3" s="220" t="s">
        <v>850</v>
      </c>
      <c r="AI3" s="347" t="s">
        <v>851</v>
      </c>
      <c r="AJ3" s="220" t="s">
        <v>852</v>
      </c>
      <c r="AK3" s="347" t="s">
        <v>853</v>
      </c>
      <c r="AL3" s="220" t="s">
        <v>866</v>
      </c>
      <c r="AM3" s="220" t="s">
        <v>863</v>
      </c>
      <c r="AN3" s="220" t="s">
        <v>864</v>
      </c>
      <c r="AO3" s="220" t="s">
        <v>865</v>
      </c>
      <c r="AP3" s="220"/>
      <c r="AQ3" s="220"/>
      <c r="AR3" s="220"/>
      <c r="AS3" s="370" t="s">
        <v>854</v>
      </c>
      <c r="AT3" s="449"/>
      <c r="AV3" s="240"/>
      <c r="AW3" s="240"/>
    </row>
    <row r="4" spans="1:49" s="124" customFormat="1" ht="39.6">
      <c r="A4" s="450"/>
      <c r="B4" s="450"/>
      <c r="C4" s="371"/>
      <c r="D4" s="220"/>
      <c r="E4" s="220"/>
      <c r="F4" s="220"/>
      <c r="G4" s="220"/>
      <c r="H4" s="220"/>
      <c r="I4" s="220"/>
      <c r="J4" s="220"/>
      <c r="K4" s="220"/>
      <c r="L4" s="220"/>
      <c r="M4" s="381"/>
      <c r="N4" s="220"/>
      <c r="O4" s="220"/>
      <c r="P4" s="220"/>
      <c r="Q4" s="220"/>
      <c r="R4" s="220"/>
      <c r="S4" s="220"/>
      <c r="T4" s="220"/>
      <c r="U4" s="61"/>
      <c r="V4" s="350" t="s">
        <v>537</v>
      </c>
      <c r="W4" s="220" t="s">
        <v>308</v>
      </c>
      <c r="X4" s="220" t="s">
        <v>309</v>
      </c>
      <c r="Y4" s="220" t="s">
        <v>310</v>
      </c>
      <c r="Z4" s="220" t="s">
        <v>311</v>
      </c>
      <c r="AA4" s="220" t="s">
        <v>487</v>
      </c>
      <c r="AB4" s="220" t="s">
        <v>312</v>
      </c>
      <c r="AC4" s="220" t="s">
        <v>0</v>
      </c>
      <c r="AD4" s="220" t="s">
        <v>483</v>
      </c>
      <c r="AE4" s="220" t="s">
        <v>313</v>
      </c>
      <c r="AF4" s="220" t="s">
        <v>484</v>
      </c>
      <c r="AG4" s="220" t="s">
        <v>314</v>
      </c>
      <c r="AH4" s="220" t="s">
        <v>463</v>
      </c>
      <c r="AI4" s="347" t="s">
        <v>316</v>
      </c>
      <c r="AJ4" s="220" t="s">
        <v>485</v>
      </c>
      <c r="AK4" s="347" t="s">
        <v>317</v>
      </c>
      <c r="AL4" s="220" t="s">
        <v>319</v>
      </c>
      <c r="AM4" s="220" t="s">
        <v>321</v>
      </c>
      <c r="AN4" s="220" t="s">
        <v>320</v>
      </c>
      <c r="AO4" s="220" t="s">
        <v>486</v>
      </c>
      <c r="AP4" s="220" t="s">
        <v>325</v>
      </c>
      <c r="AQ4" s="220" t="s">
        <v>323</v>
      </c>
      <c r="AR4" s="220" t="s">
        <v>326</v>
      </c>
      <c r="AS4" s="370"/>
      <c r="AT4" s="372" t="s">
        <v>322</v>
      </c>
    </row>
    <row r="5" spans="1:49" s="34" customFormat="1" ht="13.8">
      <c r="A5" s="356" t="s">
        <v>652</v>
      </c>
      <c r="B5" s="379" t="s">
        <v>814</v>
      </c>
      <c r="C5" s="221">
        <f>'Data Tables'!G17</f>
        <v>116</v>
      </c>
      <c r="D5" s="221">
        <f>Temp!AC5</f>
        <v>19.742869039382391</v>
      </c>
      <c r="E5" s="221">
        <f>'Data Tables'!F45</f>
        <v>2.2909837740379677</v>
      </c>
      <c r="F5" s="221">
        <f>'Human Clothing'!B49</f>
        <v>50</v>
      </c>
      <c r="G5" s="221">
        <f>'Human Clothing'!B49</f>
        <v>50</v>
      </c>
      <c r="H5" s="221">
        <f>'Human Clothing'!$C$49</f>
        <v>137.26203208556149</v>
      </c>
      <c r="I5" s="221">
        <f>'Human Clothing'!$F$49</f>
        <v>50</v>
      </c>
      <c r="J5" s="221">
        <f>'Human Clothing'!$G$49</f>
        <v>46.552209808110696</v>
      </c>
      <c r="K5" s="221">
        <v>37</v>
      </c>
      <c r="L5" s="221">
        <f>RH!$AC$5</f>
        <v>57.161177051963833</v>
      </c>
      <c r="M5" s="352">
        <f>'R(abs)'!AP5</f>
        <v>497.86942058894567</v>
      </c>
      <c r="N5" s="221">
        <f>Radiation!$AC$6</f>
        <v>706.67916511442365</v>
      </c>
      <c r="O5" s="221">
        <f>'Solar Elevation'!$AC$5</f>
        <v>38.520381219816002</v>
      </c>
      <c r="P5" s="221">
        <v>100</v>
      </c>
      <c r="Q5" s="221">
        <v>10</v>
      </c>
      <c r="R5" s="221">
        <f>'&lt;&lt;COMFA Questionaire&gt;&gt;'!D18</f>
        <v>100</v>
      </c>
      <c r="S5" s="376">
        <v>0</v>
      </c>
      <c r="T5" s="221">
        <v>25</v>
      </c>
      <c r="U5" s="123"/>
      <c r="V5" s="352">
        <f>(1-Z5)*C5</f>
        <v>104.44590812788427</v>
      </c>
      <c r="W5" s="355">
        <f>L5/100</f>
        <v>0.5716117705196383</v>
      </c>
      <c r="X5" s="355">
        <f>1212/((0.13*AO5)+15)</f>
        <v>69.115174034624218</v>
      </c>
      <c r="Y5" s="355">
        <f>((0.6108*(EXP((17.269*D5)/(D5+237.3))))*W5)</f>
        <v>1.3153608709829372</v>
      </c>
      <c r="Z5" s="355">
        <f>(0.15-(0.0173*Y5)-(0.0014*D5))</f>
        <v>9.9604240276859823E-2</v>
      </c>
      <c r="AA5" s="355">
        <f>36.5+(0.0043*V5)</f>
        <v>36.949117404949902</v>
      </c>
      <c r="AB5" s="355">
        <f>(((AA5-D5)/(X5+AH5+AG5))*(AG5+AH5))+D5</f>
        <v>31.089764023727774</v>
      </c>
      <c r="AC5" s="355">
        <f>11333*E5</f>
        <v>25963.71911117229</v>
      </c>
      <c r="AD5" s="355" t="b">
        <f>IF((AC5&gt;40000),(0.17/((0.71^0.33)*0.000022*0.0266*(AC5^0.805))))</f>
        <v>0</v>
      </c>
      <c r="AE5" s="354" t="b">
        <f>IF((AC5&lt;4000),(0.17/((0.71^0.33)*0.000022*0.683*(AC5^0.466))))</f>
        <v>0</v>
      </c>
      <c r="AF5" s="355">
        <f>IF(AND(AC5&gt;4000,AC5&lt;40000),(0.17/((0.71^0.33)*0.000022*0.193*(AC5^0.618))))</f>
        <v>83.844567919209624</v>
      </c>
      <c r="AG5" s="355">
        <f>SUM(AD5:AF5)</f>
        <v>83.844567919209624</v>
      </c>
      <c r="AH5" s="355">
        <f>I5</f>
        <v>50</v>
      </c>
      <c r="AI5" s="137">
        <f>1212*((AB5-D5)/(AG5+AH5))</f>
        <v>102.7493079086165</v>
      </c>
      <c r="AJ5" s="355">
        <f>(((AB5 - D5)/(AH5 + AG5))*AG5)+D5</f>
        <v>26.850931189213892</v>
      </c>
      <c r="AK5" s="137">
        <f>0.75*((0.95*(0.0000000567)*((AJ5+273)^4)))</f>
        <v>326.57996269797098</v>
      </c>
      <c r="AL5" s="355">
        <f>0.6108*(EXP((17.269*AB5)/(AB5+237.3)))</f>
        <v>4.5150789881223261</v>
      </c>
      <c r="AM5" s="355">
        <f>(1.16*2442)*((AL5-Y5)/(7700+J5+(0.92*AG5)))</f>
        <v>1.1585206491255411</v>
      </c>
      <c r="AN5" s="355">
        <f>(1.16*2442)*((AL5-Y5)/(J5+(0.92*AG5)))</f>
        <v>73.279676834344485</v>
      </c>
      <c r="AO5" s="355">
        <f>0.42*(V5-58)</f>
        <v>19.507281413711389</v>
      </c>
      <c r="AP5" s="355">
        <f>AO5+AM5</f>
        <v>20.665802062836931</v>
      </c>
      <c r="AQ5" s="354">
        <f>IF((AN5&gt;AP5),(AP5))</f>
        <v>20.665802062836931</v>
      </c>
      <c r="AR5" s="355" t="b">
        <f>IF((AP5&gt;AN5),(AN5))</f>
        <v>0</v>
      </c>
      <c r="AS5" s="385">
        <f>SUM(AQ5:AR5)</f>
        <v>20.665802062836931</v>
      </c>
      <c r="AT5" s="383">
        <f>(M5+V5)-(AS5+AI5+AK5)</f>
        <v>152.32025604740556</v>
      </c>
      <c r="AV5" s="218"/>
    </row>
    <row r="6" spans="1:49" s="61" customFormat="1" ht="13.8">
      <c r="A6" s="356" t="s">
        <v>816</v>
      </c>
      <c r="B6" s="379" t="s">
        <v>813</v>
      </c>
      <c r="C6" s="354">
        <f>'Height and Weight'!S15</f>
        <v>120.85508333333334</v>
      </c>
      <c r="D6" s="355">
        <f t="shared" ref="D6:L6" si="0">D5</f>
        <v>19.742869039382391</v>
      </c>
      <c r="E6" s="355">
        <f t="shared" si="0"/>
        <v>2.2909837740379677</v>
      </c>
      <c r="F6" s="355">
        <f t="shared" si="0"/>
        <v>50</v>
      </c>
      <c r="G6" s="355">
        <f t="shared" si="0"/>
        <v>50</v>
      </c>
      <c r="H6" s="355">
        <f t="shared" si="0"/>
        <v>137.26203208556149</v>
      </c>
      <c r="I6" s="355">
        <f t="shared" si="0"/>
        <v>50</v>
      </c>
      <c r="J6" s="355">
        <f t="shared" si="0"/>
        <v>46.552209808110696</v>
      </c>
      <c r="K6" s="355">
        <f t="shared" si="0"/>
        <v>37</v>
      </c>
      <c r="L6" s="355">
        <f t="shared" si="0"/>
        <v>57.161177051963833</v>
      </c>
      <c r="M6" s="352">
        <f>'R(abs)'!AP6</f>
        <v>495.69698637862268</v>
      </c>
      <c r="N6" s="355">
        <f>N5</f>
        <v>706.67916511442365</v>
      </c>
      <c r="O6" s="355">
        <f>O5</f>
        <v>38.520381219816002</v>
      </c>
      <c r="P6" s="355">
        <f>P5</f>
        <v>100</v>
      </c>
      <c r="Q6" s="354">
        <v>10</v>
      </c>
      <c r="R6" s="355">
        <f>R5</f>
        <v>100</v>
      </c>
      <c r="S6" s="377">
        <f>S5</f>
        <v>0</v>
      </c>
      <c r="T6" s="355">
        <f>T5</f>
        <v>25</v>
      </c>
      <c r="U6" s="36"/>
      <c r="V6" s="352">
        <f>(1-Z6)*C6</f>
        <v>108.81740457432009</v>
      </c>
      <c r="W6" s="355">
        <f>L6/100</f>
        <v>0.5716117705196383</v>
      </c>
      <c r="X6" s="355">
        <f>1212/((0.13*AO6)+15)</f>
        <v>68.187072262109467</v>
      </c>
      <c r="Y6" s="355">
        <f>((0.6108*(EXP((17.269*D6)/(D6+237.3))))*W6)</f>
        <v>1.3153608709829372</v>
      </c>
      <c r="Z6" s="355">
        <f>(0.15-(0.0173*Y6)-(0.0014*D6))</f>
        <v>9.9604240276859823E-2</v>
      </c>
      <c r="AA6" s="355">
        <f>36.5+(0.0043*V6)</f>
        <v>36.967914839669575</v>
      </c>
      <c r="AB6" s="355">
        <f>(((AA6-D6)/(X6+AH6+AG6))*(AG6+AH6))+D6</f>
        <v>31.154343056318137</v>
      </c>
      <c r="AC6" s="355">
        <f>11333*E6</f>
        <v>25963.71911117229</v>
      </c>
      <c r="AD6" s="355" t="b">
        <f>IF((AC6&gt;40000),(0.17/((0.71^0.33)*0.000022*0.0266*(AC6^0.805))))</f>
        <v>0</v>
      </c>
      <c r="AE6" s="354" t="b">
        <f>IF((AC6&lt;4000),(0.17/((0.71^0.33)*0.000022*0.683*(AC6^0.466))))</f>
        <v>0</v>
      </c>
      <c r="AF6" s="355">
        <f>IF(AND(AC6&gt;4000,AC6&lt;40000),(0.17/((0.71^0.33)*0.000022*0.193*(AC6^0.618))))</f>
        <v>83.844567919209624</v>
      </c>
      <c r="AG6" s="355">
        <f>SUM(AD6:AF6)</f>
        <v>83.844567919209624</v>
      </c>
      <c r="AH6" s="355">
        <f>I6</f>
        <v>50</v>
      </c>
      <c r="AI6" s="137">
        <f>1212*((AB6-D6)/(AG6+AH6))</f>
        <v>103.33408911204019</v>
      </c>
      <c r="AJ6" s="355">
        <f>(((AB6 - D6)/(AH6 + AG6))*AG6)+D6</f>
        <v>26.891385584699314</v>
      </c>
      <c r="AK6" s="137">
        <f>0.75*((0.95*(0.0000000567)*((AJ6+273)^4)))</f>
        <v>326.75624054137347</v>
      </c>
      <c r="AL6" s="355">
        <f>0.6108*(EXP((17.269*AB6)/(AB6+237.3)))</f>
        <v>4.5316933343503552</v>
      </c>
      <c r="AM6" s="355">
        <f>(1.16*2442)*((AL6-Y6)/(7700+J6+(0.92*AG6)))</f>
        <v>1.1645361987684268</v>
      </c>
      <c r="AN6" s="355">
        <f>(1.16*2442)*((AL6-Y6)/(J6+(0.92*AG6)))</f>
        <v>73.660177202762057</v>
      </c>
      <c r="AO6" s="355">
        <f>0.42*(V6-58)</f>
        <v>21.343309921214438</v>
      </c>
      <c r="AP6" s="355">
        <f>AO6+AM6</f>
        <v>22.507846119982865</v>
      </c>
      <c r="AQ6" s="354">
        <f>IF((AN6&gt;AP6),(AP6))</f>
        <v>22.507846119982865</v>
      </c>
      <c r="AR6" s="355" t="b">
        <f>IF((AP6&gt;AN6),(AN6))</f>
        <v>0</v>
      </c>
      <c r="AS6" s="385">
        <f>SUM(AQ6:AR6)</f>
        <v>22.507846119982865</v>
      </c>
      <c r="AT6" s="383">
        <f>(M6+V6)-(AS6+AI6+AK6)</f>
        <v>151.91621517954627</v>
      </c>
      <c r="AV6" s="60"/>
    </row>
    <row r="7" spans="1:49" s="33" customFormat="1" ht="16.8" customHeight="1">
      <c r="A7" s="356" t="s">
        <v>653</v>
      </c>
      <c r="B7" s="379" t="s">
        <v>815</v>
      </c>
      <c r="C7" s="221">
        <f>C5</f>
        <v>116</v>
      </c>
      <c r="D7" s="221">
        <f>D5</f>
        <v>19.742869039382391</v>
      </c>
      <c r="E7" s="221">
        <f>'Data Tables'!E57</f>
        <v>2.2909837740379677</v>
      </c>
      <c r="F7" s="221">
        <f>'Human Clothing'!B52</f>
        <v>50</v>
      </c>
      <c r="G7" s="221">
        <f>'Human Clothing'!B52</f>
        <v>50</v>
      </c>
      <c r="H7" s="221">
        <f>'Human Clothing'!$C$52</f>
        <v>137.26203208556149</v>
      </c>
      <c r="I7" s="221">
        <f>'Human Clothing'!$F$52</f>
        <v>50</v>
      </c>
      <c r="J7" s="221">
        <f>'Human Clothing'!$G$52</f>
        <v>46.552209808110696</v>
      </c>
      <c r="K7" s="221">
        <f>'Data Tables'!S8</f>
        <v>37</v>
      </c>
      <c r="L7" s="221">
        <f>RH!$AC$5</f>
        <v>57.161177051963833</v>
      </c>
      <c r="M7" s="352">
        <f>'R(abs)'!AP7</f>
        <v>497.86942058894567</v>
      </c>
      <c r="N7" s="221">
        <f>N5</f>
        <v>706.67916511442365</v>
      </c>
      <c r="O7" s="221">
        <f>'Solar Elevation'!$AC$5</f>
        <v>38.520381219816002</v>
      </c>
      <c r="P7" s="221">
        <f>'Data Tables'!$U$15</f>
        <v>100</v>
      </c>
      <c r="Q7" s="221">
        <v>10</v>
      </c>
      <c r="R7" s="221">
        <f>'Data Tables'!$Q$11</f>
        <v>100</v>
      </c>
      <c r="S7" s="376">
        <f>'Data Tables'!$AJ$13</f>
        <v>0</v>
      </c>
      <c r="T7" s="221">
        <f>'Data Tables'!$AG$6</f>
        <v>25</v>
      </c>
      <c r="U7" s="123"/>
      <c r="V7" s="352">
        <f>(1-Z7)*C7</f>
        <v>104.44590812788427</v>
      </c>
      <c r="W7" s="355">
        <f>L7/100</f>
        <v>0.5716117705196383</v>
      </c>
      <c r="X7" s="355">
        <f>1212/((0.13*AO7)+15)</f>
        <v>69.115174034624218</v>
      </c>
      <c r="Y7" s="355">
        <f>((0.6108*(EXP((17.269*D7)/(D7+237.3))))*W7)</f>
        <v>1.3153608709829372</v>
      </c>
      <c r="Z7" s="355">
        <f>(0.15-(0.0173*Y7)-(0.0014*D7))</f>
        <v>9.9604240276859823E-2</v>
      </c>
      <c r="AA7" s="355">
        <f>36.5+(0.0043*V7)</f>
        <v>36.949117404949902</v>
      </c>
      <c r="AB7" s="355">
        <f>(((AA7-D7)/(X7+AH7+AG7))*(AG7+AH7))+D7</f>
        <v>31.089764023727774</v>
      </c>
      <c r="AC7" s="355">
        <f>11333*E7</f>
        <v>25963.71911117229</v>
      </c>
      <c r="AD7" s="355" t="b">
        <f>IF((AC7&gt;40000),(0.17/((0.71^0.33)*0.000022*0.0266*(AC7^0.805))))</f>
        <v>0</v>
      </c>
      <c r="AE7" s="354" t="b">
        <f>IF((AC7&lt;4000),(0.17/((0.71^0.33)*0.000022*0.683*(AC7^0.466))))</f>
        <v>0</v>
      </c>
      <c r="AF7" s="355">
        <f>IF(AND(AC7&gt;4000,AC7&lt;40000),(0.17/((0.71^0.33)*0.000022*0.193*(AC7^0.618))))</f>
        <v>83.844567919209624</v>
      </c>
      <c r="AG7" s="355">
        <f>SUM(AD7:AF7)</f>
        <v>83.844567919209624</v>
      </c>
      <c r="AH7" s="355">
        <f>I7</f>
        <v>50</v>
      </c>
      <c r="AI7" s="137">
        <f>1212*((AB7-D7)/(AG7+AH7))</f>
        <v>102.7493079086165</v>
      </c>
      <c r="AJ7" s="355">
        <f>(((AB7 - D7)/(AH7 + AG7))*AG7)+D7</f>
        <v>26.850931189213892</v>
      </c>
      <c r="AK7" s="137">
        <f>0.75*((0.95*(0.0000000567)*((AJ7+273)^4)))</f>
        <v>326.57996269797098</v>
      </c>
      <c r="AL7" s="355">
        <f>0.6108*(EXP((17.269*AB7)/(AB7+237.3)))</f>
        <v>4.5150789881223261</v>
      </c>
      <c r="AM7" s="355">
        <f>(1.16*2442)*((AL7-Y7)/(7700+J7+(0.92*AG7)))</f>
        <v>1.1585206491255411</v>
      </c>
      <c r="AN7" s="355">
        <f>(1.16*2442)*((AL7-Y7)/(J7+(0.92*AG7)))</f>
        <v>73.279676834344485</v>
      </c>
      <c r="AO7" s="355">
        <f>0.42*(V7-58)</f>
        <v>19.507281413711389</v>
      </c>
      <c r="AP7" s="355">
        <f>AO7+AM7</f>
        <v>20.665802062836931</v>
      </c>
      <c r="AQ7" s="354">
        <f>IF((AN7&gt;AP7),(AP7))</f>
        <v>20.665802062836931</v>
      </c>
      <c r="AR7" s="355" t="b">
        <f>IF((AP7&gt;AN7),(AN7))</f>
        <v>0</v>
      </c>
      <c r="AS7" s="385">
        <f>SUM(AQ7:AR7)</f>
        <v>20.665802062836931</v>
      </c>
      <c r="AT7" s="383">
        <f>(M7+V7)-(AS7+AI7+AK7)</f>
        <v>152.32025604740556</v>
      </c>
      <c r="AV7" s="218"/>
    </row>
    <row r="8" spans="1:49" s="61" customFormat="1" ht="14.4" customHeight="1" thickBot="1">
      <c r="A8" s="356" t="s">
        <v>817</v>
      </c>
      <c r="B8" s="379" t="s">
        <v>818</v>
      </c>
      <c r="C8" s="355">
        <f>C6</f>
        <v>120.85508333333334</v>
      </c>
      <c r="D8" s="355">
        <f t="shared" ref="D8:J8" si="1">D7</f>
        <v>19.742869039382391</v>
      </c>
      <c r="E8" s="355">
        <f t="shared" si="1"/>
        <v>2.2909837740379677</v>
      </c>
      <c r="F8" s="355">
        <f t="shared" si="1"/>
        <v>50</v>
      </c>
      <c r="G8" s="355">
        <f t="shared" si="1"/>
        <v>50</v>
      </c>
      <c r="H8" s="355">
        <f t="shared" si="1"/>
        <v>137.26203208556149</v>
      </c>
      <c r="I8" s="355">
        <f t="shared" si="1"/>
        <v>50</v>
      </c>
      <c r="J8" s="355">
        <f t="shared" si="1"/>
        <v>46.552209808110696</v>
      </c>
      <c r="K8" s="354">
        <f>'Data Tables'!$S$8</f>
        <v>37</v>
      </c>
      <c r="L8" s="354">
        <f>RH!$AC$5</f>
        <v>57.161177051963833</v>
      </c>
      <c r="M8" s="352">
        <f>'R(abs)'!AP8</f>
        <v>495.69698637862268</v>
      </c>
      <c r="N8" s="355">
        <f>N7</f>
        <v>706.67916511442365</v>
      </c>
      <c r="O8" s="354">
        <f>'Solar Elevation'!$AC$5</f>
        <v>38.520381219816002</v>
      </c>
      <c r="P8" s="354">
        <f>'Data Tables'!$U$15</f>
        <v>100</v>
      </c>
      <c r="Q8" s="354">
        <v>10</v>
      </c>
      <c r="R8" s="354">
        <f>'Data Tables'!$Q$11</f>
        <v>100</v>
      </c>
      <c r="S8" s="378">
        <f>'Data Tables'!$AJ$13</f>
        <v>0</v>
      </c>
      <c r="T8" s="354">
        <f>'Data Tables'!$AG$6</f>
        <v>25</v>
      </c>
      <c r="U8" s="123"/>
      <c r="V8" s="352">
        <f>(1-Z8)*C8</f>
        <v>108.81740457432009</v>
      </c>
      <c r="W8" s="355">
        <f>W7</f>
        <v>0.5716117705196383</v>
      </c>
      <c r="X8" s="355">
        <f>1212/((0.13*AO8)+15)</f>
        <v>68.187072262109467</v>
      </c>
      <c r="Y8" s="355">
        <f>Y7</f>
        <v>1.3153608709829372</v>
      </c>
      <c r="Z8" s="355">
        <f>(0.15-(0.0173*Y8)-(0.0014*D8))</f>
        <v>9.9604240276859823E-2</v>
      </c>
      <c r="AA8" s="355">
        <f>36.5+(0.0043*V8)</f>
        <v>36.967914839669575</v>
      </c>
      <c r="AB8" s="355">
        <f>(((AA8-D8)/(X8+AH8+AG8))*(AG8+AH8))+D8</f>
        <v>31.154343056318137</v>
      </c>
      <c r="AC8" s="355">
        <f>11333*E8</f>
        <v>25963.71911117229</v>
      </c>
      <c r="AD8" s="355" t="b">
        <f>IF((AC8&gt;40000),(0.17/((0.71^0.33)*0.000022*0.0266*(AC8^0.805))))</f>
        <v>0</v>
      </c>
      <c r="AE8" s="354" t="b">
        <f>IF((AC8&lt;4000),(0.17/((0.71^0.33)*0.000022*0.683*(AC8^0.466))))</f>
        <v>0</v>
      </c>
      <c r="AF8" s="355">
        <f>IF(AND(AC8&gt;4000,AC8&lt;40000),(0.17/((0.71^0.33)*0.000022*0.193*(AC8^0.618))))</f>
        <v>83.844567919209624</v>
      </c>
      <c r="AG8" s="355">
        <f>SUM(AD8:AF8)</f>
        <v>83.844567919209624</v>
      </c>
      <c r="AH8" s="355">
        <f>I8</f>
        <v>50</v>
      </c>
      <c r="AI8" s="137">
        <f>1212*((AB8-D8)/(AG8+AH8))</f>
        <v>103.33408911204019</v>
      </c>
      <c r="AJ8" s="355">
        <f>(((AB8 - D8)/(AH8 + AG8))*AG8)+D8</f>
        <v>26.891385584699314</v>
      </c>
      <c r="AK8" s="137">
        <f>0.75*((0.95*(0.0000000567)*((AJ8+273)^4)))</f>
        <v>326.75624054137347</v>
      </c>
      <c r="AL8" s="355">
        <f>0.6108*(EXP((17.269*AB8)/(AB8+237.3)))</f>
        <v>4.5316933343503552</v>
      </c>
      <c r="AM8" s="355">
        <f>(1.16*2442)*((AL8-Y8)/(7700+J8+(0.92*AG8)))</f>
        <v>1.1645361987684268</v>
      </c>
      <c r="AN8" s="355">
        <f>(1.16*2442)*((AL8-Y8)/(J8+(0.92*AG8)))</f>
        <v>73.660177202762057</v>
      </c>
      <c r="AO8" s="355">
        <f>0.42*(V8-58)</f>
        <v>21.343309921214438</v>
      </c>
      <c r="AP8" s="355">
        <f>AO8+AM8</f>
        <v>22.507846119982865</v>
      </c>
      <c r="AQ8" s="354">
        <f>IF((AN8&gt;AP8),(AP8))</f>
        <v>22.507846119982865</v>
      </c>
      <c r="AR8" s="355" t="b">
        <f>IF((AP8&gt;AN8),(AN8))</f>
        <v>0</v>
      </c>
      <c r="AS8" s="385">
        <f>SUM(AQ8:AR8)</f>
        <v>22.507846119982865</v>
      </c>
      <c r="AT8" s="384">
        <f>(M8+V8)-(AS8+AI8+AK8)</f>
        <v>151.91621517954627</v>
      </c>
      <c r="AV8" s="60"/>
    </row>
    <row r="11" spans="1:49">
      <c r="C11" s="61"/>
      <c r="D11" s="61"/>
      <c r="E11" s="61"/>
      <c r="F11" s="61"/>
      <c r="G11" s="61"/>
      <c r="H11" s="61"/>
      <c r="I11" s="61"/>
      <c r="J11" s="61"/>
      <c r="K11" s="61"/>
      <c r="L11" s="61"/>
      <c r="M11" s="61"/>
      <c r="N11" s="61"/>
      <c r="O11" s="61"/>
      <c r="P11" s="61"/>
    </row>
    <row r="12" spans="1:49">
      <c r="C12" s="61"/>
      <c r="D12" s="61"/>
      <c r="E12" s="61"/>
      <c r="F12" s="61"/>
      <c r="G12" s="61"/>
      <c r="H12" s="61"/>
      <c r="I12" s="61"/>
      <c r="J12" s="61"/>
      <c r="K12" s="61"/>
      <c r="L12" s="61"/>
      <c r="M12" s="61"/>
      <c r="N12" s="61"/>
      <c r="O12" s="61"/>
      <c r="P12" s="61"/>
    </row>
    <row r="13" spans="1:49">
      <c r="C13" s="61"/>
      <c r="D13" s="61"/>
      <c r="E13" s="61"/>
      <c r="F13" s="61"/>
      <c r="G13" s="61"/>
      <c r="H13" s="61"/>
      <c r="I13" s="61"/>
      <c r="J13" s="61"/>
      <c r="K13" s="61"/>
      <c r="L13" s="61"/>
      <c r="M13" s="61"/>
      <c r="N13" s="61"/>
      <c r="O13" s="61"/>
      <c r="P13" s="61"/>
    </row>
    <row r="14" spans="1:49">
      <c r="C14" s="61"/>
      <c r="D14" s="61"/>
      <c r="E14" s="61"/>
      <c r="F14" s="61"/>
      <c r="G14" s="61"/>
      <c r="H14" s="61"/>
      <c r="I14" s="61"/>
      <c r="J14" s="61"/>
      <c r="K14" s="61"/>
      <c r="L14" s="61"/>
      <c r="M14" s="61"/>
      <c r="N14" s="61"/>
      <c r="O14" s="61"/>
      <c r="P14" s="61"/>
    </row>
    <row r="15" spans="1:49">
      <c r="C15" s="61"/>
      <c r="D15" s="61"/>
      <c r="E15" s="61"/>
      <c r="F15" s="61"/>
      <c r="G15" s="61"/>
      <c r="H15" s="61"/>
      <c r="I15" s="61"/>
      <c r="J15" s="61"/>
      <c r="K15" s="61"/>
      <c r="L15" s="61"/>
      <c r="M15" s="61"/>
      <c r="N15" s="61"/>
      <c r="O15" s="61"/>
      <c r="P15" s="61"/>
    </row>
    <row r="16" spans="1:49">
      <c r="C16" s="61"/>
      <c r="D16" s="61"/>
      <c r="E16" s="61"/>
      <c r="F16" s="61"/>
      <c r="G16" s="61"/>
      <c r="H16" s="61"/>
      <c r="I16" s="61"/>
      <c r="J16" s="61"/>
      <c r="K16" s="61"/>
      <c r="L16" s="61"/>
      <c r="M16" s="61"/>
      <c r="N16" s="61"/>
      <c r="O16" s="61"/>
      <c r="P16" s="61"/>
    </row>
    <row r="17" spans="3:16">
      <c r="C17" s="61"/>
      <c r="D17" s="61"/>
      <c r="E17" s="61"/>
      <c r="F17" s="61"/>
      <c r="G17" s="61"/>
      <c r="H17" s="61"/>
      <c r="I17" s="61"/>
      <c r="J17" s="61"/>
      <c r="K17" s="61"/>
      <c r="L17" s="61"/>
      <c r="M17" s="61"/>
      <c r="N17" s="61"/>
      <c r="O17" s="61"/>
      <c r="P17" s="61"/>
    </row>
    <row r="18" spans="3:16">
      <c r="C18" s="61"/>
      <c r="D18" s="61"/>
      <c r="E18" s="61"/>
      <c r="F18" s="61"/>
      <c r="G18" s="61"/>
      <c r="H18" s="61"/>
      <c r="I18" s="61"/>
      <c r="J18" s="61"/>
      <c r="K18" s="61"/>
      <c r="L18" s="61"/>
      <c r="M18" s="61"/>
      <c r="N18" s="61"/>
      <c r="O18" s="61"/>
      <c r="P18" s="61"/>
    </row>
    <row r="45" spans="2:2">
      <c r="B45" s="301">
        <v>0.10416666666666667</v>
      </c>
    </row>
    <row r="103" spans="2:2">
      <c r="B103" s="219" t="s">
        <v>61</v>
      </c>
    </row>
    <row r="104" spans="2:2">
      <c r="B104" s="219" t="s">
        <v>62</v>
      </c>
    </row>
    <row r="111" spans="2:2">
      <c r="B111" s="219"/>
    </row>
    <row r="112" spans="2:2">
      <c r="B112" s="219" t="s">
        <v>63</v>
      </c>
    </row>
    <row r="113" spans="2:2">
      <c r="B113" s="301">
        <v>0.47916666666666669</v>
      </c>
    </row>
    <row r="133" spans="2:2">
      <c r="B133" s="301">
        <v>0.5</v>
      </c>
    </row>
    <row r="185" spans="2:2">
      <c r="B185" s="301">
        <v>4.1666666666666664E-2</v>
      </c>
    </row>
    <row r="218" spans="2:2">
      <c r="B218" s="301">
        <v>6.25E-2</v>
      </c>
    </row>
    <row r="236" spans="2:2">
      <c r="B236" s="301">
        <v>8.3333333333333329E-2</v>
      </c>
    </row>
    <row r="273" spans="2:2">
      <c r="B273" s="301">
        <v>0.10416666666666667</v>
      </c>
    </row>
    <row r="283" spans="2:2">
      <c r="B283" s="219" t="s">
        <v>61</v>
      </c>
    </row>
    <row r="284" spans="2:2">
      <c r="B284" s="219" t="s">
        <v>62</v>
      </c>
    </row>
    <row r="291" spans="2:2">
      <c r="B291" s="219"/>
    </row>
    <row r="292" spans="2:2">
      <c r="B292" s="219" t="s">
        <v>63</v>
      </c>
    </row>
    <row r="293" spans="2:2">
      <c r="B293" s="301">
        <v>0.45833333333333331</v>
      </c>
    </row>
    <row r="296" spans="2:2">
      <c r="B296" s="55" t="s">
        <v>64</v>
      </c>
    </row>
    <row r="297" spans="2:2">
      <c r="B297" s="55" t="s">
        <v>64</v>
      </c>
    </row>
    <row r="300" spans="2:2">
      <c r="B300" s="301">
        <v>0.46875</v>
      </c>
    </row>
    <row r="308" spans="2:2">
      <c r="B308" s="301">
        <v>0.47916666666666669</v>
      </c>
    </row>
    <row r="316" spans="2:2">
      <c r="B316" s="301">
        <v>0.48958333333333331</v>
      </c>
    </row>
    <row r="317" spans="2:2">
      <c r="B317" s="301">
        <v>0.49652777777777773</v>
      </c>
    </row>
    <row r="318" spans="2:2">
      <c r="B318" s="301">
        <v>0.5</v>
      </c>
    </row>
    <row r="348" spans="2:2">
      <c r="B348" s="301">
        <v>0.52083333333333337</v>
      </c>
    </row>
    <row r="351" spans="2:2">
      <c r="B351" s="301">
        <v>0.53125</v>
      </c>
    </row>
    <row r="366" spans="2:2">
      <c r="B366" s="301">
        <v>4.1666666666666664E-2</v>
      </c>
    </row>
    <row r="377" spans="2:2">
      <c r="B377" s="301">
        <v>5.2083333333333336E-2</v>
      </c>
    </row>
    <row r="398" spans="2:2">
      <c r="B398" s="301">
        <v>6.25E-2</v>
      </c>
    </row>
    <row r="400" spans="2:2">
      <c r="B400" s="55" t="s">
        <v>64</v>
      </c>
    </row>
    <row r="401" spans="2:2">
      <c r="B401" s="55" t="s">
        <v>64</v>
      </c>
    </row>
    <row r="403" spans="2:2">
      <c r="B403" s="301">
        <v>7.2916666666666671E-2</v>
      </c>
    </row>
    <row r="404" spans="2:2">
      <c r="B404" s="301">
        <v>8.3333333333333329E-2</v>
      </c>
    </row>
    <row r="418" spans="2:2">
      <c r="B418" s="301">
        <v>9.375E-2</v>
      </c>
    </row>
    <row r="439" spans="2:2">
      <c r="B439" s="301">
        <v>0.10416666666666667</v>
      </c>
    </row>
    <row r="449" spans="2:2">
      <c r="B449" s="301">
        <v>0.11458333333333333</v>
      </c>
    </row>
    <row r="455" spans="2:2">
      <c r="B455" s="301">
        <v>0.125</v>
      </c>
    </row>
    <row r="456" spans="2:2">
      <c r="B456" s="219" t="s">
        <v>61</v>
      </c>
    </row>
    <row r="458" spans="2:2">
      <c r="B458" s="219" t="s">
        <v>62</v>
      </c>
    </row>
    <row r="465" spans="2:2">
      <c r="B465" s="219"/>
    </row>
    <row r="466" spans="2:2">
      <c r="B466" s="219" t="s">
        <v>63</v>
      </c>
    </row>
    <row r="467" spans="2:2">
      <c r="B467" s="302">
        <v>0.41666666666666669</v>
      </c>
    </row>
    <row r="468" spans="2:2">
      <c r="B468" s="302">
        <v>0.42708333333333331</v>
      </c>
    </row>
    <row r="469" spans="2:2">
      <c r="B469" s="35" t="s">
        <v>65</v>
      </c>
    </row>
    <row r="470" spans="2:2">
      <c r="B470" s="302">
        <v>0.43194444444444446</v>
      </c>
    </row>
    <row r="471" spans="2:2">
      <c r="B471" s="302">
        <v>0.43333333333333335</v>
      </c>
    </row>
    <row r="472" spans="2:2">
      <c r="B472" s="302">
        <v>0.43472222222222223</v>
      </c>
    </row>
    <row r="473" spans="2:2">
      <c r="B473" s="302">
        <v>0.4381944444444445</v>
      </c>
    </row>
    <row r="474" spans="2:2">
      <c r="B474" s="302">
        <v>0.43958333333333338</v>
      </c>
    </row>
    <row r="475" spans="2:2">
      <c r="B475" s="302">
        <v>0.44166666666666665</v>
      </c>
    </row>
    <row r="476" spans="2:2">
      <c r="B476" s="35"/>
    </row>
    <row r="477" spans="2:2">
      <c r="B477" s="302">
        <v>0.4458333333333333</v>
      </c>
    </row>
    <row r="478" spans="2:2">
      <c r="B478" s="302">
        <v>0.44861111111111113</v>
      </c>
    </row>
    <row r="479" spans="2:2">
      <c r="B479" s="302">
        <v>0.4548611111111111</v>
      </c>
    </row>
    <row r="480" spans="2:2">
      <c r="B480" s="35"/>
    </row>
    <row r="481" spans="2:2">
      <c r="B481" s="35"/>
    </row>
    <row r="482" spans="2:2">
      <c r="B482" s="302">
        <v>0.45694444444444443</v>
      </c>
    </row>
    <row r="483" spans="2:2">
      <c r="B483" s="302">
        <v>0.45694444444444443</v>
      </c>
    </row>
    <row r="484" spans="2:2">
      <c r="B484" s="302">
        <v>0.45902777777777781</v>
      </c>
    </row>
    <row r="485" spans="2:2">
      <c r="B485" s="302">
        <v>0.46180555555555558</v>
      </c>
    </row>
    <row r="486" spans="2:2">
      <c r="B486" s="302">
        <v>0.46250000000000002</v>
      </c>
    </row>
    <row r="487" spans="2:2">
      <c r="B487" s="35"/>
    </row>
    <row r="488" spans="2:2">
      <c r="B488" s="302">
        <v>0.46527777777777773</v>
      </c>
    </row>
    <row r="489" spans="2:2">
      <c r="B489" s="302">
        <v>0.47430555555555554</v>
      </c>
    </row>
    <row r="490" spans="2:2">
      <c r="B490" s="35"/>
    </row>
    <row r="491" spans="2:2">
      <c r="B491" s="35"/>
    </row>
    <row r="492" spans="2:2">
      <c r="B492" s="35"/>
    </row>
    <row r="493" spans="2:2">
      <c r="B493" s="302">
        <v>0.47847222222222219</v>
      </c>
    </row>
    <row r="494" spans="2:2">
      <c r="B494" s="35"/>
    </row>
    <row r="495" spans="2:2">
      <c r="B495" s="35"/>
    </row>
    <row r="496" spans="2:2">
      <c r="B496" s="302">
        <v>0.47986111111111113</v>
      </c>
    </row>
    <row r="497" spans="2:2">
      <c r="B497" s="302">
        <v>0.48125000000000001</v>
      </c>
    </row>
    <row r="498" spans="2:2">
      <c r="B498" s="35"/>
    </row>
    <row r="499" spans="2:2">
      <c r="B499" s="302">
        <v>0.48541666666666666</v>
      </c>
    </row>
    <row r="500" spans="2:2">
      <c r="B500" s="302">
        <v>0.4861111111111111</v>
      </c>
    </row>
    <row r="501" spans="2:2">
      <c r="B501" s="35"/>
    </row>
    <row r="502" spans="2:2">
      <c r="B502" s="302">
        <v>0.48749999999999999</v>
      </c>
    </row>
    <row r="503" spans="2:2">
      <c r="B503" s="35"/>
    </row>
    <row r="504" spans="2:2">
      <c r="B504" s="35"/>
    </row>
    <row r="505" spans="2:2">
      <c r="B505" s="35"/>
    </row>
    <row r="506" spans="2:2">
      <c r="B506" s="35"/>
    </row>
    <row r="507" spans="2:2">
      <c r="B507" s="35"/>
    </row>
    <row r="508" spans="2:2">
      <c r="B508" s="35"/>
    </row>
    <row r="509" spans="2:2">
      <c r="B509" s="35"/>
    </row>
    <row r="510" spans="2:2">
      <c r="B510" s="302">
        <v>0.49583333333333335</v>
      </c>
    </row>
    <row r="511" spans="2:2">
      <c r="B511" s="35"/>
    </row>
    <row r="512" spans="2:2">
      <c r="B512" s="35"/>
    </row>
    <row r="513" spans="2:2">
      <c r="B513" s="35"/>
    </row>
    <row r="514" spans="2:2">
      <c r="B514" s="302">
        <v>0.49652777777777773</v>
      </c>
    </row>
    <row r="515" spans="2:2">
      <c r="B515" s="35"/>
    </row>
    <row r="516" spans="2:2">
      <c r="B516" s="35"/>
    </row>
    <row r="517" spans="2:2">
      <c r="B517" s="35"/>
    </row>
    <row r="518" spans="2:2">
      <c r="B518" s="35"/>
    </row>
    <row r="519" spans="2:2">
      <c r="B519" s="35"/>
    </row>
    <row r="520" spans="2:2">
      <c r="B520" s="35"/>
    </row>
    <row r="521" spans="2:2">
      <c r="B521" s="35"/>
    </row>
    <row r="522" spans="2:2">
      <c r="B522" s="302">
        <v>0.5</v>
      </c>
    </row>
    <row r="523" spans="2:2">
      <c r="B523" s="35"/>
    </row>
    <row r="524" spans="2:2">
      <c r="B524" s="35"/>
    </row>
    <row r="525" spans="2:2">
      <c r="B525" s="35"/>
    </row>
    <row r="526" spans="2:2">
      <c r="B526" s="35"/>
    </row>
    <row r="527" spans="2:2">
      <c r="B527" s="35"/>
    </row>
    <row r="528" spans="2:2">
      <c r="B528" s="302">
        <v>0.50347222222222221</v>
      </c>
    </row>
    <row r="529" spans="2:2">
      <c r="B529" s="302">
        <v>0.50416666666666665</v>
      </c>
    </row>
    <row r="530" spans="2:2">
      <c r="B530" s="35"/>
    </row>
    <row r="531" spans="2:2">
      <c r="B531" s="302">
        <v>0.51458333333333328</v>
      </c>
    </row>
    <row r="532" spans="2:2">
      <c r="B532" s="302">
        <v>0.51666666666666672</v>
      </c>
    </row>
    <row r="533" spans="2:2">
      <c r="B533" s="35"/>
    </row>
    <row r="534" spans="2:2">
      <c r="B534" s="35"/>
    </row>
    <row r="535" spans="2:2">
      <c r="B535" s="35"/>
    </row>
    <row r="536" spans="2:2">
      <c r="B536" s="35"/>
    </row>
    <row r="537" spans="2:2">
      <c r="B537" s="35"/>
    </row>
    <row r="538" spans="2:2">
      <c r="B538" s="35"/>
    </row>
    <row r="539" spans="2:2">
      <c r="B539" s="35"/>
    </row>
    <row r="540" spans="2:2">
      <c r="B540" s="302">
        <v>0.51944444444444449</v>
      </c>
    </row>
    <row r="541" spans="2:2">
      <c r="B541" s="302">
        <v>0.51875000000000004</v>
      </c>
    </row>
    <row r="542" spans="2:2">
      <c r="B542" s="35"/>
    </row>
    <row r="543" spans="2:2">
      <c r="B543" s="302">
        <v>0.52430555555555558</v>
      </c>
    </row>
    <row r="544" spans="2:2">
      <c r="B544" s="302">
        <v>0.53263888888888888</v>
      </c>
    </row>
    <row r="545" spans="2:2">
      <c r="B545" s="35"/>
    </row>
    <row r="546" spans="2:2">
      <c r="B546" s="35"/>
    </row>
    <row r="547" spans="2:2">
      <c r="B547" s="35"/>
    </row>
    <row r="548" spans="2:2">
      <c r="B548" s="302">
        <v>0.53819444444444442</v>
      </c>
    </row>
    <row r="549" spans="2:2">
      <c r="B549" s="302">
        <v>0.53888888888888886</v>
      </c>
    </row>
    <row r="550" spans="2:2">
      <c r="B550" s="302">
        <v>0.5395833333333333</v>
      </c>
    </row>
    <row r="551" spans="2:2">
      <c r="B551" s="302">
        <v>0.54027777777777775</v>
      </c>
    </row>
    <row r="552" spans="2:2">
      <c r="B552" s="35"/>
    </row>
    <row r="553" spans="2:2">
      <c r="B553" s="302">
        <v>0.54097222222222219</v>
      </c>
    </row>
    <row r="554" spans="2:2">
      <c r="B554" s="35"/>
    </row>
    <row r="555" spans="2:2">
      <c r="B555" s="302">
        <v>4.4444444444444446E-2</v>
      </c>
    </row>
    <row r="556" spans="2:2">
      <c r="B556" s="35"/>
    </row>
    <row r="557" spans="2:2">
      <c r="B557" s="35"/>
    </row>
    <row r="558" spans="2:2">
      <c r="B558" s="35"/>
    </row>
    <row r="559" spans="2:2">
      <c r="B559" s="302">
        <v>5.0694444444444452E-2</v>
      </c>
    </row>
    <row r="560" spans="2:2">
      <c r="B560" s="35"/>
    </row>
    <row r="561" spans="2:2">
      <c r="B561" s="35"/>
    </row>
    <row r="562" spans="2:2">
      <c r="B562" s="35"/>
    </row>
    <row r="563" spans="2:2">
      <c r="B563" s="35"/>
    </row>
    <row r="564" spans="2:2">
      <c r="B564" s="35"/>
    </row>
    <row r="565" spans="2:2">
      <c r="B565" s="35"/>
    </row>
    <row r="566" spans="2:2">
      <c r="B566" s="35"/>
    </row>
    <row r="567" spans="2:2">
      <c r="B567" s="35"/>
    </row>
    <row r="568" spans="2:2">
      <c r="B568" s="302">
        <v>5.6250000000000001E-2</v>
      </c>
    </row>
    <row r="569" spans="2:2">
      <c r="B569" s="35"/>
    </row>
    <row r="570" spans="2:2">
      <c r="B570" s="35"/>
    </row>
    <row r="571" spans="2:2">
      <c r="B571" s="302">
        <v>6.0416666666666667E-2</v>
      </c>
    </row>
    <row r="572" spans="2:2">
      <c r="B572" s="35"/>
    </row>
    <row r="573" spans="2:2">
      <c r="B573" s="35"/>
    </row>
    <row r="574" spans="2:2">
      <c r="B574" s="35"/>
    </row>
    <row r="575" spans="2:2">
      <c r="B575" s="35"/>
    </row>
    <row r="576" spans="2:2">
      <c r="B576" s="35"/>
    </row>
    <row r="577" spans="2:2">
      <c r="B577" s="35"/>
    </row>
    <row r="578" spans="2:2">
      <c r="B578" s="35"/>
    </row>
    <row r="579" spans="2:2">
      <c r="B579" s="35"/>
    </row>
    <row r="580" spans="2:2">
      <c r="B580" s="35"/>
    </row>
    <row r="581" spans="2:2">
      <c r="B581" s="302">
        <v>6.5972222222222224E-2</v>
      </c>
    </row>
    <row r="582" spans="2:2">
      <c r="B582" s="35"/>
    </row>
    <row r="583" spans="2:2">
      <c r="B583" s="35"/>
    </row>
    <row r="584" spans="2:2">
      <c r="B584" s="35"/>
    </row>
    <row r="585" spans="2:2">
      <c r="B585" s="35"/>
    </row>
    <row r="586" spans="2:2">
      <c r="B586" s="35"/>
    </row>
    <row r="587" spans="2:2">
      <c r="B587" s="35"/>
    </row>
    <row r="588" spans="2:2">
      <c r="B588" s="35"/>
    </row>
    <row r="589" spans="2:2">
      <c r="B589" s="35"/>
    </row>
    <row r="590" spans="2:2">
      <c r="B590" s="35"/>
    </row>
    <row r="591" spans="2:2">
      <c r="B591" s="35"/>
    </row>
    <row r="592" spans="2:2">
      <c r="B592" s="35"/>
    </row>
    <row r="593" spans="2:2">
      <c r="B593" s="35"/>
    </row>
    <row r="594" spans="2:2">
      <c r="B594" s="302">
        <v>8.1250000000000003E-2</v>
      </c>
    </row>
    <row r="595" spans="2:2">
      <c r="B595" s="35"/>
    </row>
    <row r="596" spans="2:2">
      <c r="B596" s="35"/>
    </row>
    <row r="597" spans="2:2">
      <c r="B597" s="35"/>
    </row>
    <row r="598" spans="2:2">
      <c r="B598" s="302">
        <v>8.6111111111111124E-2</v>
      </c>
    </row>
    <row r="599" spans="2:2">
      <c r="B599" s="302">
        <v>8.8888888888888892E-2</v>
      </c>
    </row>
    <row r="600" spans="2:2">
      <c r="B600" s="35"/>
    </row>
    <row r="601" spans="2:2">
      <c r="B601" s="35"/>
    </row>
    <row r="602" spans="2:2">
      <c r="B602" s="302">
        <v>9.1666666666666674E-2</v>
      </c>
    </row>
    <row r="603" spans="2:2">
      <c r="B603" s="302">
        <v>9.5138888888888884E-2</v>
      </c>
    </row>
    <row r="604" spans="2:2">
      <c r="B604" s="35"/>
    </row>
    <row r="605" spans="2:2">
      <c r="B605" s="35"/>
    </row>
    <row r="606" spans="2:2">
      <c r="B606" s="35"/>
    </row>
    <row r="607" spans="2:2">
      <c r="B607" s="35"/>
    </row>
    <row r="608" spans="2:2">
      <c r="B608" s="35"/>
    </row>
    <row r="609" spans="2:2">
      <c r="B609" s="35"/>
    </row>
    <row r="610" spans="2:2">
      <c r="B610" s="35"/>
    </row>
    <row r="611" spans="2:2">
      <c r="B611" s="35"/>
    </row>
    <row r="612" spans="2:2">
      <c r="B612" s="35"/>
    </row>
    <row r="613" spans="2:2">
      <c r="B613" s="35"/>
    </row>
    <row r="614" spans="2:2">
      <c r="B614" s="35"/>
    </row>
    <row r="615" spans="2:2">
      <c r="B615" s="35"/>
    </row>
    <row r="616" spans="2:2">
      <c r="B616" s="302">
        <v>0.10069444444444443</v>
      </c>
    </row>
    <row r="617" spans="2:2">
      <c r="B617" s="302">
        <v>0.10208333333333335</v>
      </c>
    </row>
    <row r="618" spans="2:2">
      <c r="B618" s="35"/>
    </row>
    <row r="619" spans="2:2">
      <c r="B619" s="35"/>
    </row>
    <row r="620" spans="2:2">
      <c r="B620" s="35"/>
    </row>
    <row r="621" spans="2:2">
      <c r="B621" s="35"/>
    </row>
    <row r="622" spans="2:2">
      <c r="B622" s="35"/>
    </row>
    <row r="623" spans="2:2">
      <c r="B623" s="35"/>
    </row>
    <row r="624" spans="2:2">
      <c r="B624" s="35"/>
    </row>
    <row r="625" spans="2:2">
      <c r="B625" s="302">
        <v>0.10694444444444444</v>
      </c>
    </row>
    <row r="626" spans="2:2">
      <c r="B626" s="35"/>
    </row>
    <row r="627" spans="2:2">
      <c r="B627" s="35"/>
    </row>
    <row r="628" spans="2:2">
      <c r="B628" s="35"/>
    </row>
    <row r="629" spans="2:2">
      <c r="B629" s="35"/>
    </row>
    <row r="630" spans="2:2">
      <c r="B630" s="35"/>
    </row>
    <row r="631" spans="2:2">
      <c r="B631" s="35"/>
    </row>
    <row r="632" spans="2:2">
      <c r="B632" s="302">
        <v>0.11527777777777777</v>
      </c>
    </row>
    <row r="633" spans="2:2">
      <c r="B633" s="302">
        <v>0.10347222222222223</v>
      </c>
    </row>
    <row r="634" spans="2:2">
      <c r="B634" s="35"/>
    </row>
    <row r="635" spans="2:2">
      <c r="B635" s="302">
        <v>0.12083333333333333</v>
      </c>
    </row>
    <row r="636" spans="2:2">
      <c r="B636" s="35"/>
    </row>
    <row r="637" spans="2:2">
      <c r="B637" s="35"/>
    </row>
    <row r="638" spans="2:2">
      <c r="B638" s="35"/>
    </row>
    <row r="639" spans="2:2">
      <c r="B639" s="302">
        <v>0.12291666666666667</v>
      </c>
    </row>
    <row r="640" spans="2:2">
      <c r="B640" s="302">
        <v>0.12291666666666667</v>
      </c>
    </row>
    <row r="641" spans="2:2">
      <c r="B641" s="302">
        <v>0.125</v>
      </c>
    </row>
    <row r="642" spans="2:2">
      <c r="B642" s="302">
        <v>0.125</v>
      </c>
    </row>
    <row r="643" spans="2:2">
      <c r="B643" s="35"/>
    </row>
    <row r="644" spans="2:2">
      <c r="B644" s="302">
        <v>0.13194444444444445</v>
      </c>
    </row>
    <row r="645" spans="2:2">
      <c r="B645" s="219" t="s">
        <v>61</v>
      </c>
    </row>
    <row r="647" spans="2:2">
      <c r="B647" s="219" t="s">
        <v>62</v>
      </c>
    </row>
    <row r="654" spans="2:2">
      <c r="B654" s="219"/>
    </row>
    <row r="655" spans="2:2">
      <c r="B655" s="219" t="s">
        <v>63</v>
      </c>
    </row>
    <row r="656" spans="2:2">
      <c r="B656" s="302">
        <v>0.39583333333333331</v>
      </c>
    </row>
    <row r="657" spans="2:2">
      <c r="B657" s="35"/>
    </row>
    <row r="658" spans="2:2">
      <c r="B658" s="302">
        <v>0.41666666666666669</v>
      </c>
    </row>
    <row r="659" spans="2:2">
      <c r="B659" s="35"/>
    </row>
    <row r="660" spans="2:2">
      <c r="B660" s="35"/>
    </row>
    <row r="661" spans="2:2">
      <c r="B661" s="302">
        <v>0.4375</v>
      </c>
    </row>
    <row r="662" spans="2:2">
      <c r="B662" s="35"/>
    </row>
    <row r="663" spans="2:2">
      <c r="B663" s="35"/>
    </row>
    <row r="664" spans="2:2">
      <c r="B664" s="35"/>
    </row>
    <row r="665" spans="2:2">
      <c r="B665" s="302">
        <v>0.47916666666666669</v>
      </c>
    </row>
    <row r="666" spans="2:2">
      <c r="B666" s="35"/>
    </row>
    <row r="667" spans="2:2">
      <c r="B667" s="35"/>
    </row>
    <row r="668" spans="2:2">
      <c r="B668" s="35"/>
    </row>
    <row r="669" spans="2:2">
      <c r="B669" s="35"/>
    </row>
    <row r="670" spans="2:2">
      <c r="B670" s="35"/>
    </row>
    <row r="671" spans="2:2">
      <c r="B671" s="35"/>
    </row>
    <row r="672" spans="2:2">
      <c r="B672" s="35"/>
    </row>
    <row r="673" spans="2:2">
      <c r="B673" s="35"/>
    </row>
    <row r="674" spans="2:2">
      <c r="B674" s="302">
        <v>0.5</v>
      </c>
    </row>
    <row r="675" spans="2:2">
      <c r="B675" s="35"/>
    </row>
    <row r="676" spans="2:2">
      <c r="B676" s="35"/>
    </row>
    <row r="677" spans="2:2">
      <c r="B677" s="35"/>
    </row>
    <row r="678" spans="2:2">
      <c r="B678" s="35"/>
    </row>
    <row r="679" spans="2:2">
      <c r="B679" s="35"/>
    </row>
    <row r="680" spans="2:2">
      <c r="B680" s="35"/>
    </row>
    <row r="681" spans="2:2">
      <c r="B681" s="35"/>
    </row>
    <row r="682" spans="2:2">
      <c r="B682" s="35"/>
    </row>
    <row r="683" spans="2:2">
      <c r="B683" s="35"/>
    </row>
    <row r="684" spans="2:2">
      <c r="B684" s="302">
        <v>0.52083333333333337</v>
      </c>
    </row>
    <row r="685" spans="2:2">
      <c r="B685" s="302"/>
    </row>
    <row r="686" spans="2:2">
      <c r="B686" s="35"/>
    </row>
    <row r="687" spans="2:2">
      <c r="B687" s="35"/>
    </row>
    <row r="688" spans="2:2">
      <c r="B688" s="35"/>
    </row>
    <row r="689" spans="2:2">
      <c r="B689" s="35"/>
    </row>
    <row r="690" spans="2:2">
      <c r="B690" s="35"/>
    </row>
    <row r="691" spans="2:2">
      <c r="B691" s="35"/>
    </row>
    <row r="692" spans="2:2">
      <c r="B692" s="35"/>
    </row>
    <row r="693" spans="2:2">
      <c r="B693" s="35"/>
    </row>
    <row r="694" spans="2:2">
      <c r="B694" s="35"/>
    </row>
    <row r="695" spans="2:2">
      <c r="B695" s="35"/>
    </row>
    <row r="696" spans="2:2">
      <c r="B696" s="35"/>
    </row>
    <row r="697" spans="2:2">
      <c r="B697" s="35"/>
    </row>
    <row r="698" spans="2:2">
      <c r="B698" s="35"/>
    </row>
    <row r="699" spans="2:2">
      <c r="B699" s="35"/>
    </row>
    <row r="700" spans="2:2">
      <c r="B700" s="35"/>
    </row>
    <row r="701" spans="2:2">
      <c r="B701" s="35"/>
    </row>
    <row r="702" spans="2:2">
      <c r="B702" s="35"/>
    </row>
    <row r="703" spans="2:2">
      <c r="B703" s="35"/>
    </row>
    <row r="704" spans="2:2">
      <c r="B704" s="35"/>
    </row>
    <row r="705" spans="2:2">
      <c r="B705" s="35"/>
    </row>
    <row r="706" spans="2:2">
      <c r="B706" s="35"/>
    </row>
    <row r="707" spans="2:2">
      <c r="B707" s="302">
        <v>0.10416666666666667</v>
      </c>
    </row>
    <row r="708" spans="2:2">
      <c r="B708" s="35"/>
    </row>
    <row r="709" spans="2:2">
      <c r="B709" s="302"/>
    </row>
    <row r="710" spans="2:2">
      <c r="B710" s="302"/>
    </row>
    <row r="711" spans="2:2">
      <c r="B711" s="302"/>
    </row>
    <row r="712" spans="2:2">
      <c r="B712" s="219" t="s">
        <v>61</v>
      </c>
    </row>
    <row r="714" spans="2:2">
      <c r="B714" s="219" t="s">
        <v>62</v>
      </c>
    </row>
    <row r="720" spans="2:2">
      <c r="B720" s="219"/>
    </row>
    <row r="721" spans="2:2">
      <c r="B721" s="219" t="s">
        <v>63</v>
      </c>
    </row>
    <row r="723" spans="2:2">
      <c r="B723" s="302">
        <v>0.40625</v>
      </c>
    </row>
    <row r="724" spans="2:2">
      <c r="B724" s="302">
        <v>0.41319444444444442</v>
      </c>
    </row>
    <row r="725" spans="2:2">
      <c r="B725" s="302"/>
    </row>
    <row r="726" spans="2:2">
      <c r="B726" s="35"/>
    </row>
    <row r="727" spans="2:2">
      <c r="B727" s="302">
        <v>0.40625</v>
      </c>
    </row>
    <row r="728" spans="2:2">
      <c r="B728" s="302">
        <v>0.4069444444444445</v>
      </c>
    </row>
    <row r="729" spans="2:2">
      <c r="B729" s="302">
        <v>0.40763888888888888</v>
      </c>
    </row>
    <row r="730" spans="2:2">
      <c r="B730" s="302"/>
    </row>
    <row r="731" spans="2:2">
      <c r="B731" s="302">
        <v>0.40972222222222227</v>
      </c>
    </row>
    <row r="732" spans="2:2">
      <c r="B732" s="302">
        <v>0.41041666666666665</v>
      </c>
    </row>
    <row r="733" spans="2:2">
      <c r="B733" s="302">
        <v>0.41180555555555554</v>
      </c>
    </row>
    <row r="734" spans="2:2">
      <c r="B734" s="302">
        <v>0.4145833333333333</v>
      </c>
    </row>
    <row r="735" spans="2:2">
      <c r="B735" s="302">
        <v>0.4145833333333333</v>
      </c>
    </row>
    <row r="736" spans="2:2">
      <c r="B736" s="302">
        <v>0.41597222222222219</v>
      </c>
    </row>
    <row r="737" spans="2:2">
      <c r="B737" s="302">
        <v>0.41666666666666669</v>
      </c>
    </row>
    <row r="738" spans="2:2">
      <c r="B738" s="302">
        <v>0.42708333333333331</v>
      </c>
    </row>
    <row r="739" spans="2:2">
      <c r="B739" s="302">
        <v>0.42777777777777781</v>
      </c>
    </row>
    <row r="740" spans="2:2">
      <c r="B740" s="302"/>
    </row>
    <row r="741" spans="2:2">
      <c r="B741" s="302"/>
    </row>
    <row r="742" spans="2:2">
      <c r="B742" s="302">
        <v>0.4284722222222222</v>
      </c>
    </row>
    <row r="743" spans="2:2">
      <c r="B743" s="302">
        <v>0.43055555555555558</v>
      </c>
    </row>
    <row r="744" spans="2:2">
      <c r="B744" s="35"/>
    </row>
    <row r="745" spans="2:2">
      <c r="B745" s="302">
        <v>0.43402777777777773</v>
      </c>
    </row>
    <row r="746" spans="2:2">
      <c r="B746" s="302">
        <v>0.43541666666666662</v>
      </c>
    </row>
    <row r="747" spans="2:2">
      <c r="B747" s="302">
        <v>0.4368055555555555</v>
      </c>
    </row>
    <row r="748" spans="2:2">
      <c r="B748" s="302">
        <v>0.44097222222222227</v>
      </c>
    </row>
    <row r="749" spans="2:2">
      <c r="B749" s="302">
        <v>0.44444444444444442</v>
      </c>
    </row>
    <row r="750" spans="2:2">
      <c r="B750" s="302">
        <v>0.4513888888888889</v>
      </c>
    </row>
    <row r="751" spans="2:2">
      <c r="B751" s="302">
        <v>0.45277777777777778</v>
      </c>
    </row>
    <row r="752" spans="2:2">
      <c r="B752" s="302">
        <v>0.45555555555555555</v>
      </c>
    </row>
    <row r="753" spans="2:2">
      <c r="B753" s="302">
        <v>0.45555555555555555</v>
      </c>
    </row>
    <row r="754" spans="2:2">
      <c r="B754" s="302">
        <v>0.45624999999999999</v>
      </c>
    </row>
    <row r="755" spans="2:2">
      <c r="B755" s="35"/>
    </row>
    <row r="756" spans="2:2">
      <c r="B756" s="302"/>
    </row>
    <row r="757" spans="2:2">
      <c r="B757" s="302">
        <v>0.4604166666666667</v>
      </c>
    </row>
    <row r="758" spans="2:2">
      <c r="B758" s="302">
        <v>0.46388888888888885</v>
      </c>
    </row>
    <row r="759" spans="2:2">
      <c r="B759" s="302">
        <v>0.46666666666666662</v>
      </c>
    </row>
    <row r="760" spans="2:2">
      <c r="B760" s="302">
        <v>0.47499999999999998</v>
      </c>
    </row>
    <row r="761" spans="2:2">
      <c r="B761" s="35"/>
    </row>
    <row r="762" spans="2:2">
      <c r="B762" s="35"/>
    </row>
    <row r="763" spans="2:2">
      <c r="B763" s="302">
        <v>0.47638888888888892</v>
      </c>
    </row>
    <row r="764" spans="2:2">
      <c r="B764" s="302">
        <v>0.47638888888888892</v>
      </c>
    </row>
    <row r="765" spans="2:2">
      <c r="B765" s="35"/>
    </row>
    <row r="766" spans="2:2">
      <c r="B766" s="302">
        <v>0.4770833333333333</v>
      </c>
    </row>
    <row r="767" spans="2:2">
      <c r="B767" s="35"/>
    </row>
    <row r="768" spans="2:2">
      <c r="B768" s="302">
        <v>0.4777777777777778</v>
      </c>
    </row>
    <row r="769" spans="2:2">
      <c r="B769" s="302">
        <v>0.4777777777777778</v>
      </c>
    </row>
    <row r="770" spans="2:2">
      <c r="B770" s="302">
        <v>0.47916666666666669</v>
      </c>
    </row>
    <row r="771" spans="2:2">
      <c r="B771" s="35"/>
    </row>
    <row r="772" spans="2:2">
      <c r="B772" s="302">
        <v>0.48125000000000001</v>
      </c>
    </row>
    <row r="773" spans="2:2">
      <c r="B773" s="302">
        <v>0.48125000000000001</v>
      </c>
    </row>
    <row r="774" spans="2:2">
      <c r="B774" s="35"/>
    </row>
    <row r="775" spans="2:2">
      <c r="B775" s="302">
        <v>0.4861111111111111</v>
      </c>
    </row>
    <row r="776" spans="2:2">
      <c r="B776" s="302">
        <v>0.48888888888888887</v>
      </c>
    </row>
    <row r="777" spans="2:2">
      <c r="B777" s="302">
        <v>0.49375000000000002</v>
      </c>
    </row>
    <row r="778" spans="2:2">
      <c r="B778" s="302"/>
    </row>
    <row r="779" spans="2:2">
      <c r="B779" s="302">
        <v>0.49444444444444446</v>
      </c>
    </row>
    <row r="780" spans="2:2">
      <c r="B780" s="302">
        <v>0.49791666666666662</v>
      </c>
    </row>
    <row r="781" spans="2:2">
      <c r="B781" s="302">
        <v>0.49861111111111112</v>
      </c>
    </row>
    <row r="782" spans="2:2">
      <c r="B782" s="302">
        <v>0.5</v>
      </c>
    </row>
    <row r="783" spans="2:2">
      <c r="B783" s="35"/>
    </row>
    <row r="784" spans="2:2">
      <c r="B784" s="302">
        <v>0.50208333333333333</v>
      </c>
    </row>
    <row r="785" spans="2:2">
      <c r="B785" s="35"/>
    </row>
    <row r="786" spans="2:2">
      <c r="B786" s="35"/>
    </row>
    <row r="787" spans="2:2">
      <c r="B787" s="302">
        <v>0.50416666666666665</v>
      </c>
    </row>
    <row r="788" spans="2:2">
      <c r="B788" s="302">
        <v>0.5083333333333333</v>
      </c>
    </row>
    <row r="789" spans="2:2">
      <c r="B789" s="35"/>
    </row>
    <row r="790" spans="2:2">
      <c r="B790" s="302">
        <v>0.51041666666666663</v>
      </c>
    </row>
    <row r="791" spans="2:2">
      <c r="B791" s="302"/>
    </row>
    <row r="792" spans="2:2">
      <c r="B792" s="302">
        <v>0.5131944444444444</v>
      </c>
    </row>
    <row r="793" spans="2:2">
      <c r="B793" s="302"/>
    </row>
    <row r="794" spans="2:2">
      <c r="B794" s="302"/>
    </row>
    <row r="795" spans="2:2">
      <c r="B795" s="302">
        <v>0.51597222222222217</v>
      </c>
    </row>
    <row r="796" spans="2:2">
      <c r="B796" s="302">
        <v>0.51666666666666672</v>
      </c>
    </row>
    <row r="797" spans="2:2">
      <c r="B797" s="302">
        <v>0.51666666666666672</v>
      </c>
    </row>
    <row r="798" spans="2:2">
      <c r="B798" s="302">
        <v>0.5180555555555556</v>
      </c>
    </row>
    <row r="799" spans="2:2">
      <c r="B799" s="302">
        <v>0.5180555555555556</v>
      </c>
    </row>
    <row r="800" spans="2:2">
      <c r="B800" s="35"/>
    </row>
    <row r="801" spans="2:2">
      <c r="B801" s="35"/>
    </row>
    <row r="802" spans="2:2">
      <c r="B802" s="302">
        <v>0.52083333333333337</v>
      </c>
    </row>
    <row r="803" spans="2:2">
      <c r="B803" s="302">
        <v>0.52222222222222225</v>
      </c>
    </row>
    <row r="804" spans="2:2">
      <c r="B804" s="302">
        <v>0.53125</v>
      </c>
    </row>
    <row r="805" spans="2:2">
      <c r="B805" s="302">
        <v>5.2083333333333336E-2</v>
      </c>
    </row>
    <row r="806" spans="2:2">
      <c r="B806" s="35"/>
    </row>
    <row r="807" spans="2:2">
      <c r="B807" s="35"/>
    </row>
    <row r="808" spans="2:2">
      <c r="B808" s="35"/>
    </row>
    <row r="809" spans="2:2">
      <c r="B809" s="302">
        <v>5.5555555555555552E-2</v>
      </c>
    </row>
    <row r="810" spans="2:2">
      <c r="B810" s="35"/>
    </row>
    <row r="811" spans="2:2">
      <c r="B811" s="302"/>
    </row>
    <row r="812" spans="2:2">
      <c r="B812" s="302">
        <v>5.9027777777777783E-2</v>
      </c>
    </row>
    <row r="813" spans="2:2">
      <c r="B813" s="35"/>
    </row>
    <row r="814" spans="2:2">
      <c r="B814" s="302">
        <v>6.25E-2</v>
      </c>
    </row>
    <row r="815" spans="2:2">
      <c r="B815" s="35"/>
    </row>
    <row r="816" spans="2:2">
      <c r="B816" s="302">
        <v>6.3194444444444442E-2</v>
      </c>
    </row>
    <row r="817" spans="2:2">
      <c r="B817" s="302">
        <v>7.2916666666666671E-2</v>
      </c>
    </row>
    <row r="818" spans="2:2">
      <c r="B818" s="35"/>
    </row>
    <row r="819" spans="2:2">
      <c r="B819" s="302">
        <v>7.6388888888888895E-2</v>
      </c>
    </row>
    <row r="820" spans="2:2">
      <c r="B820" s="35"/>
    </row>
    <row r="821" spans="2:2">
      <c r="B821" s="35"/>
    </row>
    <row r="822" spans="2:2">
      <c r="B822" s="35"/>
    </row>
    <row r="823" spans="2:2">
      <c r="B823" s="35"/>
    </row>
    <row r="824" spans="2:2">
      <c r="B824" s="302"/>
    </row>
    <row r="825" spans="2:2">
      <c r="B825" s="35"/>
    </row>
    <row r="826" spans="2:2">
      <c r="B826" s="302">
        <v>7.9861111111111105E-2</v>
      </c>
    </row>
    <row r="827" spans="2:2">
      <c r="B827" s="35"/>
    </row>
    <row r="828" spans="2:2">
      <c r="B828" s="35"/>
    </row>
    <row r="829" spans="2:2">
      <c r="B829" s="35"/>
    </row>
    <row r="830" spans="2:2">
      <c r="B830" s="302"/>
    </row>
    <row r="831" spans="2:2">
      <c r="B831" s="35"/>
    </row>
    <row r="832" spans="2:2">
      <c r="B832" s="35"/>
    </row>
    <row r="833" spans="2:2">
      <c r="B833" s="35"/>
    </row>
    <row r="834" spans="2:2">
      <c r="B834" s="302">
        <v>8.1944444444444445E-2</v>
      </c>
    </row>
    <row r="835" spans="2:2">
      <c r="B835" s="302">
        <v>8.3333333333333329E-2</v>
      </c>
    </row>
    <row r="836" spans="2:2">
      <c r="B836" s="35"/>
    </row>
    <row r="837" spans="2:2">
      <c r="B837" s="302">
        <v>9.0277777777777776E-2</v>
      </c>
    </row>
    <row r="838" spans="2:2">
      <c r="B838" s="302"/>
    </row>
    <row r="839" spans="2:2">
      <c r="B839" s="302"/>
    </row>
    <row r="840" spans="2:2">
      <c r="B840" s="35"/>
    </row>
    <row r="841" spans="2:2">
      <c r="B841" s="35"/>
    </row>
    <row r="842" spans="2:2">
      <c r="B842" s="35"/>
    </row>
    <row r="843" spans="2:2">
      <c r="B843" s="302">
        <v>9.375E-2</v>
      </c>
    </row>
    <row r="844" spans="2:2">
      <c r="B844" s="35"/>
    </row>
    <row r="845" spans="2:2">
      <c r="B845" s="35"/>
    </row>
    <row r="846" spans="2:2">
      <c r="B846" s="35"/>
    </row>
    <row r="847" spans="2:2">
      <c r="B847" s="35"/>
    </row>
    <row r="848" spans="2:2">
      <c r="B848" s="35"/>
    </row>
    <row r="849" spans="2:2">
      <c r="B849" s="35"/>
    </row>
    <row r="850" spans="2:2">
      <c r="B850" s="35"/>
    </row>
    <row r="851" spans="2:2">
      <c r="B851" s="35"/>
    </row>
    <row r="852" spans="2:2">
      <c r="B852" s="302">
        <v>5.5555555555555552E-2</v>
      </c>
    </row>
    <row r="853" spans="2:2">
      <c r="B853" s="35"/>
    </row>
    <row r="854" spans="2:2">
      <c r="B854" s="302"/>
    </row>
    <row r="855" spans="2:2">
      <c r="B855" s="35"/>
    </row>
    <row r="856" spans="2:2">
      <c r="B856" s="35"/>
    </row>
    <row r="857" spans="2:2">
      <c r="B857" s="35"/>
    </row>
    <row r="858" spans="2:2">
      <c r="B858" s="35"/>
    </row>
    <row r="859" spans="2:2">
      <c r="B859" s="35"/>
    </row>
    <row r="860" spans="2:2">
      <c r="B860" s="35"/>
    </row>
    <row r="861" spans="2:2">
      <c r="B861" s="302">
        <v>0.10069444444444443</v>
      </c>
    </row>
    <row r="862" spans="2:2">
      <c r="B862" s="302"/>
    </row>
    <row r="863" spans="2:2">
      <c r="B863" s="302"/>
    </row>
    <row r="864" spans="2:2">
      <c r="B864" s="35"/>
    </row>
    <row r="865" spans="2:2">
      <c r="B865" s="35"/>
    </row>
    <row r="866" spans="2:2">
      <c r="B866" s="302">
        <v>0.10347222222222223</v>
      </c>
    </row>
    <row r="867" spans="2:2">
      <c r="B867" s="302"/>
    </row>
    <row r="868" spans="2:2">
      <c r="B868" s="302"/>
    </row>
    <row r="869" spans="2:2">
      <c r="B869" s="302"/>
    </row>
    <row r="870" spans="2:2">
      <c r="B870" s="219" t="s">
        <v>61</v>
      </c>
    </row>
    <row r="872" spans="2:2">
      <c r="B872" s="219" t="s">
        <v>62</v>
      </c>
    </row>
    <row r="878" spans="2:2">
      <c r="B878" s="219"/>
    </row>
    <row r="879" spans="2:2">
      <c r="B879" s="219" t="s">
        <v>63</v>
      </c>
    </row>
    <row r="880" spans="2:2">
      <c r="B880" s="302">
        <v>0.38750000000000001</v>
      </c>
    </row>
    <row r="881" spans="2:2">
      <c r="B881" s="302">
        <v>0.41041666666666665</v>
      </c>
    </row>
    <row r="882" spans="2:2">
      <c r="B882" s="302">
        <v>0.41041666666666665</v>
      </c>
    </row>
    <row r="883" spans="2:2">
      <c r="B883" s="302">
        <v>0.4284722222222222</v>
      </c>
    </row>
    <row r="884" spans="2:2">
      <c r="B884" s="302">
        <v>0.43402777777777773</v>
      </c>
    </row>
    <row r="885" spans="2:2">
      <c r="B885" s="302">
        <v>0.5</v>
      </c>
    </row>
    <row r="886" spans="2:2">
      <c r="B886" s="302">
        <v>0.51041666666666663</v>
      </c>
    </row>
    <row r="887" spans="2:2">
      <c r="B887" s="302">
        <v>0.51041666666666663</v>
      </c>
    </row>
    <row r="888" spans="2:2">
      <c r="B888" s="302">
        <v>0.51041666666666663</v>
      </c>
    </row>
    <row r="889" spans="2:2">
      <c r="B889" s="302">
        <v>0.52708333333333335</v>
      </c>
    </row>
    <row r="890" spans="2:2">
      <c r="B890" s="302">
        <v>0.53125</v>
      </c>
    </row>
    <row r="891" spans="2:2">
      <c r="B891" s="302">
        <v>0.53125</v>
      </c>
    </row>
    <row r="892" spans="2:2">
      <c r="B892" s="302">
        <v>4.1666666666666664E-2</v>
      </c>
    </row>
    <row r="893" spans="2:2">
      <c r="B893" s="302">
        <v>4.1666666666666664E-2</v>
      </c>
    </row>
    <row r="894" spans="2:2">
      <c r="B894" s="302">
        <v>4.3749999999999997E-2</v>
      </c>
    </row>
    <row r="895" spans="2:2">
      <c r="B895" s="302">
        <v>6.5972222222222224E-2</v>
      </c>
    </row>
    <row r="896" spans="2:2">
      <c r="B896" s="302">
        <v>7.4999999999999997E-2</v>
      </c>
    </row>
    <row r="897" spans="2:2">
      <c r="B897" s="302">
        <v>7.4999999999999997E-2</v>
      </c>
    </row>
    <row r="898" spans="2:2">
      <c r="B898" s="302">
        <v>7.7083333333333337E-2</v>
      </c>
    </row>
    <row r="899" spans="2:2">
      <c r="B899" s="219" t="s">
        <v>61</v>
      </c>
    </row>
    <row r="901" spans="2:2">
      <c r="B901" s="219" t="s">
        <v>62</v>
      </c>
    </row>
    <row r="907" spans="2:2">
      <c r="B907" s="219"/>
    </row>
    <row r="908" spans="2:2">
      <c r="B908" s="219" t="s">
        <v>63</v>
      </c>
    </row>
    <row r="909" spans="2:2">
      <c r="B909" s="302">
        <v>0.50347222222222221</v>
      </c>
    </row>
    <row r="910" spans="2:2">
      <c r="B910" s="302">
        <v>0.51388888888888895</v>
      </c>
    </row>
    <row r="911" spans="2:2">
      <c r="B911" s="302">
        <v>0.51458333333333328</v>
      </c>
    </row>
    <row r="912" spans="2:2">
      <c r="B912" s="302">
        <v>0.51597222222222217</v>
      </c>
    </row>
    <row r="913" spans="2:2">
      <c r="B913" s="302">
        <v>0.51666666666666672</v>
      </c>
    </row>
    <row r="914" spans="2:2">
      <c r="B914" s="302">
        <v>0.51736111111111105</v>
      </c>
    </row>
    <row r="915" spans="2:2">
      <c r="B915" s="302">
        <v>0.5180555555555556</v>
      </c>
    </row>
    <row r="916" spans="2:2">
      <c r="B916" s="302">
        <v>0.51875000000000004</v>
      </c>
    </row>
    <row r="917" spans="2:2">
      <c r="B917" s="302">
        <v>0.51875000000000004</v>
      </c>
    </row>
    <row r="918" spans="2:2">
      <c r="B918" s="302">
        <v>0.51944444444444449</v>
      </c>
    </row>
    <row r="919" spans="2:2">
      <c r="B919" s="35"/>
    </row>
    <row r="920" spans="2:2">
      <c r="B920" s="35"/>
    </row>
    <row r="921" spans="2:2">
      <c r="B921" s="35"/>
    </row>
    <row r="922" spans="2:2">
      <c r="B922" s="35"/>
    </row>
    <row r="923" spans="2:2">
      <c r="B923" s="35"/>
    </row>
    <row r="924" spans="2:2">
      <c r="B924" s="35"/>
    </row>
    <row r="925" spans="2:2">
      <c r="B925" s="35"/>
    </row>
    <row r="926" spans="2:2">
      <c r="B926" s="302">
        <v>0.53611111111111109</v>
      </c>
    </row>
    <row r="927" spans="2:2">
      <c r="B927" s="35"/>
    </row>
    <row r="928" spans="2:2">
      <c r="B928" s="302">
        <v>0.53680555555555554</v>
      </c>
    </row>
    <row r="929" spans="2:2">
      <c r="B929" s="302">
        <v>0.53819444444444442</v>
      </c>
    </row>
    <row r="930" spans="2:2">
      <c r="B930" s="302">
        <v>0.05</v>
      </c>
    </row>
    <row r="931" spans="2:2">
      <c r="B931" s="35"/>
    </row>
    <row r="932" spans="2:2">
      <c r="B932" s="35"/>
    </row>
    <row r="933" spans="2:2">
      <c r="B933" s="35"/>
    </row>
    <row r="934" spans="2:2">
      <c r="B934" s="35"/>
    </row>
    <row r="935" spans="2:2">
      <c r="B935" s="35"/>
    </row>
    <row r="936" spans="2:2">
      <c r="B936" s="35"/>
    </row>
    <row r="937" spans="2:2">
      <c r="B937" s="35"/>
    </row>
    <row r="938" spans="2:2">
      <c r="B938" s="35"/>
    </row>
    <row r="939" spans="2:2">
      <c r="B939" s="35"/>
    </row>
    <row r="940" spans="2:2">
      <c r="B940" s="35"/>
    </row>
    <row r="941" spans="2:2">
      <c r="B941" s="302">
        <v>5.9722222222222225E-2</v>
      </c>
    </row>
    <row r="942" spans="2:2">
      <c r="B942" s="35"/>
    </row>
    <row r="943" spans="2:2">
      <c r="B943" s="35"/>
    </row>
    <row r="944" spans="2:2">
      <c r="B944" s="35"/>
    </row>
    <row r="945" spans="2:2">
      <c r="B945" s="302">
        <v>7.2916666666666671E-2</v>
      </c>
    </row>
    <row r="946" spans="2:2">
      <c r="B946" s="35"/>
    </row>
    <row r="947" spans="2:2">
      <c r="B947" s="35"/>
    </row>
    <row r="948" spans="2:2">
      <c r="B948" s="302">
        <v>7.4999999999999997E-2</v>
      </c>
    </row>
    <row r="949" spans="2:2">
      <c r="B949" s="35"/>
    </row>
    <row r="951" spans="2:2">
      <c r="B951" s="301">
        <v>7.8472222222222221E-2</v>
      </c>
    </row>
    <row r="953" spans="2:2">
      <c r="B953" s="301">
        <v>7.9861111111111105E-2</v>
      </c>
    </row>
    <row r="954" spans="2:2">
      <c r="B954" s="301">
        <v>8.1250000000000003E-2</v>
      </c>
    </row>
    <row r="961" spans="2:2">
      <c r="B961" s="301">
        <v>8.8888888888888892E-2</v>
      </c>
    </row>
    <row r="966" spans="2:2">
      <c r="B966" s="301">
        <v>9.4444444444444442E-2</v>
      </c>
    </row>
    <row r="967" spans="2:2">
      <c r="B967" s="301">
        <v>9.6527777777777768E-2</v>
      </c>
    </row>
    <row r="969" spans="2:2">
      <c r="B969" s="301">
        <v>9.8611111111111108E-2</v>
      </c>
    </row>
    <row r="977" spans="2:2">
      <c r="B977" s="301">
        <v>0.10208333333333335</v>
      </c>
    </row>
    <row r="982" spans="2:2">
      <c r="B982" s="301">
        <v>0.10416666666666667</v>
      </c>
    </row>
    <row r="983" spans="2:2">
      <c r="B983" s="219" t="s">
        <v>61</v>
      </c>
    </row>
    <row r="985" spans="2:2">
      <c r="B985" s="219" t="s">
        <v>62</v>
      </c>
    </row>
    <row r="991" spans="2:2">
      <c r="B991" s="219"/>
    </row>
    <row r="992" spans="2:2">
      <c r="B992" s="219" t="s">
        <v>63</v>
      </c>
    </row>
    <row r="993" spans="2:2">
      <c r="B993" s="302">
        <v>0.375</v>
      </c>
    </row>
    <row r="994" spans="2:2">
      <c r="B994" s="302"/>
    </row>
    <row r="995" spans="2:2">
      <c r="B995" s="302"/>
    </row>
    <row r="996" spans="2:2">
      <c r="B996" s="302"/>
    </row>
    <row r="997" spans="2:2">
      <c r="B997" s="302"/>
    </row>
    <row r="998" spans="2:2">
      <c r="B998" s="302">
        <v>0.41666666666666669</v>
      </c>
    </row>
    <row r="999" spans="2:2">
      <c r="B999" s="302"/>
    </row>
    <row r="1000" spans="2:2">
      <c r="B1000" s="302">
        <v>0.4375</v>
      </c>
    </row>
    <row r="1001" spans="2:2">
      <c r="B1001" s="302">
        <v>0.45833333333333331</v>
      </c>
    </row>
    <row r="1002" spans="2:2">
      <c r="B1002" s="302">
        <v>0.47916666666666669</v>
      </c>
    </row>
    <row r="1003" spans="2:2">
      <c r="B1003" s="35"/>
    </row>
    <row r="1004" spans="2:2">
      <c r="B1004" s="302">
        <v>0.48958333333333331</v>
      </c>
    </row>
    <row r="1005" spans="2:2">
      <c r="B1005" s="35"/>
    </row>
    <row r="1006" spans="2:2">
      <c r="B1006" s="35"/>
    </row>
    <row r="1007" spans="2:2">
      <c r="B1007" s="35"/>
    </row>
    <row r="1008" spans="2:2">
      <c r="B1008" s="35"/>
    </row>
    <row r="1009" spans="2:2">
      <c r="B1009" s="35"/>
    </row>
    <row r="1010" spans="2:2">
      <c r="B1010" s="302"/>
    </row>
    <row r="1011" spans="2:2">
      <c r="B1011" s="35"/>
    </row>
    <row r="1012" spans="2:2">
      <c r="B1012" s="302">
        <v>0.5</v>
      </c>
    </row>
    <row r="1013" spans="2:2">
      <c r="B1013" s="302"/>
    </row>
    <row r="1014" spans="2:2">
      <c r="B1014" s="302"/>
    </row>
    <row r="1015" spans="2:2">
      <c r="B1015" s="35"/>
    </row>
    <row r="1016" spans="2:2">
      <c r="B1016" s="35"/>
    </row>
    <row r="1017" spans="2:2">
      <c r="B1017" s="302">
        <v>0.51041666666666663</v>
      </c>
    </row>
    <row r="1018" spans="2:2">
      <c r="B1018" s="35"/>
    </row>
    <row r="1019" spans="2:2">
      <c r="B1019" s="35"/>
    </row>
    <row r="1020" spans="2:2">
      <c r="B1020" s="302">
        <v>0.52083333333333337</v>
      </c>
    </row>
    <row r="1021" spans="2:2">
      <c r="B1021" s="35"/>
    </row>
    <row r="1022" spans="2:2">
      <c r="B1022" s="35"/>
    </row>
    <row r="1023" spans="2:2">
      <c r="B1023" s="35"/>
    </row>
    <row r="1024" spans="2:2">
      <c r="B1024" s="35"/>
    </row>
    <row r="1025" spans="2:2">
      <c r="B1025" s="302"/>
    </row>
    <row r="1026" spans="2:2">
      <c r="B1026" s="35"/>
    </row>
    <row r="1027" spans="2:2">
      <c r="B1027" s="35"/>
    </row>
    <row r="1028" spans="2:2">
      <c r="B1028" s="35"/>
    </row>
    <row r="1029" spans="2:2">
      <c r="B1029" s="302"/>
    </row>
    <row r="1030" spans="2:2">
      <c r="B1030" s="35"/>
    </row>
    <row r="1031" spans="2:2">
      <c r="B1031" s="302">
        <v>0.53125</v>
      </c>
    </row>
    <row r="1032" spans="2:2">
      <c r="B1032" s="302"/>
    </row>
    <row r="1033" spans="2:2">
      <c r="B1033" s="35"/>
    </row>
    <row r="1034" spans="2:2">
      <c r="B1034" s="303"/>
    </row>
    <row r="1035" spans="2:2">
      <c r="B1035" s="304"/>
    </row>
    <row r="1036" spans="2:2">
      <c r="B1036" s="304"/>
    </row>
    <row r="1037" spans="2:2">
      <c r="B1037" s="304"/>
    </row>
    <row r="1038" spans="2:2">
      <c r="B1038" s="304"/>
    </row>
    <row r="1039" spans="2:2">
      <c r="B1039" s="304"/>
    </row>
    <row r="1040" spans="2:2">
      <c r="B1040" s="303"/>
    </row>
    <row r="1041" spans="2:2">
      <c r="B1041" s="303"/>
    </row>
    <row r="1042" spans="2:2">
      <c r="B1042" s="301">
        <v>4.1666666666666664E-2</v>
      </c>
    </row>
    <row r="1043" spans="2:2">
      <c r="B1043" s="304"/>
    </row>
    <row r="1044" spans="2:2">
      <c r="B1044" s="304"/>
    </row>
    <row r="1045" spans="2:2">
      <c r="B1045" s="304"/>
    </row>
    <row r="1046" spans="2:2">
      <c r="B1046" s="304"/>
    </row>
    <row r="1047" spans="2:2">
      <c r="B1047" s="301">
        <v>6.25E-2</v>
      </c>
    </row>
    <row r="1048" spans="2:2">
      <c r="B1048" s="304"/>
    </row>
    <row r="1049" spans="2:2">
      <c r="B1049" s="304"/>
    </row>
    <row r="1050" spans="2:2">
      <c r="B1050" s="304"/>
    </row>
    <row r="1051" spans="2:2">
      <c r="B1051" s="304"/>
    </row>
    <row r="1052" spans="2:2">
      <c r="B1052" s="304"/>
    </row>
    <row r="1053" spans="2:2">
      <c r="B1053" s="301"/>
    </row>
    <row r="1058" spans="2:2">
      <c r="B1058" s="301"/>
    </row>
    <row r="1059" spans="2:2">
      <c r="B1059" s="301">
        <v>9.375E-2</v>
      </c>
    </row>
    <row r="1061" spans="2:2">
      <c r="B1061" s="301"/>
    </row>
    <row r="1063" spans="2:2">
      <c r="B1063" s="301">
        <v>0.10416666666666667</v>
      </c>
    </row>
    <row r="1069" spans="2:2">
      <c r="B1069" s="219" t="s">
        <v>61</v>
      </c>
    </row>
    <row r="1071" spans="2:2">
      <c r="B1071" s="219" t="s">
        <v>62</v>
      </c>
    </row>
    <row r="1077" spans="2:2">
      <c r="B1077" s="219"/>
    </row>
    <row r="1078" spans="2:2">
      <c r="B1078" s="219" t="s">
        <v>63</v>
      </c>
    </row>
    <row r="1079" spans="2:2">
      <c r="B1079" s="302">
        <v>0.375</v>
      </c>
    </row>
    <row r="1080" spans="2:2">
      <c r="B1080" s="302">
        <v>0.39583333333333331</v>
      </c>
    </row>
    <row r="1081" spans="2:2">
      <c r="B1081" s="302"/>
    </row>
    <row r="1082" spans="2:2">
      <c r="B1082" s="302"/>
    </row>
    <row r="1083" spans="2:2">
      <c r="B1083" s="302">
        <v>0.41666666666666669</v>
      </c>
    </row>
    <row r="1084" spans="2:2">
      <c r="B1084" s="302"/>
    </row>
    <row r="1085" spans="2:2">
      <c r="B1085" s="302"/>
    </row>
    <row r="1086" spans="2:2">
      <c r="B1086" s="302"/>
    </row>
    <row r="1087" spans="2:2">
      <c r="B1087" s="302"/>
    </row>
    <row r="1088" spans="2:2">
      <c r="B1088" s="302"/>
    </row>
    <row r="1089" spans="2:2">
      <c r="B1089" s="302">
        <v>0.4375</v>
      </c>
    </row>
    <row r="1090" spans="2:2">
      <c r="B1090" s="302"/>
    </row>
    <row r="1091" spans="2:2">
      <c r="B1091" s="35"/>
    </row>
    <row r="1092" spans="2:2">
      <c r="B1092" s="35"/>
    </row>
    <row r="1093" spans="2:2">
      <c r="B1093" s="302">
        <v>0.45833333333333331</v>
      </c>
    </row>
    <row r="1094" spans="2:2">
      <c r="B1094" s="35"/>
    </row>
    <row r="1095" spans="2:2">
      <c r="B1095" s="35"/>
    </row>
    <row r="1096" spans="2:2">
      <c r="B1096" s="302"/>
    </row>
    <row r="1097" spans="2:2">
      <c r="B1097" s="35"/>
    </row>
    <row r="1098" spans="2:2">
      <c r="B1098" s="302"/>
    </row>
    <row r="1099" spans="2:2">
      <c r="B1099" s="302"/>
    </row>
    <row r="1100" spans="2:2">
      <c r="B1100" s="302"/>
    </row>
    <row r="1101" spans="2:2">
      <c r="B1101" s="35"/>
    </row>
    <row r="1102" spans="2:2">
      <c r="B1102" s="35"/>
    </row>
    <row r="1103" spans="2:2">
      <c r="B1103" s="302"/>
    </row>
    <row r="1104" spans="2:2">
      <c r="B1104" s="302">
        <v>0.47916666666666669</v>
      </c>
    </row>
    <row r="1105" spans="2:2">
      <c r="B1105" s="35"/>
    </row>
    <row r="1106" spans="2:2">
      <c r="B1106" s="302"/>
    </row>
    <row r="1107" spans="2:2">
      <c r="B1107" s="35"/>
    </row>
    <row r="1108" spans="2:2">
      <c r="B1108" s="35"/>
    </row>
    <row r="1109" spans="2:2">
      <c r="B1109" s="35"/>
    </row>
    <row r="1110" spans="2:2">
      <c r="B1110" s="35"/>
    </row>
    <row r="1111" spans="2:2">
      <c r="B1111" s="302"/>
    </row>
    <row r="1112" spans="2:2">
      <c r="B1112" s="35"/>
    </row>
    <row r="1113" spans="2:2">
      <c r="B1113" s="35"/>
    </row>
    <row r="1114" spans="2:2">
      <c r="B1114" s="35"/>
    </row>
    <row r="1115" spans="2:2">
      <c r="B1115" s="304"/>
    </row>
    <row r="1116" spans="2:2">
      <c r="B1116" s="304"/>
    </row>
    <row r="1117" spans="2:2">
      <c r="B1117" s="304"/>
    </row>
    <row r="1118" spans="2:2">
      <c r="B1118" s="304"/>
    </row>
    <row r="1119" spans="2:2">
      <c r="B1119" s="304"/>
    </row>
    <row r="1120" spans="2:2">
      <c r="B1120" s="304"/>
    </row>
    <row r="1121" spans="2:2">
      <c r="B1121" s="301"/>
    </row>
    <row r="1122" spans="2:2">
      <c r="B1122" s="304"/>
    </row>
    <row r="1123" spans="2:2">
      <c r="B1123" s="301">
        <v>4.1666666666666664E-2</v>
      </c>
    </row>
    <row r="1124" spans="2:2">
      <c r="B1124" s="304"/>
    </row>
    <row r="1125" spans="2:2">
      <c r="B1125" s="304"/>
    </row>
    <row r="1126" spans="2:2">
      <c r="B1126" s="301"/>
    </row>
    <row r="1127" spans="2:2">
      <c r="B1127" s="304"/>
    </row>
    <row r="1128" spans="2:2">
      <c r="B1128" s="304"/>
    </row>
    <row r="1129" spans="2:2">
      <c r="B1129" s="304"/>
    </row>
    <row r="1130" spans="2:2">
      <c r="B1130" s="304"/>
    </row>
    <row r="1131" spans="2:2">
      <c r="B1131" s="304"/>
    </row>
    <row r="1132" spans="2:2">
      <c r="B1132" s="301"/>
    </row>
    <row r="1135" spans="2:2">
      <c r="B1135" s="301">
        <v>6.25E-2</v>
      </c>
    </row>
    <row r="1137" spans="2:2">
      <c r="B1137" s="301"/>
    </row>
    <row r="1138" spans="2:2">
      <c r="B1138" s="301"/>
    </row>
    <row r="1140" spans="2:2">
      <c r="B1140" s="301"/>
    </row>
    <row r="1142" spans="2:2">
      <c r="B1142" s="301"/>
    </row>
    <row r="1145" spans="2:2">
      <c r="B1145" s="301">
        <v>8.3333333333333329E-2</v>
      </c>
    </row>
    <row r="1148" spans="2:2">
      <c r="B1148" s="301"/>
    </row>
    <row r="1151" spans="2:2">
      <c r="B1151" s="301">
        <v>8.3333333333333329E-2</v>
      </c>
    </row>
    <row r="1177" spans="2:2">
      <c r="B1177" s="301">
        <v>0.10416666666666667</v>
      </c>
    </row>
    <row r="1197" spans="2:2">
      <c r="B1197" s="219" t="s">
        <v>61</v>
      </c>
    </row>
    <row r="1199" spans="2:2">
      <c r="B1199" s="219" t="s">
        <v>62</v>
      </c>
    </row>
    <row r="1205" spans="2:2">
      <c r="B1205" s="219"/>
    </row>
    <row r="1206" spans="2:2">
      <c r="B1206" s="219" t="s">
        <v>63</v>
      </c>
    </row>
    <row r="1207" spans="2:2">
      <c r="B1207" s="302">
        <v>0.375</v>
      </c>
    </row>
    <row r="1208" spans="2:2">
      <c r="B1208" s="302">
        <v>0.39583333333333331</v>
      </c>
    </row>
    <row r="1209" spans="2:2">
      <c r="B1209" s="302">
        <v>0.41666666666666669</v>
      </c>
    </row>
    <row r="1210" spans="2:2">
      <c r="B1210" s="302"/>
    </row>
    <row r="1211" spans="2:2">
      <c r="B1211" s="302"/>
    </row>
    <row r="1212" spans="2:2">
      <c r="B1212" s="302"/>
    </row>
    <row r="1213" spans="2:2">
      <c r="B1213" s="302"/>
    </row>
    <row r="1214" spans="2:2">
      <c r="B1214" s="302"/>
    </row>
    <row r="1215" spans="2:2">
      <c r="B1215" s="302"/>
    </row>
    <row r="1216" spans="2:2">
      <c r="B1216" s="302">
        <v>0.45833333333333331</v>
      </c>
    </row>
    <row r="1217" spans="2:2">
      <c r="B1217" s="302">
        <v>0.5</v>
      </c>
    </row>
    <row r="1218" spans="2:2">
      <c r="B1218" s="302"/>
    </row>
    <row r="1219" spans="2:2">
      <c r="B1219" s="35"/>
    </row>
    <row r="1220" spans="2:2">
      <c r="B1220" s="35"/>
    </row>
    <row r="1221" spans="2:2">
      <c r="B1221" s="302"/>
    </row>
    <row r="1222" spans="2:2">
      <c r="B1222" s="35"/>
    </row>
    <row r="1223" spans="2:2">
      <c r="B1223" s="35"/>
    </row>
    <row r="1224" spans="2:2">
      <c r="B1224" s="302"/>
    </row>
    <row r="1225" spans="2:2">
      <c r="B1225" s="35"/>
    </row>
    <row r="1226" spans="2:2">
      <c r="B1226" s="302"/>
    </row>
    <row r="1227" spans="2:2">
      <c r="B1227" s="302"/>
    </row>
    <row r="1228" spans="2:2">
      <c r="B1228" s="302"/>
    </row>
    <row r="1229" spans="2:2">
      <c r="B1229" s="35"/>
    </row>
    <row r="1230" spans="2:2">
      <c r="B1230" s="302"/>
    </row>
    <row r="1231" spans="2:2">
      <c r="B1231" s="302"/>
    </row>
    <row r="1232" spans="2:2">
      <c r="B1232" s="302"/>
    </row>
    <row r="1233" spans="2:2">
      <c r="B1233" s="35"/>
    </row>
    <row r="1234" spans="2:2">
      <c r="B1234" s="302"/>
    </row>
    <row r="1235" spans="2:2">
      <c r="B1235" s="35"/>
    </row>
    <row r="1236" spans="2:2">
      <c r="B1236" s="35"/>
    </row>
    <row r="1237" spans="2:2">
      <c r="B1237" s="35"/>
    </row>
    <row r="1238" spans="2:2">
      <c r="B1238" s="35"/>
    </row>
    <row r="1239" spans="2:2">
      <c r="B1239" s="302">
        <v>0.52083333333333337</v>
      </c>
    </row>
    <row r="1240" spans="2:2">
      <c r="B1240" s="35"/>
    </row>
    <row r="1241" spans="2:2">
      <c r="B1241" s="35"/>
    </row>
    <row r="1242" spans="2:2">
      <c r="B1242" s="35"/>
    </row>
    <row r="1243" spans="2:2">
      <c r="B1243" s="304"/>
    </row>
    <row r="1244" spans="2:2">
      <c r="B1244" s="304"/>
    </row>
    <row r="1245" spans="2:2">
      <c r="B1245" s="304"/>
    </row>
    <row r="1246" spans="2:2">
      <c r="B1246" s="304"/>
    </row>
    <row r="1247" spans="2:2">
      <c r="B1247" s="304"/>
    </row>
    <row r="1248" spans="2:2">
      <c r="B1248" s="304"/>
    </row>
    <row r="1249" spans="2:2">
      <c r="B1249" s="301"/>
    </row>
    <row r="1250" spans="2:2">
      <c r="B1250" s="304"/>
    </row>
    <row r="1251" spans="2:2">
      <c r="B1251" s="301"/>
    </row>
    <row r="1252" spans="2:2">
      <c r="B1252" s="304"/>
    </row>
    <row r="1253" spans="2:2">
      <c r="B1253" s="304"/>
    </row>
    <row r="1254" spans="2:2">
      <c r="B1254" s="301"/>
    </row>
    <row r="1255" spans="2:2">
      <c r="B1255" s="304"/>
    </row>
    <row r="1256" spans="2:2">
      <c r="B1256" s="304"/>
    </row>
    <row r="1257" spans="2:2">
      <c r="B1257" s="304"/>
    </row>
    <row r="1258" spans="2:2">
      <c r="B1258" s="304"/>
    </row>
    <row r="1259" spans="2:2">
      <c r="B1259" s="304"/>
    </row>
    <row r="1260" spans="2:2">
      <c r="B1260" s="301"/>
    </row>
    <row r="1261" spans="2:2">
      <c r="B1261" s="301">
        <v>6.25E-2</v>
      </c>
    </row>
    <row r="1263" spans="2:2">
      <c r="B1263" s="301">
        <v>8.3333333333333329E-2</v>
      </c>
    </row>
    <row r="1265" spans="2:2">
      <c r="B1265" s="301"/>
    </row>
    <row r="1266" spans="2:2">
      <c r="B1266" s="301">
        <v>0.10416666666666667</v>
      </c>
    </row>
    <row r="1268" spans="2:2">
      <c r="B1268" s="301"/>
    </row>
    <row r="1270" spans="2:2">
      <c r="B1270" s="219" t="s">
        <v>61</v>
      </c>
    </row>
    <row r="1272" spans="2:2">
      <c r="B1272" s="219" t="s">
        <v>62</v>
      </c>
    </row>
    <row r="1278" spans="2:2">
      <c r="B1278" s="219"/>
    </row>
    <row r="1279" spans="2:2">
      <c r="B1279" s="219" t="s">
        <v>63</v>
      </c>
    </row>
    <row r="1280" spans="2:2">
      <c r="B1280" s="302">
        <v>0.41666666666666669</v>
      </c>
    </row>
    <row r="1281" spans="2:2">
      <c r="B1281" s="302"/>
    </row>
    <row r="1282" spans="2:2">
      <c r="B1282" s="302"/>
    </row>
    <row r="1283" spans="2:2">
      <c r="B1283" s="302"/>
    </row>
    <row r="1284" spans="2:2">
      <c r="B1284" s="302"/>
    </row>
    <row r="1285" spans="2:2">
      <c r="B1285" s="302"/>
    </row>
    <row r="1286" spans="2:2">
      <c r="B1286" s="302"/>
    </row>
    <row r="1287" spans="2:2">
      <c r="B1287" s="302">
        <v>0.4375</v>
      </c>
    </row>
    <row r="1288" spans="2:2">
      <c r="B1288" s="302"/>
    </row>
    <row r="1289" spans="2:2">
      <c r="B1289" s="302"/>
    </row>
    <row r="1290" spans="2:2">
      <c r="B1290" s="302"/>
    </row>
    <row r="1291" spans="2:2">
      <c r="B1291" s="302"/>
    </row>
    <row r="1292" spans="2:2">
      <c r="B1292" s="302">
        <v>0.45833333333333331</v>
      </c>
    </row>
    <row r="1293" spans="2:2">
      <c r="B1293" s="35"/>
    </row>
    <row r="1294" spans="2:2">
      <c r="B1294" s="302"/>
    </row>
    <row r="1295" spans="2:2">
      <c r="B1295" s="35"/>
    </row>
    <row r="1296" spans="2:2">
      <c r="B1296" s="35"/>
    </row>
    <row r="1297" spans="2:2">
      <c r="B1297" s="302"/>
    </row>
    <row r="1298" spans="2:2">
      <c r="B1298" s="35"/>
    </row>
    <row r="1299" spans="2:2">
      <c r="B1299" s="302"/>
    </row>
    <row r="1300" spans="2:2">
      <c r="B1300" s="302"/>
    </row>
    <row r="1301" spans="2:2">
      <c r="B1301" s="302"/>
    </row>
    <row r="1302" spans="2:2">
      <c r="B1302" s="302"/>
    </row>
    <row r="1303" spans="2:2">
      <c r="B1303" s="302"/>
    </row>
    <row r="1304" spans="2:2">
      <c r="B1304" s="302"/>
    </row>
    <row r="1305" spans="2:2">
      <c r="B1305" s="302"/>
    </row>
    <row r="1306" spans="2:2">
      <c r="B1306" s="302">
        <v>0.47916666666666669</v>
      </c>
    </row>
    <row r="1307" spans="2:2">
      <c r="B1307" s="302"/>
    </row>
    <row r="1308" spans="2:2">
      <c r="B1308" s="35"/>
    </row>
    <row r="1309" spans="2:2">
      <c r="B1309" s="35"/>
    </row>
    <row r="1310" spans="2:2">
      <c r="B1310" s="35"/>
    </row>
    <row r="1311" spans="2:2">
      <c r="B1311" s="35"/>
    </row>
    <row r="1312" spans="2:2">
      <c r="B1312" s="302"/>
    </row>
    <row r="1313" spans="2:2">
      <c r="B1313" s="35"/>
    </row>
    <row r="1314" spans="2:2">
      <c r="B1314" s="301"/>
    </row>
    <row r="1315" spans="2:2">
      <c r="B1315" s="301"/>
    </row>
    <row r="1316" spans="2:2">
      <c r="B1316" s="304"/>
    </row>
    <row r="1317" spans="2:2">
      <c r="B1317" s="301"/>
    </row>
    <row r="1318" spans="2:2">
      <c r="B1318" s="304"/>
    </row>
    <row r="1319" spans="2:2">
      <c r="B1319" s="304"/>
    </row>
    <row r="1320" spans="2:2">
      <c r="B1320" s="301"/>
    </row>
    <row r="1321" spans="2:2">
      <c r="B1321" s="304"/>
    </row>
    <row r="1322" spans="2:2">
      <c r="B1322" s="304"/>
    </row>
    <row r="1323" spans="2:2">
      <c r="B1323" s="304"/>
    </row>
    <row r="1324" spans="2:2">
      <c r="B1324" s="304"/>
    </row>
    <row r="1325" spans="2:2">
      <c r="B1325" s="304"/>
    </row>
    <row r="1326" spans="2:2">
      <c r="B1326" s="301"/>
    </row>
    <row r="1327" spans="2:2">
      <c r="B1327" s="301"/>
    </row>
    <row r="1329" spans="2:2">
      <c r="B1329" s="301">
        <v>0.5</v>
      </c>
    </row>
    <row r="1331" spans="2:2">
      <c r="B1331" s="301"/>
    </row>
    <row r="1332" spans="2:2">
      <c r="B1332" s="301"/>
    </row>
    <row r="1334" spans="2:2">
      <c r="B1334" s="301"/>
    </row>
    <row r="1336" spans="2:2">
      <c r="B1336" s="301"/>
    </row>
    <row r="1339" spans="2:2">
      <c r="B1339" s="301">
        <v>0.52083333333333337</v>
      </c>
    </row>
    <row r="1342" spans="2:2">
      <c r="B1342" s="301"/>
    </row>
    <row r="1352" spans="2:2">
      <c r="B1352" s="301"/>
    </row>
    <row r="1360" spans="2:2">
      <c r="B1360" s="301">
        <v>4.1666666666666664E-2</v>
      </c>
    </row>
    <row r="1364" spans="2:2">
      <c r="B1364" s="301">
        <v>6.25E-2</v>
      </c>
    </row>
    <row r="1371" spans="2:2">
      <c r="B1371" s="301"/>
    </row>
    <row r="1388" spans="2:2">
      <c r="B1388" s="301">
        <v>8.3333333333333329E-2</v>
      </c>
    </row>
    <row r="1413" spans="2:2">
      <c r="B1413" s="219" t="s">
        <v>61</v>
      </c>
    </row>
    <row r="1415" spans="2:2">
      <c r="B1415" s="219" t="s">
        <v>62</v>
      </c>
    </row>
    <row r="1421" spans="2:2">
      <c r="B1421" s="219"/>
    </row>
    <row r="1422" spans="2:2">
      <c r="B1422" s="219" t="s">
        <v>63</v>
      </c>
    </row>
    <row r="1423" spans="2:2">
      <c r="B1423" s="302">
        <v>0.41666666666666669</v>
      </c>
    </row>
    <row r="1424" spans="2:2">
      <c r="B1424" s="302"/>
    </row>
    <row r="1425" spans="2:2">
      <c r="B1425" s="302"/>
    </row>
    <row r="1426" spans="2:2">
      <c r="B1426" s="302"/>
    </row>
    <row r="1427" spans="2:2">
      <c r="B1427" s="302"/>
    </row>
    <row r="1428" spans="2:2">
      <c r="B1428" s="302"/>
    </row>
    <row r="1429" spans="2:2">
      <c r="B1429" s="302"/>
    </row>
    <row r="1430" spans="2:2">
      <c r="B1430" s="302">
        <v>0.4375</v>
      </c>
    </row>
    <row r="1431" spans="2:2">
      <c r="B1431" s="302"/>
    </row>
    <row r="1432" spans="2:2">
      <c r="B1432" s="302"/>
    </row>
    <row r="1433" spans="2:2">
      <c r="B1433" s="302"/>
    </row>
    <row r="1434" spans="2:2">
      <c r="B1434" s="302"/>
    </row>
    <row r="1435" spans="2:2">
      <c r="B1435" s="302">
        <v>0.45833333333333331</v>
      </c>
    </row>
    <row r="1436" spans="2:2">
      <c r="B1436" s="35"/>
    </row>
    <row r="1437" spans="2:2">
      <c r="B1437" s="302"/>
    </row>
    <row r="1438" spans="2:2">
      <c r="B1438" s="35"/>
    </row>
    <row r="1439" spans="2:2">
      <c r="B1439" s="35"/>
    </row>
    <row r="1440" spans="2:2">
      <c r="B1440" s="302"/>
    </row>
    <row r="1441" spans="2:2">
      <c r="B1441" s="35"/>
    </row>
    <row r="1442" spans="2:2">
      <c r="B1442" s="302"/>
    </row>
    <row r="1443" spans="2:2">
      <c r="B1443" s="302"/>
    </row>
    <row r="1444" spans="2:2">
      <c r="B1444" s="302"/>
    </row>
    <row r="1445" spans="2:2">
      <c r="B1445" s="302"/>
    </row>
    <row r="1446" spans="2:2">
      <c r="B1446" s="302"/>
    </row>
    <row r="1447" spans="2:2">
      <c r="B1447" s="302"/>
    </row>
    <row r="1448" spans="2:2">
      <c r="B1448" s="302"/>
    </row>
    <row r="1449" spans="2:2">
      <c r="B1449" s="302">
        <v>0.47916666666666669</v>
      </c>
    </row>
    <row r="1450" spans="2:2">
      <c r="B1450" s="302"/>
    </row>
    <row r="1451" spans="2:2">
      <c r="B1451" s="35"/>
    </row>
    <row r="1452" spans="2:2">
      <c r="B1452" s="35"/>
    </row>
    <row r="1453" spans="2:2">
      <c r="B1453" s="35"/>
    </row>
    <row r="1454" spans="2:2">
      <c r="B1454" s="35"/>
    </row>
    <row r="1455" spans="2:2">
      <c r="B1455" s="302"/>
    </row>
    <row r="1456" spans="2:2">
      <c r="B1456" s="35"/>
    </row>
    <row r="1457" spans="2:2">
      <c r="B1457" s="301"/>
    </row>
    <row r="1458" spans="2:2">
      <c r="B1458" s="301"/>
    </row>
    <row r="1459" spans="2:2">
      <c r="B1459" s="304"/>
    </row>
    <row r="1460" spans="2:2">
      <c r="B1460" s="301"/>
    </row>
    <row r="1461" spans="2:2">
      <c r="B1461" s="304"/>
    </row>
    <row r="1462" spans="2:2">
      <c r="B1462" s="304"/>
    </row>
    <row r="1463" spans="2:2">
      <c r="B1463" s="301"/>
    </row>
    <row r="1464" spans="2:2">
      <c r="B1464" s="304"/>
    </row>
    <row r="1465" spans="2:2">
      <c r="B1465" s="304"/>
    </row>
    <row r="1466" spans="2:2">
      <c r="B1466" s="304"/>
    </row>
    <row r="1467" spans="2:2">
      <c r="B1467" s="304"/>
    </row>
    <row r="1468" spans="2:2">
      <c r="B1468" s="304"/>
    </row>
    <row r="1469" spans="2:2">
      <c r="B1469" s="301"/>
    </row>
    <row r="1470" spans="2:2">
      <c r="B1470" s="301"/>
    </row>
    <row r="1472" spans="2:2">
      <c r="B1472" s="301">
        <v>0.5</v>
      </c>
    </row>
    <row r="1474" spans="2:2">
      <c r="B1474" s="301"/>
    </row>
    <row r="1475" spans="2:2">
      <c r="B1475" s="301"/>
    </row>
    <row r="1477" spans="2:2">
      <c r="B1477" s="301"/>
    </row>
    <row r="1479" spans="2:2">
      <c r="B1479" s="301"/>
    </row>
    <row r="1482" spans="2:2">
      <c r="B1482" s="301">
        <v>0.52083333333333337</v>
      </c>
    </row>
    <row r="1485" spans="2:2">
      <c r="B1485" s="301"/>
    </row>
    <row r="1493" spans="2:2">
      <c r="B1493" s="219"/>
    </row>
    <row r="1494" spans="2:2">
      <c r="B1494" s="219"/>
    </row>
    <row r="1495" spans="2:2">
      <c r="B1495" s="301"/>
    </row>
    <row r="1503" spans="2:2">
      <c r="B1503" s="301">
        <v>4.1666666666666664E-2</v>
      </c>
    </row>
    <row r="1507" spans="2:2">
      <c r="B1507" s="301">
        <v>6.25E-2</v>
      </c>
    </row>
    <row r="1514" spans="2:2">
      <c r="B1514" s="301"/>
    </row>
    <row r="1531" spans="2:2">
      <c r="B1531" s="301">
        <v>8.3333333333333329E-2</v>
      </c>
    </row>
    <row r="1556" spans="2:2">
      <c r="B1556" s="301">
        <v>0.10416666666666667</v>
      </c>
    </row>
    <row r="1557" spans="2:2">
      <c r="B1557" s="219" t="s">
        <v>61</v>
      </c>
    </row>
    <row r="1559" spans="2:2">
      <c r="B1559" s="219" t="s">
        <v>62</v>
      </c>
    </row>
    <row r="1565" spans="2:2">
      <c r="B1565" s="219"/>
    </row>
    <row r="1566" spans="2:2">
      <c r="B1566" s="219" t="s">
        <v>63</v>
      </c>
    </row>
    <row r="1567" spans="2:2">
      <c r="B1567" s="302">
        <v>0.39583333333333331</v>
      </c>
    </row>
    <row r="1568" spans="2:2">
      <c r="B1568" s="302"/>
    </row>
    <row r="1569" spans="2:2">
      <c r="B1569" s="302"/>
    </row>
    <row r="1570" spans="2:2">
      <c r="B1570" s="302"/>
    </row>
    <row r="1571" spans="2:2">
      <c r="B1571" s="302"/>
    </row>
    <row r="1572" spans="2:2">
      <c r="B1572" s="302"/>
    </row>
    <row r="1573" spans="2:2">
      <c r="B1573" s="302"/>
    </row>
    <row r="1574" spans="2:2">
      <c r="B1574" s="302"/>
    </row>
    <row r="1575" spans="2:2">
      <c r="B1575" s="302"/>
    </row>
    <row r="1576" spans="2:2">
      <c r="B1576" s="302"/>
    </row>
    <row r="1577" spans="2:2">
      <c r="B1577" s="302"/>
    </row>
    <row r="1578" spans="2:2">
      <c r="B1578" s="302">
        <v>0.41666666666666669</v>
      </c>
    </row>
    <row r="1579" spans="2:2">
      <c r="B1579" s="302"/>
    </row>
    <row r="1580" spans="2:2">
      <c r="B1580" s="35"/>
    </row>
    <row r="1581" spans="2:2">
      <c r="B1581" s="302"/>
    </row>
    <row r="1582" spans="2:2">
      <c r="B1582" s="35"/>
    </row>
    <row r="1583" spans="2:2">
      <c r="B1583" s="35"/>
    </row>
    <row r="1584" spans="2:2">
      <c r="B1584" s="302"/>
    </row>
    <row r="1585" spans="2:2">
      <c r="B1585" s="35"/>
    </row>
    <row r="1586" spans="2:2">
      <c r="B1586" s="302">
        <v>0.4375</v>
      </c>
    </row>
    <row r="1587" spans="2:2">
      <c r="B1587" s="302"/>
    </row>
    <row r="1588" spans="2:2">
      <c r="B1588" s="302">
        <v>0.45833333333333331</v>
      </c>
    </row>
    <row r="1589" spans="2:2">
      <c r="B1589" s="302"/>
    </row>
    <row r="1590" spans="2:2">
      <c r="B1590" s="302"/>
    </row>
    <row r="1591" spans="2:2">
      <c r="B1591" s="302"/>
    </row>
    <row r="1592" spans="2:2">
      <c r="B1592" s="302"/>
    </row>
    <row r="1593" spans="2:2">
      <c r="B1593" s="302"/>
    </row>
    <row r="1594" spans="2:2">
      <c r="B1594" s="302"/>
    </row>
    <row r="1595" spans="2:2">
      <c r="B1595" s="302">
        <v>0.47916666666666669</v>
      </c>
    </row>
    <row r="1596" spans="2:2">
      <c r="B1596" s="35"/>
    </row>
    <row r="1597" spans="2:2">
      <c r="B1597" s="35"/>
    </row>
    <row r="1598" spans="2:2">
      <c r="B1598" s="35"/>
    </row>
    <row r="1599" spans="2:2">
      <c r="B1599" s="302"/>
    </row>
    <row r="1600" spans="2:2">
      <c r="B1600" s="35"/>
    </row>
    <row r="1601" spans="2:2">
      <c r="B1601" s="301"/>
    </row>
    <row r="1602" spans="2:2">
      <c r="B1602" s="301"/>
    </row>
    <row r="1603" spans="2:2">
      <c r="B1603" s="304"/>
    </row>
    <row r="1604" spans="2:2">
      <c r="B1604" s="301">
        <v>0.5</v>
      </c>
    </row>
    <row r="1605" spans="2:2">
      <c r="B1605" s="304"/>
    </row>
    <row r="1606" spans="2:2">
      <c r="B1606" s="304"/>
    </row>
    <row r="1607" spans="2:2">
      <c r="B1607" s="301"/>
    </row>
    <row r="1608" spans="2:2">
      <c r="B1608" s="304"/>
    </row>
    <row r="1609" spans="2:2">
      <c r="B1609" s="304"/>
    </row>
    <row r="1610" spans="2:2">
      <c r="B1610" s="304"/>
    </row>
    <row r="1611" spans="2:2">
      <c r="B1611" s="304"/>
    </row>
    <row r="1612" spans="2:2">
      <c r="B1612" s="304"/>
    </row>
    <row r="1613" spans="2:2">
      <c r="B1613" s="301"/>
    </row>
    <row r="1614" spans="2:2">
      <c r="B1614" s="301"/>
    </row>
    <row r="1616" spans="2:2">
      <c r="B1616" s="301"/>
    </row>
    <row r="1617" spans="2:2">
      <c r="B1617" s="301">
        <v>0.52083333333333337</v>
      </c>
    </row>
    <row r="1618" spans="2:2">
      <c r="B1618" s="301"/>
    </row>
    <row r="1619" spans="2:2">
      <c r="B1619" s="301"/>
    </row>
    <row r="1621" spans="2:2">
      <c r="B1621" s="301"/>
    </row>
    <row r="1623" spans="2:2">
      <c r="B1623" s="301"/>
    </row>
    <row r="1624" spans="2:2">
      <c r="B1624" s="301">
        <v>4.1666666666666664E-2</v>
      </c>
    </row>
    <row r="1626" spans="2:2">
      <c r="B1626" s="301"/>
    </row>
    <row r="1629" spans="2:2">
      <c r="B1629" s="301"/>
    </row>
    <row r="1633" spans="2:2">
      <c r="B1633" s="301">
        <v>6.25E-2</v>
      </c>
    </row>
    <row r="1639" spans="2:2">
      <c r="B1639" s="301"/>
    </row>
    <row r="1643" spans="2:2">
      <c r="B1643" s="219" t="s">
        <v>61</v>
      </c>
    </row>
    <row r="1645" spans="2:2">
      <c r="B1645" s="219" t="s">
        <v>62</v>
      </c>
    </row>
    <row r="1651" spans="2:2">
      <c r="B1651" s="219"/>
    </row>
    <row r="1652" spans="2:2">
      <c r="B1652" s="219" t="s">
        <v>63</v>
      </c>
    </row>
    <row r="1653" spans="2:2">
      <c r="B1653" s="302">
        <v>0.45833333333333331</v>
      </c>
    </row>
    <row r="1654" spans="2:2">
      <c r="B1654" s="302"/>
    </row>
    <row r="1655" spans="2:2">
      <c r="B1655" s="302"/>
    </row>
    <row r="1656" spans="2:2">
      <c r="B1656" s="302"/>
    </row>
    <row r="1657" spans="2:2">
      <c r="B1657" s="302"/>
    </row>
    <row r="1658" spans="2:2">
      <c r="B1658" s="302"/>
    </row>
    <row r="1659" spans="2:2">
      <c r="B1659" s="302"/>
    </row>
    <row r="1660" spans="2:2">
      <c r="B1660" s="302"/>
    </row>
    <row r="1661" spans="2:2">
      <c r="B1661" s="302"/>
    </row>
    <row r="1662" spans="2:2">
      <c r="B1662" s="302"/>
    </row>
    <row r="1663" spans="2:2">
      <c r="B1663" s="302"/>
    </row>
    <row r="1664" spans="2:2">
      <c r="B1664" s="302"/>
    </row>
    <row r="1665" spans="2:2">
      <c r="B1665" s="302"/>
    </row>
    <row r="1666" spans="2:2">
      <c r="B1666" s="35"/>
    </row>
    <row r="1667" spans="2:2">
      <c r="B1667" s="302"/>
    </row>
    <row r="1668" spans="2:2">
      <c r="B1668" s="35"/>
    </row>
    <row r="1669" spans="2:2">
      <c r="B1669" s="35"/>
    </row>
    <row r="1670" spans="2:2">
      <c r="B1670" s="302"/>
    </row>
    <row r="1671" spans="2:2">
      <c r="B1671" s="35"/>
    </row>
    <row r="1672" spans="2:2">
      <c r="B1672" s="302"/>
    </row>
    <row r="1673" spans="2:2">
      <c r="B1673" s="302">
        <v>0.5</v>
      </c>
    </row>
    <row r="1674" spans="2:2">
      <c r="B1674" s="302"/>
    </row>
    <row r="1675" spans="2:2">
      <c r="B1675" s="302"/>
    </row>
    <row r="1676" spans="2:2">
      <c r="B1676" s="302"/>
    </row>
    <row r="1677" spans="2:2">
      <c r="B1677" s="302"/>
    </row>
    <row r="1678" spans="2:2">
      <c r="B1678" s="302"/>
    </row>
    <row r="1679" spans="2:2">
      <c r="B1679" s="302">
        <v>0.52083333333333337</v>
      </c>
    </row>
    <row r="1680" spans="2:2">
      <c r="B1680" s="302"/>
    </row>
    <row r="1681" spans="2:2">
      <c r="B1681" s="302"/>
    </row>
    <row r="1682" spans="2:2">
      <c r="B1682" s="35"/>
    </row>
    <row r="1683" spans="2:2">
      <c r="B1683" s="35"/>
    </row>
    <row r="1684" spans="2:2">
      <c r="B1684" s="35"/>
    </row>
    <row r="1685" spans="2:2">
      <c r="B1685" s="302"/>
    </row>
    <row r="1686" spans="2:2">
      <c r="B1686" s="302">
        <v>4.1666666666666664E-2</v>
      </c>
    </row>
    <row r="1687" spans="2:2">
      <c r="B1687" s="301"/>
    </row>
    <row r="1688" spans="2:2">
      <c r="B1688" s="301"/>
    </row>
    <row r="1689" spans="2:2">
      <c r="B1689" s="304"/>
    </row>
    <row r="1690" spans="2:2">
      <c r="B1690" s="301"/>
    </row>
    <row r="1691" spans="2:2">
      <c r="B1691" s="304"/>
    </row>
    <row r="1692" spans="2:2">
      <c r="B1692" s="304"/>
    </row>
    <row r="1693" spans="2:2">
      <c r="B1693" s="301"/>
    </row>
    <row r="1694" spans="2:2">
      <c r="B1694" s="304"/>
    </row>
    <row r="1695" spans="2:2">
      <c r="B1695" s="301">
        <v>6.25E-2</v>
      </c>
    </row>
    <row r="1696" spans="2:2">
      <c r="B1696" s="304"/>
    </row>
    <row r="1697" spans="2:2">
      <c r="B1697" s="301">
        <v>8.3333333333333329E-2</v>
      </c>
    </row>
    <row r="1698" spans="2:2">
      <c r="B1698" s="304"/>
    </row>
    <row r="1699" spans="2:2">
      <c r="B1699" s="301"/>
    </row>
    <row r="1700" spans="2:2">
      <c r="B1700" s="301"/>
    </row>
    <row r="1701" spans="2:2">
      <c r="B1701" s="301">
        <v>0.10416666666666667</v>
      </c>
    </row>
    <row r="1702" spans="2:2">
      <c r="B1702" s="301">
        <v>0.125</v>
      </c>
    </row>
    <row r="1703" spans="2:2">
      <c r="B1703" s="301"/>
    </row>
    <row r="1704" spans="2:2">
      <c r="B1704" s="301"/>
    </row>
    <row r="1705" spans="2:2">
      <c r="B1705" s="301"/>
    </row>
    <row r="1707" spans="2:2">
      <c r="B1707" s="301"/>
    </row>
    <row r="1708" spans="2:2">
      <c r="B1708" s="301">
        <v>0.14583333333333334</v>
      </c>
    </row>
    <row r="1709" spans="2:2">
      <c r="B1709" s="301"/>
    </row>
    <row r="1710" spans="2:2">
      <c r="B1710" s="301"/>
    </row>
    <row r="1712" spans="2:2">
      <c r="B1712" s="301"/>
    </row>
    <row r="1715" spans="2:2">
      <c r="B1715" s="301"/>
    </row>
    <row r="1719" spans="2:2">
      <c r="B1719" s="301"/>
    </row>
    <row r="1720" spans="2:2">
      <c r="B1720" s="219" t="s">
        <v>61</v>
      </c>
    </row>
    <row r="1722" spans="2:2">
      <c r="B1722" s="219" t="s">
        <v>62</v>
      </c>
    </row>
    <row r="1728" spans="2:2">
      <c r="B1728" s="219"/>
    </row>
    <row r="1729" spans="2:2">
      <c r="B1729" s="219" t="s">
        <v>63</v>
      </c>
    </row>
    <row r="1730" spans="2:2">
      <c r="B1730" s="302">
        <v>0.45833333333333331</v>
      </c>
    </row>
    <row r="1731" spans="2:2">
      <c r="B1731" s="302"/>
    </row>
    <row r="1732" spans="2:2">
      <c r="B1732" s="302"/>
    </row>
    <row r="1733" spans="2:2">
      <c r="B1733" s="302"/>
    </row>
    <row r="1734" spans="2:2">
      <c r="B1734" s="302"/>
    </row>
    <row r="1735" spans="2:2">
      <c r="B1735" s="302"/>
    </row>
    <row r="1736" spans="2:2">
      <c r="B1736" s="302"/>
    </row>
    <row r="1737" spans="2:2">
      <c r="B1737" s="302"/>
    </row>
    <row r="1738" spans="2:2">
      <c r="B1738" s="302"/>
    </row>
    <row r="1739" spans="2:2">
      <c r="B1739" s="302"/>
    </row>
    <row r="1740" spans="2:2">
      <c r="B1740" s="302"/>
    </row>
    <row r="1741" spans="2:2">
      <c r="B1741" s="302"/>
    </row>
    <row r="1742" spans="2:2">
      <c r="B1742" s="302">
        <v>0.47916666666666669</v>
      </c>
    </row>
    <row r="1743" spans="2:2">
      <c r="B1743" s="35"/>
    </row>
    <row r="1744" spans="2:2">
      <c r="B1744" s="302"/>
    </row>
    <row r="1745" spans="2:2">
      <c r="B1745" s="35"/>
    </row>
    <row r="1746" spans="2:2">
      <c r="B1746" s="35"/>
    </row>
    <row r="1747" spans="2:2">
      <c r="B1747" s="302"/>
    </row>
    <row r="1748" spans="2:2">
      <c r="B1748" s="35"/>
    </row>
    <row r="1749" spans="2:2">
      <c r="B1749" s="302"/>
    </row>
    <row r="1750" spans="2:2">
      <c r="B1750" s="302"/>
    </row>
    <row r="1751" spans="2:2">
      <c r="B1751" s="302"/>
    </row>
    <row r="1752" spans="2:2">
      <c r="B1752" s="302"/>
    </row>
    <row r="1753" spans="2:2">
      <c r="B1753" s="302"/>
    </row>
    <row r="1754" spans="2:2">
      <c r="B1754" s="302">
        <v>0.5</v>
      </c>
    </row>
    <row r="1755" spans="2:2">
      <c r="B1755" s="302"/>
    </row>
    <row r="1756" spans="2:2">
      <c r="B1756" s="302"/>
    </row>
    <row r="1757" spans="2:2">
      <c r="B1757" s="302"/>
    </row>
    <row r="1758" spans="2:2">
      <c r="B1758" s="302"/>
    </row>
    <row r="1759" spans="2:2">
      <c r="B1759" s="35"/>
    </row>
    <row r="1760" spans="2:2">
      <c r="B1760" s="302">
        <v>0.52083333333333337</v>
      </c>
    </row>
    <row r="1761" spans="2:2">
      <c r="B1761" s="35"/>
    </row>
    <row r="1762" spans="2:2">
      <c r="B1762" s="302"/>
    </row>
    <row r="1763" spans="2:2">
      <c r="B1763" s="302"/>
    </row>
    <row r="1764" spans="2:2">
      <c r="B1764" s="301"/>
    </row>
    <row r="1765" spans="2:2">
      <c r="B1765" s="301">
        <v>4.1666666666666664E-2</v>
      </c>
    </row>
    <row r="1766" spans="2:2">
      <c r="B1766" s="304"/>
    </row>
    <row r="1767" spans="2:2">
      <c r="B1767" s="301"/>
    </row>
    <row r="1768" spans="2:2">
      <c r="B1768" s="304"/>
    </row>
    <row r="1769" spans="2:2">
      <c r="B1769" s="304"/>
    </row>
    <row r="1770" spans="2:2">
      <c r="B1770" s="301"/>
    </row>
    <row r="1771" spans="2:2">
      <c r="B1771" s="304"/>
    </row>
    <row r="1772" spans="2:2">
      <c r="B1772" s="301"/>
    </row>
    <row r="1773" spans="2:2">
      <c r="B1773" s="304"/>
    </row>
    <row r="1774" spans="2:2">
      <c r="B1774" s="301"/>
    </row>
    <row r="1775" spans="2:2">
      <c r="B1775" s="304"/>
    </row>
    <row r="1776" spans="2:2">
      <c r="B1776" s="301"/>
    </row>
    <row r="1777" spans="2:2">
      <c r="B1777" s="301"/>
    </row>
    <row r="1778" spans="2:2">
      <c r="B1778" s="301"/>
    </row>
    <row r="1779" spans="2:2">
      <c r="B1779" s="301"/>
    </row>
    <row r="1780" spans="2:2">
      <c r="B1780" s="301"/>
    </row>
    <row r="1781" spans="2:2">
      <c r="B1781" s="301"/>
    </row>
    <row r="1782" spans="2:2">
      <c r="B1782" s="301"/>
    </row>
    <row r="1784" spans="2:2">
      <c r="B1784" s="301"/>
    </row>
    <row r="1785" spans="2:2">
      <c r="B1785" s="301">
        <v>6.25E-2</v>
      </c>
    </row>
    <row r="1786" spans="2:2">
      <c r="B1786" s="301"/>
    </row>
    <row r="1787" spans="2:2">
      <c r="B1787" s="301"/>
    </row>
    <row r="1789" spans="2:2">
      <c r="B1789" s="301"/>
    </row>
    <row r="1792" spans="2:2">
      <c r="B1792" s="301"/>
    </row>
    <row r="1796" spans="2:2">
      <c r="B1796" s="301"/>
    </row>
    <row r="1799" spans="2:2">
      <c r="B1799" s="301">
        <v>8.3333333333333329E-2</v>
      </c>
    </row>
    <row r="1801" spans="2:2">
      <c r="B1801" s="219" t="s">
        <v>61</v>
      </c>
    </row>
    <row r="1803" spans="2:2">
      <c r="B1803" s="219" t="s">
        <v>62</v>
      </c>
    </row>
    <row r="1809" spans="2:2">
      <c r="B1809" s="219"/>
    </row>
    <row r="1810" spans="2:2">
      <c r="B1810" s="219" t="s">
        <v>63</v>
      </c>
    </row>
    <row r="1811" spans="2:2">
      <c r="B1811" s="302">
        <v>0.40625</v>
      </c>
    </row>
    <row r="1812" spans="2:2">
      <c r="B1812" s="302">
        <v>0.41666666666666669</v>
      </c>
    </row>
    <row r="1813" spans="2:2">
      <c r="B1813" s="302"/>
    </row>
    <row r="1814" spans="2:2">
      <c r="B1814" s="302"/>
    </row>
    <row r="1815" spans="2:2">
      <c r="B1815" s="302">
        <v>0.4375</v>
      </c>
    </row>
    <row r="1816" spans="2:2">
      <c r="B1816" s="302"/>
    </row>
    <row r="1817" spans="2:2">
      <c r="B1817" s="302">
        <v>0.45833333333333331</v>
      </c>
    </row>
    <row r="1818" spans="2:2">
      <c r="B1818" s="302">
        <v>0.47916666666666669</v>
      </c>
    </row>
    <row r="1819" spans="2:2">
      <c r="B1819" s="302"/>
    </row>
    <row r="1820" spans="2:2">
      <c r="B1820" s="302"/>
    </row>
    <row r="1821" spans="2:2">
      <c r="B1821" s="302"/>
    </row>
    <row r="1822" spans="2:2">
      <c r="B1822" s="302"/>
    </row>
    <row r="1823" spans="2:2">
      <c r="B1823" s="302"/>
    </row>
    <row r="1824" spans="2:2">
      <c r="B1824" s="35"/>
    </row>
    <row r="1825" spans="2:2">
      <c r="B1825" s="302"/>
    </row>
    <row r="1826" spans="2:2">
      <c r="B1826" s="302"/>
    </row>
    <row r="1827" spans="2:2">
      <c r="B1827" s="302">
        <v>0.52083333333333337</v>
      </c>
    </row>
    <row r="1828" spans="2:2">
      <c r="B1828" s="302"/>
    </row>
    <row r="1829" spans="2:2">
      <c r="B1829" s="35"/>
    </row>
    <row r="1830" spans="2:2">
      <c r="B1830" s="302"/>
    </row>
    <row r="1831" spans="2:2">
      <c r="B1831" s="302"/>
    </row>
    <row r="1832" spans="2:2">
      <c r="B1832" s="302"/>
    </row>
    <row r="1833" spans="2:2">
      <c r="B1833" s="302"/>
    </row>
    <row r="1834" spans="2:2">
      <c r="B1834" s="302"/>
    </row>
    <row r="1835" spans="2:2">
      <c r="B1835" s="302"/>
    </row>
    <row r="1836" spans="2:2">
      <c r="B1836" s="302"/>
    </row>
    <row r="1837" spans="2:2">
      <c r="B1837" s="302"/>
    </row>
    <row r="1838" spans="2:2">
      <c r="B1838" s="302">
        <v>4.1666666666666664E-2</v>
      </c>
    </row>
    <row r="1839" spans="2:2">
      <c r="B1839" s="302"/>
    </row>
    <row r="1840" spans="2:2">
      <c r="B1840" s="35"/>
    </row>
    <row r="1841" spans="2:2">
      <c r="B1841" s="35"/>
    </row>
    <row r="1842" spans="2:2">
      <c r="B1842" s="302">
        <v>6.25E-2</v>
      </c>
    </row>
    <row r="1843" spans="2:2">
      <c r="B1843" s="302"/>
    </row>
    <row r="1844" spans="2:2">
      <c r="B1844" s="35"/>
    </row>
    <row r="1845" spans="2:2">
      <c r="B1845" s="301"/>
    </row>
    <row r="1846" spans="2:2">
      <c r="B1846" s="301"/>
    </row>
    <row r="1847" spans="2:2">
      <c r="B1847" s="301">
        <v>8.3333333333333329E-2</v>
      </c>
    </row>
    <row r="1848" spans="2:2">
      <c r="B1848" s="301"/>
    </row>
    <row r="1849" spans="2:2">
      <c r="B1849" s="304"/>
    </row>
    <row r="1850" spans="2:2">
      <c r="B1850" s="304"/>
    </row>
    <row r="1851" spans="2:2">
      <c r="B1851" s="301"/>
    </row>
    <row r="1852" spans="2:2">
      <c r="B1852" s="219" t="s">
        <v>61</v>
      </c>
    </row>
    <row r="1854" spans="2:2">
      <c r="B1854" s="219" t="s">
        <v>62</v>
      </c>
    </row>
    <row r="1860" spans="2:2">
      <c r="B1860" s="219"/>
    </row>
    <row r="1861" spans="2:2">
      <c r="B1861" s="219" t="s">
        <v>63</v>
      </c>
    </row>
    <row r="1862" spans="2:2">
      <c r="B1862" s="302">
        <v>8.3333333333333329E-2</v>
      </c>
    </row>
    <row r="1863" spans="2:2">
      <c r="B1863" s="302"/>
    </row>
    <row r="1864" spans="2:2">
      <c r="B1864" s="302"/>
    </row>
    <row r="1865" spans="2:2">
      <c r="B1865" s="302"/>
    </row>
    <row r="1866" spans="2:2">
      <c r="B1866" s="302"/>
    </row>
    <row r="1867" spans="2:2">
      <c r="B1867" s="302"/>
    </row>
    <row r="1868" spans="2:2">
      <c r="B1868" s="302"/>
    </row>
    <row r="1869" spans="2:2">
      <c r="B1869" s="302"/>
    </row>
    <row r="1870" spans="2:2">
      <c r="B1870" s="302"/>
    </row>
    <row r="1871" spans="2:2">
      <c r="B1871" s="302"/>
    </row>
    <row r="1872" spans="2:2">
      <c r="B1872" s="302"/>
    </row>
    <row r="1873" spans="2:2">
      <c r="B1873" s="302"/>
    </row>
    <row r="1874" spans="2:2">
      <c r="B1874" s="302"/>
    </row>
    <row r="1875" spans="2:2">
      <c r="B1875" s="35"/>
    </row>
    <row r="1876" spans="2:2">
      <c r="B1876" s="302"/>
    </row>
    <row r="1877" spans="2:2">
      <c r="B1877" s="302">
        <v>0.10416666666666667</v>
      </c>
    </row>
    <row r="1878" spans="2:2">
      <c r="B1878" s="35"/>
    </row>
    <row r="1879" spans="2:2">
      <c r="B1879" s="302"/>
    </row>
    <row r="1880" spans="2:2">
      <c r="B1880" s="35"/>
    </row>
    <row r="1881" spans="2:2">
      <c r="B1881" s="302"/>
    </row>
    <row r="1882" spans="2:2">
      <c r="B1882" s="302"/>
    </row>
    <row r="1883" spans="2:2">
      <c r="B1883" s="302"/>
    </row>
    <row r="1884" spans="2:2">
      <c r="B1884" s="302"/>
    </row>
    <row r="1885" spans="2:2">
      <c r="B1885" s="302"/>
    </row>
    <row r="1886" spans="2:2">
      <c r="B1886" s="302"/>
    </row>
    <row r="1887" spans="2:2">
      <c r="B1887" s="302"/>
    </row>
    <row r="1888" spans="2:2">
      <c r="B1888" s="302"/>
    </row>
    <row r="1889" spans="2:2">
      <c r="B1889" s="302"/>
    </row>
    <row r="1890" spans="2:2">
      <c r="B1890" s="302"/>
    </row>
    <row r="1891" spans="2:2">
      <c r="B1891" s="35"/>
    </row>
    <row r="1892" spans="2:2">
      <c r="B1892" s="35"/>
    </row>
    <row r="1893" spans="2:2">
      <c r="B1893" s="35"/>
    </row>
    <row r="1894" spans="2:2">
      <c r="B1894" s="302"/>
    </row>
    <row r="1895" spans="2:2">
      <c r="B1895" s="35"/>
    </row>
    <row r="1896" spans="2:2">
      <c r="B1896" s="301"/>
    </row>
    <row r="1897" spans="2:2">
      <c r="B1897" s="301"/>
    </row>
    <row r="1898" spans="2:2">
      <c r="B1898" s="304"/>
    </row>
    <row r="1899" spans="2:2">
      <c r="B1899" s="301"/>
    </row>
    <row r="1900" spans="2:2">
      <c r="B1900" s="304"/>
    </row>
    <row r="1901" spans="2:2">
      <c r="B1901" s="304"/>
    </row>
    <row r="1902" spans="2:2">
      <c r="B1902" s="301"/>
    </row>
    <row r="1903" spans="2:2">
      <c r="B1903" s="304"/>
    </row>
    <row r="1904" spans="2:2">
      <c r="B1904" s="304"/>
    </row>
    <row r="1905" spans="2:2">
      <c r="B1905" s="304"/>
    </row>
    <row r="1906" spans="2:2">
      <c r="B1906" s="304"/>
    </row>
    <row r="1907" spans="2:2">
      <c r="B1907" s="304"/>
    </row>
    <row r="1908" spans="2:2">
      <c r="B1908" s="301"/>
    </row>
    <row r="1909" spans="2:2">
      <c r="B1909" s="301"/>
    </row>
    <row r="1911" spans="2:2">
      <c r="B1911" s="301"/>
    </row>
    <row r="1912" spans="2:2">
      <c r="B1912" s="301"/>
    </row>
    <row r="1913" spans="2:2">
      <c r="B1913" s="301">
        <v>0.14583333333333334</v>
      </c>
    </row>
  </sheetData>
  <dataConsolidate/>
  <customSheetViews>
    <customSheetView guid="{DEEDC23C-5E0A-459A-BE7F-FE8D0597CCC6}" fitToPage="1">
      <selection activeCell="N9" sqref="N9"/>
      <pageMargins left="0.74803149606299213" right="0.74803149606299213" top="0.98425196850393704" bottom="0.98425196850393704" header="0.51181102362204722" footer="0.51181102362204722"/>
      <pageSetup fitToWidth="4" orientation="portrait" horizontalDpi="300" verticalDpi="300" r:id="rId1"/>
      <headerFooter alignWithMargins="0"/>
    </customSheetView>
    <customSheetView guid="{D2F15E24-6D0C-42A6-AC7E-867035E37C0D}" showPageBreaks="1" fitToPage="1" printArea="1" showRuler="0">
      <selection activeCell="I6" sqref="I6"/>
      <pageMargins left="0.74803149606299213" right="0.74803149606299213" top="0.98425196850393704" bottom="0.98425196850393704" header="0.51181102362204722" footer="0.51181102362204722"/>
      <pageSetup fitToWidth="4" orientation="portrait" horizontalDpi="300" verticalDpi="300" r:id="rId2"/>
      <headerFooter alignWithMargins="0"/>
    </customSheetView>
    <customSheetView guid="{B8F7A2A6-ADDA-446E-A2E2-71D108D720EE}" fitToPage="1" showRuler="0" topLeftCell="K1">
      <selection activeCell="U4" sqref="U4"/>
      <pageMargins left="0.74803149606299213" right="0.74803149606299213" top="0.98425196850393704" bottom="0.98425196850393704" header="0.51181102362204722" footer="0.51181102362204722"/>
      <pageSetup fitToWidth="4" orientation="portrait" horizontalDpi="300" verticalDpi="300" r:id="rId3"/>
      <headerFooter alignWithMargins="0"/>
    </customSheetView>
    <customSheetView guid="{61DBA1B3-E59B-4919-9AAE-0AA2686EA6EF}" showPageBreaks="1" fitToPage="1" printArea="1" showRuler="0" topLeftCell="E1">
      <selection activeCell="K176" sqref="K176:K187"/>
      <pageMargins left="0.74803149606299213" right="0.74803149606299213" top="0.98425196850393704" bottom="0.98425196850393704" header="0.51181102362204722" footer="0.51181102362204722"/>
      <pageSetup fitToWidth="4" orientation="portrait" horizontalDpi="300" verticalDpi="300" r:id="rId4"/>
      <headerFooter alignWithMargins="0"/>
    </customSheetView>
    <customSheetView guid="{E8C32DA9-0164-4F67-B3EC-42FCEEB16D5C}" fitToPage="1" showRuler="0" topLeftCell="C1">
      <selection activeCell="N15" sqref="N15"/>
      <pageMargins left="0.74803149606299213" right="0.74803149606299213" top="0.98425196850393704" bottom="0.98425196850393704" header="0.51181102362204722" footer="0.51181102362204722"/>
      <pageSetup fitToWidth="4" orientation="portrait" horizontalDpi="300" verticalDpi="300" r:id="rId5"/>
      <headerFooter alignWithMargins="0"/>
    </customSheetView>
    <customSheetView guid="{D174C659-3169-4E0A-9FBC-11FF945F8575}" fitToPage="1" showRuler="0">
      <selection activeCell="G20" sqref="G20"/>
      <pageMargins left="0.74803149606299213" right="0.74803149606299213" top="0.98425196850393704" bottom="0.98425196850393704" header="0.51181102362204722" footer="0.51181102362204722"/>
      <pageSetup fitToWidth="4" orientation="portrait" horizontalDpi="300" verticalDpi="300" r:id="rId6"/>
      <headerFooter alignWithMargins="0"/>
    </customSheetView>
    <customSheetView guid="{C2ED3EC0-A5A2-11D4-AD0B-005004AD6C46}" fitToPage="1" printArea="1" showRuler="0">
      <selection activeCell="A6" sqref="A6"/>
      <pageMargins left="0.74803149606299213" right="0.74803149606299213" top="0.98425196850393704" bottom="0.98425196850393704" header="0.51181102362204722" footer="0.51181102362204722"/>
      <pageSetup fitToWidth="4" orientation="portrait" horizontalDpi="300" verticalDpi="300" r:id="rId7"/>
      <headerFooter alignWithMargins="0"/>
    </customSheetView>
    <customSheetView guid="{0A510603-FE9B-4CD5-A4D2-8C62E5448D4B}" fitToPage="1" showRuler="0">
      <selection activeCell="R20" sqref="R20"/>
      <pageMargins left="0.74803149606299213" right="0.74803149606299213" top="0.98425196850393704" bottom="0.98425196850393704" header="0.51181102362204722" footer="0.51181102362204722"/>
      <pageSetup fitToWidth="4" orientation="portrait" horizontalDpi="300" verticalDpi="300" r:id="rId8"/>
      <headerFooter alignWithMargins="0"/>
    </customSheetView>
  </customSheetViews>
  <mergeCells count="3">
    <mergeCell ref="AT2:AT3"/>
    <mergeCell ref="A2:B4"/>
    <mergeCell ref="AC3:AF3"/>
  </mergeCells>
  <phoneticPr fontId="0" type="noConversion"/>
  <pageMargins left="0.74803149606299213" right="0.74803149606299213" top="0.98425196850393704" bottom="0.98425196850393704" header="0.51181102362204722" footer="0.51181102362204722"/>
  <pageSetup fitToWidth="4" orientation="portrait" horizontalDpi="300" verticalDpi="300" r:id="rId9"/>
  <headerFooter alignWithMargins="0"/>
</worksheet>
</file>

<file path=xl/worksheets/sheet5.xml><?xml version="1.0" encoding="utf-8"?>
<worksheet xmlns="http://schemas.openxmlformats.org/spreadsheetml/2006/main" xmlns:r="http://schemas.openxmlformats.org/officeDocument/2006/relationships">
  <sheetPr codeName="Sheet2">
    <pageSetUpPr fitToPage="1"/>
  </sheetPr>
  <dimension ref="A1:AP10"/>
  <sheetViews>
    <sheetView topLeftCell="AH1" zoomScale="80" zoomScaleNormal="80" workbookViewId="0">
      <selection activeCell="AP16" sqref="AP16"/>
    </sheetView>
  </sheetViews>
  <sheetFormatPr defaultColWidth="9.109375" defaultRowHeight="13.8"/>
  <cols>
    <col min="1" max="1" width="9.21875" style="124" customWidth="1"/>
    <col min="2" max="2" width="18.44140625" style="31" bestFit="1" customWidth="1"/>
    <col min="3" max="3" width="26" style="31" bestFit="1" customWidth="1"/>
    <col min="4" max="4" width="12.44140625" style="31" bestFit="1" customWidth="1"/>
    <col min="5" max="5" width="29.77734375" style="31" bestFit="1" customWidth="1"/>
    <col min="6" max="6" width="32.77734375" style="31" bestFit="1" customWidth="1"/>
    <col min="7" max="7" width="28.44140625" style="31" bestFit="1" customWidth="1"/>
    <col min="8" max="8" width="17.21875" style="31" bestFit="1" customWidth="1"/>
    <col min="9" max="9" width="22.6640625" style="31" customWidth="1"/>
    <col min="10" max="10" width="14.109375" style="31" bestFit="1" customWidth="1"/>
    <col min="11" max="11" width="24.44140625" style="124" bestFit="1" customWidth="1"/>
    <col min="12" max="12" width="28.109375" style="124" bestFit="1" customWidth="1"/>
    <col min="13" max="13" width="24.109375" style="124" customWidth="1"/>
    <col min="14" max="14" width="22.88671875" style="124" customWidth="1"/>
    <col min="15" max="15" width="24.33203125" style="124" customWidth="1"/>
    <col min="16" max="16" width="6.88671875" style="124" customWidth="1"/>
    <col min="17" max="17" width="21.109375" style="310" bestFit="1" customWidth="1"/>
    <col min="18" max="18" width="22.33203125" style="124" customWidth="1"/>
    <col min="19" max="19" width="11.6640625" style="124" customWidth="1"/>
    <col min="20" max="20" width="18.6640625" style="124" customWidth="1"/>
    <col min="21" max="21" width="11.88671875" style="124" customWidth="1"/>
    <col min="22" max="22" width="13.5546875" style="124" customWidth="1"/>
    <col min="23" max="23" width="11" style="124" customWidth="1"/>
    <col min="24" max="24" width="14.88671875" style="124" customWidth="1"/>
    <col min="25" max="25" width="14.109375" style="124" customWidth="1"/>
    <col min="26" max="26" width="13.6640625" style="124" customWidth="1"/>
    <col min="27" max="27" width="9.109375" style="124"/>
    <col min="28" max="28" width="23.5546875" style="124" customWidth="1"/>
    <col min="29" max="29" width="16.33203125" style="124" bestFit="1" customWidth="1"/>
    <col min="30" max="30" width="16.88671875" style="124" customWidth="1"/>
    <col min="31" max="31" width="34.5546875" style="124" customWidth="1"/>
    <col min="32" max="32" width="29.5546875" style="124" customWidth="1"/>
    <col min="33" max="33" width="26.44140625" style="124" bestFit="1" customWidth="1"/>
    <col min="34" max="34" width="35.33203125" style="124" bestFit="1" customWidth="1"/>
    <col min="35" max="35" width="24.33203125" style="308" bestFit="1" customWidth="1"/>
    <col min="36" max="36" width="8.33203125" style="308" bestFit="1" customWidth="1"/>
    <col min="37" max="37" width="23.33203125" style="308" bestFit="1" customWidth="1"/>
    <col min="38" max="38" width="4.5546875" style="308" bestFit="1" customWidth="1"/>
    <col min="39" max="39" width="18.6640625" style="124" bestFit="1" customWidth="1"/>
    <col min="40" max="40" width="49" style="124" bestFit="1" customWidth="1"/>
    <col min="41" max="41" width="40.44140625" style="124" bestFit="1" customWidth="1"/>
    <col min="42" max="42" width="30.44140625" style="124" bestFit="1" customWidth="1"/>
    <col min="43" max="43" width="36.44140625" style="124" customWidth="1"/>
    <col min="44" max="44" width="20.44140625" style="124" customWidth="1"/>
    <col min="45" max="16384" width="9.109375" style="124"/>
  </cols>
  <sheetData>
    <row r="1" spans="1:42" ht="13.2">
      <c r="B1" s="345"/>
      <c r="C1" s="345"/>
      <c r="D1" s="345"/>
      <c r="E1" s="345"/>
      <c r="F1" s="345"/>
      <c r="G1" s="345"/>
      <c r="H1" s="345"/>
      <c r="I1" s="345"/>
      <c r="J1" s="345"/>
      <c r="Q1" s="124"/>
      <c r="AI1" s="124"/>
      <c r="AJ1" s="124"/>
      <c r="AK1" s="124"/>
      <c r="AL1" s="124"/>
    </row>
    <row r="2" spans="1:42" ht="38.4" customHeight="1" thickBot="1">
      <c r="B2" s="363"/>
      <c r="C2" s="363"/>
      <c r="D2" s="363"/>
      <c r="E2" s="363"/>
      <c r="F2" s="363"/>
      <c r="G2" s="363"/>
      <c r="H2" s="363"/>
      <c r="I2" s="363"/>
      <c r="J2" s="363"/>
      <c r="Q2" s="364"/>
      <c r="AD2" s="124" t="s">
        <v>686</v>
      </c>
      <c r="AE2" s="124" t="s">
        <v>682</v>
      </c>
      <c r="AF2" s="124" t="s">
        <v>819</v>
      </c>
      <c r="AG2" s="124" t="s">
        <v>820</v>
      </c>
      <c r="AH2" s="124" t="s">
        <v>683</v>
      </c>
      <c r="AI2" s="124"/>
      <c r="AJ2" s="124"/>
      <c r="AK2" s="124"/>
      <c r="AL2" s="124"/>
      <c r="AM2" s="124" t="s">
        <v>681</v>
      </c>
      <c r="AN2" s="124" t="s">
        <v>821</v>
      </c>
      <c r="AO2" s="124" t="s">
        <v>822</v>
      </c>
      <c r="AP2" s="124" t="s">
        <v>823</v>
      </c>
    </row>
    <row r="3" spans="1:42" s="308" customFormat="1" ht="25.5" customHeight="1">
      <c r="B3" s="73" t="s">
        <v>33</v>
      </c>
      <c r="C3" s="73" t="s">
        <v>37</v>
      </c>
      <c r="D3" s="73" t="s">
        <v>38</v>
      </c>
      <c r="E3" s="73" t="s">
        <v>40</v>
      </c>
      <c r="F3" s="73" t="s">
        <v>41</v>
      </c>
      <c r="G3" s="73" t="s">
        <v>42</v>
      </c>
      <c r="H3" s="73" t="s">
        <v>43</v>
      </c>
      <c r="I3" s="73" t="s">
        <v>44</v>
      </c>
      <c r="J3" s="73" t="s">
        <v>39</v>
      </c>
      <c r="K3" s="223" t="s">
        <v>48</v>
      </c>
      <c r="L3" s="223" t="s">
        <v>49</v>
      </c>
      <c r="M3" s="223" t="s">
        <v>36</v>
      </c>
      <c r="N3" s="223" t="s">
        <v>36</v>
      </c>
      <c r="O3" s="395" t="s">
        <v>36</v>
      </c>
      <c r="Q3" s="223" t="s">
        <v>42</v>
      </c>
      <c r="R3" s="223" t="s">
        <v>50</v>
      </c>
      <c r="S3" s="223" t="s">
        <v>43</v>
      </c>
      <c r="T3" s="223" t="s">
        <v>44</v>
      </c>
      <c r="U3" s="223" t="s">
        <v>39</v>
      </c>
      <c r="V3" s="223" t="s">
        <v>51</v>
      </c>
      <c r="W3" s="223" t="s">
        <v>40</v>
      </c>
      <c r="X3" s="223" t="s">
        <v>38</v>
      </c>
      <c r="Y3" s="223" t="s">
        <v>37</v>
      </c>
      <c r="Z3" s="223" t="s">
        <v>33</v>
      </c>
      <c r="AB3" s="223" t="s">
        <v>52</v>
      </c>
      <c r="AC3" s="223" t="s">
        <v>53</v>
      </c>
      <c r="AD3" s="223" t="s">
        <v>54</v>
      </c>
      <c r="AE3" s="223" t="s">
        <v>55</v>
      </c>
      <c r="AF3" s="223" t="s">
        <v>56</v>
      </c>
      <c r="AG3" s="223" t="s">
        <v>57</v>
      </c>
      <c r="AH3" s="223" t="s">
        <v>58</v>
      </c>
      <c r="AI3" s="223" t="s">
        <v>59</v>
      </c>
      <c r="AJ3" s="223" t="s">
        <v>688</v>
      </c>
      <c r="AK3" s="223" t="s">
        <v>807</v>
      </c>
      <c r="AL3" s="223" t="s">
        <v>808</v>
      </c>
      <c r="AM3" s="375" t="s">
        <v>60</v>
      </c>
      <c r="AN3" s="390" t="s">
        <v>46</v>
      </c>
      <c r="AO3" s="391" t="s">
        <v>45</v>
      </c>
      <c r="AP3" s="386" t="s">
        <v>47</v>
      </c>
    </row>
    <row r="4" spans="1:42" ht="26.4">
      <c r="B4" s="401" t="s">
        <v>18</v>
      </c>
      <c r="C4" s="401" t="s">
        <v>10</v>
      </c>
      <c r="D4" s="401" t="s">
        <v>11</v>
      </c>
      <c r="E4" s="401" t="s">
        <v>12</v>
      </c>
      <c r="F4" s="401" t="s">
        <v>13</v>
      </c>
      <c r="G4" s="401" t="s">
        <v>14</v>
      </c>
      <c r="H4" s="401" t="s">
        <v>15</v>
      </c>
      <c r="I4" s="401" t="s">
        <v>16</v>
      </c>
      <c r="J4" s="401" t="s">
        <v>17</v>
      </c>
      <c r="K4" s="401" t="s">
        <v>2</v>
      </c>
      <c r="L4" s="401" t="s">
        <v>3</v>
      </c>
      <c r="M4" s="401" t="s">
        <v>522</v>
      </c>
      <c r="N4" s="401" t="s">
        <v>523</v>
      </c>
      <c r="O4" s="401" t="s">
        <v>4</v>
      </c>
      <c r="Q4" s="128" t="s">
        <v>24</v>
      </c>
      <c r="R4" s="128" t="s">
        <v>31</v>
      </c>
      <c r="S4" s="128" t="s">
        <v>25</v>
      </c>
      <c r="T4" s="128" t="s">
        <v>1</v>
      </c>
      <c r="U4" s="128" t="s">
        <v>26</v>
      </c>
      <c r="V4" s="128" t="s">
        <v>27</v>
      </c>
      <c r="W4" s="128" t="s">
        <v>30</v>
      </c>
      <c r="X4" s="128" t="s">
        <v>29</v>
      </c>
      <c r="Y4" s="128" t="s">
        <v>19</v>
      </c>
      <c r="Z4" s="128" t="s">
        <v>28</v>
      </c>
      <c r="AB4" s="348" t="s">
        <v>512</v>
      </c>
      <c r="AC4" s="348" t="s">
        <v>5</v>
      </c>
      <c r="AD4" s="348" t="s">
        <v>744</v>
      </c>
      <c r="AE4" s="348" t="s">
        <v>6</v>
      </c>
      <c r="AF4" s="348" t="s">
        <v>687</v>
      </c>
      <c r="AG4" s="348" t="s">
        <v>66</v>
      </c>
      <c r="AH4" s="348" t="s">
        <v>7</v>
      </c>
      <c r="AI4" s="348" t="s">
        <v>513</v>
      </c>
      <c r="AJ4" s="348"/>
      <c r="AK4" s="348" t="s">
        <v>806</v>
      </c>
      <c r="AL4" s="348" t="s">
        <v>808</v>
      </c>
      <c r="AM4" s="389" t="s">
        <v>8</v>
      </c>
      <c r="AN4" s="402" t="s">
        <v>684</v>
      </c>
      <c r="AO4" s="403" t="s">
        <v>668</v>
      </c>
      <c r="AP4" s="404" t="s">
        <v>9</v>
      </c>
    </row>
    <row r="5" spans="1:42" ht="28.95" customHeight="1">
      <c r="A5" s="356" t="s">
        <v>652</v>
      </c>
      <c r="B5" s="159">
        <f>Z5+273.15</f>
        <v>292.89286903938239</v>
      </c>
      <c r="C5" s="221">
        <f>Y5</f>
        <v>706.67916511442365</v>
      </c>
      <c r="D5" s="221">
        <f>X5</f>
        <v>38.520381219816002</v>
      </c>
      <c r="E5" s="221">
        <f>W5</f>
        <v>10</v>
      </c>
      <c r="F5" s="221">
        <f>R5/100</f>
        <v>1</v>
      </c>
      <c r="G5" s="221">
        <f>Q5/100</f>
        <v>0</v>
      </c>
      <c r="H5" s="221">
        <f t="shared" ref="H5:J7" si="0">S5/100</f>
        <v>0.25</v>
      </c>
      <c r="I5" s="221">
        <f t="shared" si="0"/>
        <v>0.37</v>
      </c>
      <c r="J5" s="221">
        <f t="shared" si="0"/>
        <v>1</v>
      </c>
      <c r="K5" s="220">
        <f>AO5</f>
        <v>260.39784321903517</v>
      </c>
      <c r="L5" s="220">
        <f>AN5</f>
        <v>361.93893251714684</v>
      </c>
      <c r="M5" s="222">
        <f>IF((D5&gt;0),(AP5))</f>
        <v>497.86942058894567</v>
      </c>
      <c r="N5" s="222" t="b">
        <f>IF((D5=0),(L5))</f>
        <v>0</v>
      </c>
      <c r="O5" s="396">
        <f>M5+N5</f>
        <v>497.86942058894567</v>
      </c>
      <c r="Q5" s="376">
        <f>'Energy Budget'!S5</f>
        <v>0</v>
      </c>
      <c r="R5" s="221">
        <f>'Energy Budget'!R5</f>
        <v>100</v>
      </c>
      <c r="S5" s="221">
        <f>'Energy Budget'!T5</f>
        <v>25</v>
      </c>
      <c r="T5" s="221">
        <f>'Energy Budget'!K5</f>
        <v>37</v>
      </c>
      <c r="U5" s="222">
        <f>'Energy Budget'!P5</f>
        <v>100</v>
      </c>
      <c r="V5" s="220">
        <v>1.7453293000000002E-2</v>
      </c>
      <c r="W5" s="222">
        <f>'Energy Budget'!Q5</f>
        <v>10</v>
      </c>
      <c r="X5" s="222">
        <f>'Energy Budget'!O5</f>
        <v>38.520381219816002</v>
      </c>
      <c r="Y5" s="221">
        <f>'Energy Budget'!N5</f>
        <v>706.67916511442365</v>
      </c>
      <c r="Z5" s="221">
        <f>'Energy Budget'!D5</f>
        <v>19.742869039382391</v>
      </c>
      <c r="AB5" s="220">
        <f>(E5*C5/100)</f>
        <v>70.667916511442357</v>
      </c>
      <c r="AC5" s="220">
        <f>E5/100</f>
        <v>0.1</v>
      </c>
      <c r="AD5" s="220">
        <f>D5*V5</f>
        <v>0.67230749990114613</v>
      </c>
      <c r="AE5" s="220">
        <f>(1.2*((0.0000000567)*(B5^4)))-171</f>
        <v>329.72525652553475</v>
      </c>
      <c r="AF5" s="220">
        <f>((1-AC5)*C5)/(TAN(AD5))</f>
        <v>798.99214191261422</v>
      </c>
      <c r="AG5" s="220">
        <f>AF5/3.141592654</f>
        <v>254.32709772073912</v>
      </c>
      <c r="AH5" s="220">
        <f>0.98*(0.0000000567*(B5^4))*(1-J5)</f>
        <v>0</v>
      </c>
      <c r="AI5" s="220">
        <f>(C5*F5*H5)/2+((C5*F5*(Q5/100))/2)</f>
        <v>88.334895639302957</v>
      </c>
      <c r="AJ5" s="222"/>
      <c r="AK5" s="222">
        <f>(('&lt;&lt;COMFA Questionaire&gt;&gt;'!$D$27*('&lt;&lt;COMFA Questionaire&gt;&gt;'!$D$29*100))/3600)^0.5</f>
        <v>1.9748417658131499</v>
      </c>
      <c r="AL5" s="222">
        <v>3.1415926540000001</v>
      </c>
      <c r="AM5" s="373">
        <f>0.98*(0.0000000567*(B5^4))</f>
        <v>408.92562616252008</v>
      </c>
      <c r="AN5" s="392">
        <f>(((AH5+(J5*AE5))*0.5)+(AM5*0.5))*0.98</f>
        <v>361.93893251714684</v>
      </c>
      <c r="AO5" s="382">
        <f>(((AG5*F5)+(J5*AB5)+AB5*(1-J5)*G5)+(AI5))*(1-I5)</f>
        <v>260.39784321903517</v>
      </c>
      <c r="AP5" s="387">
        <f>((AO5+AN5)*0.8)</f>
        <v>497.86942058894567</v>
      </c>
    </row>
    <row r="6" spans="1:42" ht="28.95" customHeight="1">
      <c r="A6" s="356" t="s">
        <v>816</v>
      </c>
      <c r="B6" s="159">
        <f>Z6+273.15</f>
        <v>292.89286903938239</v>
      </c>
      <c r="C6" s="221">
        <f>Y6</f>
        <v>706.67916511442365</v>
      </c>
      <c r="D6" s="221">
        <f>X6</f>
        <v>38.520381219816002</v>
      </c>
      <c r="E6" s="221">
        <f>W6</f>
        <v>10</v>
      </c>
      <c r="F6" s="221">
        <f>R6/100</f>
        <v>1</v>
      </c>
      <c r="G6" s="221">
        <f>Q6/100</f>
        <v>0</v>
      </c>
      <c r="H6" s="221">
        <f t="shared" ref="H6" si="1">S6/100</f>
        <v>0.25</v>
      </c>
      <c r="I6" s="221">
        <f t="shared" ref="I6" si="2">T6/100</f>
        <v>0.37</v>
      </c>
      <c r="J6" s="221">
        <f t="shared" ref="J6" si="3">U6/100</f>
        <v>1</v>
      </c>
      <c r="K6" s="220">
        <f>AO6</f>
        <v>257.68230045613149</v>
      </c>
      <c r="L6" s="220">
        <f>AN6</f>
        <v>361.93893251714684</v>
      </c>
      <c r="M6" s="222">
        <f>IF((D6&gt;0),(AP6))</f>
        <v>495.69698637862268</v>
      </c>
      <c r="N6" s="222" t="b">
        <f>IF((D6=0),(L6))</f>
        <v>0</v>
      </c>
      <c r="O6" s="396">
        <f>M6+N6</f>
        <v>495.69698637862268</v>
      </c>
      <c r="Q6" s="376">
        <f>'Energy Budget'!S6</f>
        <v>0</v>
      </c>
      <c r="R6" s="221">
        <f>'Energy Budget'!R6</f>
        <v>100</v>
      </c>
      <c r="S6" s="221">
        <f>'Energy Budget'!T6</f>
        <v>25</v>
      </c>
      <c r="T6" s="221">
        <f>'Energy Budget'!K6</f>
        <v>37</v>
      </c>
      <c r="U6" s="222">
        <f>'Energy Budget'!P6</f>
        <v>100</v>
      </c>
      <c r="V6" s="220">
        <v>1.7453293000000002E-2</v>
      </c>
      <c r="W6" s="222">
        <f>'Energy Budget'!Q6</f>
        <v>10</v>
      </c>
      <c r="X6" s="222">
        <f>'Energy Budget'!O6</f>
        <v>38.520381219816002</v>
      </c>
      <c r="Y6" s="221">
        <f>'Energy Budget'!N6</f>
        <v>706.67916511442365</v>
      </c>
      <c r="Z6" s="221">
        <f>'Energy Budget'!D6</f>
        <v>19.742869039382391</v>
      </c>
      <c r="AB6" s="220">
        <f>(E6*C6/100)</f>
        <v>70.667916511442357</v>
      </c>
      <c r="AC6" s="220">
        <f>E6/100</f>
        <v>0.1</v>
      </c>
      <c r="AD6" s="220">
        <f>D6*V6</f>
        <v>0.67230749990114613</v>
      </c>
      <c r="AE6" s="220">
        <f>(1.2*((0.0000000567)*(B6^4)))-171</f>
        <v>329.72525652553475</v>
      </c>
      <c r="AF6" s="220">
        <f>((1-AC6)*C6)/(TAN(AD6))</f>
        <v>798.99214191261422</v>
      </c>
      <c r="AG6" s="220">
        <f>(AF6/AL6)*AK6/2</f>
        <v>251.12788737847899</v>
      </c>
      <c r="AH6" s="220">
        <f>0.98*(0.0000000567*(B6^4))*(1-J6)</f>
        <v>0</v>
      </c>
      <c r="AI6" s="220">
        <f>((C6*F6*H6)/2+((C6*F6*(Q6/100))/2))*AK6/2</f>
        <v>87.22372064362068</v>
      </c>
      <c r="AJ6" s="222"/>
      <c r="AK6" s="222">
        <f>(('&lt;&lt;COMFA Questionaire&gt;&gt;'!$D$27*('&lt;&lt;COMFA Questionaire&gt;&gt;'!$D$29*100))/3600)^0.5</f>
        <v>1.9748417658131499</v>
      </c>
      <c r="AL6" s="222">
        <v>3.1415926540000001</v>
      </c>
      <c r="AM6" s="373">
        <f>0.98*(0.0000000567*(B6^4))</f>
        <v>408.92562616252008</v>
      </c>
      <c r="AN6" s="392">
        <f>(((AH6+(J6*AE6))*0.5)+(AM6*0.5))*0.98</f>
        <v>361.93893251714684</v>
      </c>
      <c r="AO6" s="382">
        <f>(((AG6*F6)+(J6*AB6)+AB6*(1-J6)*G6)+(AI6))*(1-I6)</f>
        <v>257.68230045613149</v>
      </c>
      <c r="AP6" s="387">
        <f>((AO6+AN6)*0.8)</f>
        <v>495.69698637862268</v>
      </c>
    </row>
    <row r="7" spans="1:42" ht="28.2" customHeight="1">
      <c r="A7" s="356" t="s">
        <v>653</v>
      </c>
      <c r="B7" s="159">
        <f>Z7+273.15</f>
        <v>292.89286903938239</v>
      </c>
      <c r="C7" s="159">
        <f>Y7</f>
        <v>706.67916511442365</v>
      </c>
      <c r="D7" s="159">
        <f>X7</f>
        <v>38.520381219816002</v>
      </c>
      <c r="E7" s="221">
        <f>W7</f>
        <v>10</v>
      </c>
      <c r="F7" s="221">
        <f>R7/100</f>
        <v>1</v>
      </c>
      <c r="G7" s="221">
        <f>Q7/100</f>
        <v>0</v>
      </c>
      <c r="H7" s="221">
        <f t="shared" si="0"/>
        <v>0.25</v>
      </c>
      <c r="I7" s="221">
        <f t="shared" si="0"/>
        <v>0.37</v>
      </c>
      <c r="J7" s="221">
        <f t="shared" si="0"/>
        <v>1</v>
      </c>
      <c r="K7" s="220">
        <f>AO7</f>
        <v>260.39784321903517</v>
      </c>
      <c r="L7" s="220">
        <f>AN7</f>
        <v>361.93893251714684</v>
      </c>
      <c r="M7" s="222">
        <f>IF((D7&gt;0),(AP7))</f>
        <v>497.86942058894567</v>
      </c>
      <c r="N7" s="222" t="b">
        <f>IF((D7=0),(L7))</f>
        <v>0</v>
      </c>
      <c r="O7" s="396">
        <f>M7+N7</f>
        <v>497.86942058894567</v>
      </c>
      <c r="Q7" s="376">
        <f>'Energy Budget'!S7</f>
        <v>0</v>
      </c>
      <c r="R7" s="221">
        <f>'Energy Budget'!R7</f>
        <v>100</v>
      </c>
      <c r="S7" s="221">
        <f>'Energy Budget'!T7</f>
        <v>25</v>
      </c>
      <c r="T7" s="221">
        <f>'Energy Budget'!K7</f>
        <v>37</v>
      </c>
      <c r="U7" s="222">
        <f>'Energy Budget'!P7</f>
        <v>100</v>
      </c>
      <c r="V7" s="220">
        <v>1.7453293000000002E-2</v>
      </c>
      <c r="W7" s="222">
        <f>'Energy Budget'!Q6</f>
        <v>10</v>
      </c>
      <c r="X7" s="222">
        <f>'Energy Budget'!O6</f>
        <v>38.520381219816002</v>
      </c>
      <c r="Y7" s="221">
        <f>'Energy Budget'!N6</f>
        <v>706.67916511442365</v>
      </c>
      <c r="Z7" s="221">
        <f>'Energy Budget'!D6</f>
        <v>19.742869039382391</v>
      </c>
      <c r="AB7" s="220">
        <f>(E7*C7/100)</f>
        <v>70.667916511442357</v>
      </c>
      <c r="AC7" s="220">
        <f>E7/100</f>
        <v>0.1</v>
      </c>
      <c r="AD7" s="220">
        <f>D7*V7</f>
        <v>0.67230749990114613</v>
      </c>
      <c r="AE7" s="220">
        <f>(1.2*((0.0000000567)*(B7^4)))-171</f>
        <v>329.72525652553475</v>
      </c>
      <c r="AF7" s="220">
        <f>((1-AC7)*C7)/(TAN(AD7))</f>
        <v>798.99214191261422</v>
      </c>
      <c r="AG7" s="220">
        <f>AF7/3.141592654</f>
        <v>254.32709772073912</v>
      </c>
      <c r="AH7" s="220">
        <f>0.98*(0.0000000567*(B7^4))*(1-J7)</f>
        <v>0</v>
      </c>
      <c r="AI7" s="220">
        <f>(C7*F7*H7)/2+((C7*F7*(Q7/100))/2)</f>
        <v>88.334895639302957</v>
      </c>
      <c r="AJ7" s="222">
        <f>(C7*F7*H7)/2+((C7*F7*(Q7/100))/2/AK7)</f>
        <v>88.334895639302957</v>
      </c>
      <c r="AK7" s="222">
        <f>(('&lt;&lt;COMFA Questionaire&gt;&gt;'!$D$27*('&lt;&lt;COMFA Questionaire&gt;&gt;'!$D$29*100))/3600)^0.5</f>
        <v>1.9748417658131499</v>
      </c>
      <c r="AL7" s="222">
        <v>3.1415926540000001</v>
      </c>
      <c r="AM7" s="373">
        <f>0.98*(0.0000000567*(B7^4))</f>
        <v>408.92562616252008</v>
      </c>
      <c r="AN7" s="392">
        <f>(((AH7+(J7*AE7))*0.5)+(AM7*0.5))*0.98</f>
        <v>361.93893251714684</v>
      </c>
      <c r="AO7" s="382">
        <f>(((AG7*F7)+(J7*AB7)+AB7*(1-J7)*G7)+(AI7))*(1-I7)</f>
        <v>260.39784321903517</v>
      </c>
      <c r="AP7" s="387">
        <f>((AO7+AN7)*0.8)</f>
        <v>497.86942058894567</v>
      </c>
    </row>
    <row r="8" spans="1:42" ht="28.2" customHeight="1" thickBot="1">
      <c r="A8" s="356" t="s">
        <v>817</v>
      </c>
      <c r="B8" s="159">
        <f>Z8+273.15</f>
        <v>292.89286903938239</v>
      </c>
      <c r="C8" s="159">
        <f>Y8</f>
        <v>706.67916511442365</v>
      </c>
      <c r="D8" s="159">
        <f>X8</f>
        <v>38.520381219816002</v>
      </c>
      <c r="E8" s="221">
        <f>W8</f>
        <v>10</v>
      </c>
      <c r="F8" s="221">
        <f>R8/100</f>
        <v>1</v>
      </c>
      <c r="G8" s="221">
        <f>Q8/100</f>
        <v>0</v>
      </c>
      <c r="H8" s="221">
        <f t="shared" ref="H8" si="4">S8/100</f>
        <v>0.25</v>
      </c>
      <c r="I8" s="221">
        <f t="shared" ref="I8" si="5">T8/100</f>
        <v>0.37</v>
      </c>
      <c r="J8" s="221">
        <f t="shared" ref="J8" si="6">U8/100</f>
        <v>1</v>
      </c>
      <c r="K8" s="220">
        <f>AO8</f>
        <v>257.68230045613149</v>
      </c>
      <c r="L8" s="220">
        <f>AN8</f>
        <v>361.93893251714684</v>
      </c>
      <c r="M8" s="222">
        <f>IF((D8&gt;0),(AP8))</f>
        <v>495.69698637862268</v>
      </c>
      <c r="N8" s="222" t="b">
        <f>IF((D8=0),(L8))</f>
        <v>0</v>
      </c>
      <c r="O8" s="396">
        <f>M8+N8</f>
        <v>495.69698637862268</v>
      </c>
      <c r="Q8" s="376">
        <f>'Energy Budget'!S8</f>
        <v>0</v>
      </c>
      <c r="R8" s="221">
        <f>'Energy Budget'!R8</f>
        <v>100</v>
      </c>
      <c r="S8" s="221">
        <f>'Energy Budget'!T8</f>
        <v>25</v>
      </c>
      <c r="T8" s="221">
        <f>'Energy Budget'!K8</f>
        <v>37</v>
      </c>
      <c r="U8" s="222">
        <f>'Energy Budget'!P8</f>
        <v>100</v>
      </c>
      <c r="V8" s="220">
        <v>1.7453293000000002E-2</v>
      </c>
      <c r="W8" s="222">
        <f>'Energy Budget'!Q7</f>
        <v>10</v>
      </c>
      <c r="X8" s="222">
        <f>'Energy Budget'!O7</f>
        <v>38.520381219816002</v>
      </c>
      <c r="Y8" s="221">
        <f>'Energy Budget'!N7</f>
        <v>706.67916511442365</v>
      </c>
      <c r="Z8" s="221">
        <f>'Energy Budget'!D7</f>
        <v>19.742869039382391</v>
      </c>
      <c r="AB8" s="220">
        <f>(E8*C8/100)</f>
        <v>70.667916511442357</v>
      </c>
      <c r="AC8" s="220">
        <f>E8/100</f>
        <v>0.1</v>
      </c>
      <c r="AD8" s="220">
        <f>D8*V8</f>
        <v>0.67230749990114613</v>
      </c>
      <c r="AE8" s="220">
        <f>(1.2*((0.0000000567)*(B8^4)))-171</f>
        <v>329.72525652553475</v>
      </c>
      <c r="AF8" s="220">
        <f>((1-AC8)*C8)/(TAN(AD8))</f>
        <v>798.99214191261422</v>
      </c>
      <c r="AG8" s="220">
        <f>(AF6/AL8)*AK8/2</f>
        <v>251.12788737847899</v>
      </c>
      <c r="AH8" s="220">
        <f>0.98*(0.0000000567*(B8^4))*(1-J8)</f>
        <v>0</v>
      </c>
      <c r="AI8" s="220">
        <f>((C8*F8*H8)/2+((C8*F8*(Q8/100))/2))*AK8/2</f>
        <v>87.22372064362068</v>
      </c>
      <c r="AJ8" s="222">
        <f>(C8*F8*H8)/2+((C8*F8*(Q8/100))/2/AK8)</f>
        <v>88.334895639302957</v>
      </c>
      <c r="AK8" s="222">
        <f>(('&lt;&lt;COMFA Questionaire&gt;&gt;'!$D$27*('&lt;&lt;COMFA Questionaire&gt;&gt;'!$D$29*100))/3600)^0.5</f>
        <v>1.9748417658131499</v>
      </c>
      <c r="AL8" s="222">
        <v>3.1415926540000001</v>
      </c>
      <c r="AM8" s="373">
        <f>0.98*(0.0000000567*(B8^4))</f>
        <v>408.92562616252008</v>
      </c>
      <c r="AN8" s="393">
        <f>(((AH8+(J8*AE8))*0.5)+(AM8*0.5))*0.98</f>
        <v>361.93893251714684</v>
      </c>
      <c r="AO8" s="394">
        <f>(((AG8*F8)+(J8*AB8)+AB8*(1-J8)*G8)+(AI8))*(1-I8)</f>
        <v>257.68230045613149</v>
      </c>
      <c r="AP8" s="388">
        <f>((AO8+AN8)*0.8)</f>
        <v>495.69698637862268</v>
      </c>
    </row>
    <row r="9" spans="1:42">
      <c r="A9" s="308"/>
      <c r="E9" s="129"/>
      <c r="F9" s="129"/>
      <c r="G9" s="129"/>
      <c r="H9" s="129"/>
      <c r="I9" s="129"/>
      <c r="J9" s="129"/>
      <c r="Q9" s="309"/>
      <c r="R9" s="34"/>
      <c r="S9" s="34"/>
      <c r="T9" s="34"/>
      <c r="U9" s="125"/>
      <c r="W9" s="125"/>
      <c r="X9" s="125"/>
      <c r="Y9" s="130"/>
      <c r="Z9" s="130"/>
    </row>
    <row r="10" spans="1:42" ht="19.8" customHeight="1">
      <c r="AI10" s="344"/>
      <c r="AJ10" s="344"/>
      <c r="AK10" s="344"/>
      <c r="AL10" s="344"/>
    </row>
  </sheetData>
  <customSheetViews>
    <customSheetView guid="{DEEDC23C-5E0A-459A-BE7F-FE8D0597CCC6}" scale="75" fitToPage="1" topLeftCell="D1">
      <pane xSplit="3.3063829787234043" topLeftCell="AD1" activePane="topRight"/>
      <selection pane="topRight" activeCell="AD6" sqref="AD6"/>
      <pageMargins left="0.75" right="0.75" top="1" bottom="1" header="0.5" footer="0.5"/>
      <pageSetup scale="37" orientation="landscape" r:id="rId1"/>
      <headerFooter alignWithMargins="0"/>
    </customSheetView>
    <customSheetView guid="{D2F15E24-6D0C-42A6-AC7E-867035E37C0D}" scale="75" showPageBreaks="1" fitToPage="1" printArea="1" showRuler="0" topLeftCell="G1">
      <pane xSplit="8.6875" topLeftCell="AJ1"/>
      <selection activeCell="J5" sqref="J5"/>
      <pageMargins left="0.75" right="0.75" top="1" bottom="1" header="0.5" footer="0.5"/>
      <pageSetup scale="37" orientation="landscape" r:id="rId2"/>
      <headerFooter alignWithMargins="0"/>
    </customSheetView>
    <customSheetView guid="{B8F7A2A6-ADDA-446E-A2E2-71D108D720EE}" scale="75" fitToPage="1" showRuler="0" topLeftCell="K1">
      <pane xSplit="12.819672131147541" topLeftCell="AJ1"/>
      <selection activeCell="AF3" sqref="AF3"/>
      <pageMargins left="0.75" right="0.75" top="1" bottom="1" header="0.5" footer="0.5"/>
      <pageSetup scale="35" orientation="landscape" r:id="rId3"/>
      <headerFooter alignWithMargins="0"/>
    </customSheetView>
    <customSheetView guid="{61DBA1B3-E59B-4919-9AAE-0AA2686EA6EF}" scale="75" showPageBreaks="1" fitToPage="1" printArea="1" showRuler="0" topLeftCell="M1">
      <pane xSplit="13.238938053097344" topLeftCell="D1"/>
      <selection activeCell="X25" sqref="M24:X25"/>
      <pageMargins left="0.75" right="0.75" top="1" bottom="1" header="0.5" footer="0.5"/>
      <pageSetup scale="37" orientation="landscape" r:id="rId4"/>
      <headerFooter alignWithMargins="0"/>
    </customSheetView>
    <customSheetView guid="{E8C32DA9-0164-4F67-B3EC-42FCEEB16D5C}" scale="75" fitToPage="1" showRuler="0" topLeftCell="G1">
      <pane xSplit="5.1081081081081079" topLeftCell="AJ1"/>
      <selection activeCell="J5" sqref="J5"/>
      <pageMargins left="0.75" right="0.75" top="1" bottom="1" header="0.5" footer="0.5"/>
      <pageSetup scale="37" orientation="landscape" r:id="rId5"/>
      <headerFooter alignWithMargins="0"/>
    </customSheetView>
    <customSheetView guid="{D174C659-3169-4E0A-9FBC-11FF945F8575}" scale="75" fitToPage="1" showRuler="0">
      <pane xSplit="5.9023668639053257" topLeftCell="AI1"/>
      <selection activeCell="B4" sqref="B4"/>
      <pageMargins left="0.75" right="0.75" top="1" bottom="1" header="0.5" footer="0.5"/>
      <pageSetup scale="86" orientation="landscape" r:id="rId6"/>
      <headerFooter alignWithMargins="0"/>
    </customSheetView>
    <customSheetView guid="{C2ED3EC0-A5A2-11D4-AD0B-005004AD6C46}" scale="75" fitToPage="1" showRuler="0">
      <pane xSplit="6" topLeftCell="AI1"/>
      <selection activeCell="B4" sqref="B4"/>
      <pageMargins left="0.75" right="0.75" top="1" bottom="1" header="0.5" footer="0.5"/>
      <pageSetup scale="86" orientation="landscape" r:id="rId7"/>
      <headerFooter alignWithMargins="0"/>
    </customSheetView>
    <customSheetView guid="{0A510603-FE9B-4CD5-A4D2-8C62E5448D4B}" scale="75" fitToPage="1" showRuler="0" topLeftCell="M1">
      <pane xSplit="13.238938053097344" topLeftCell="AJ1" activePane="topRight"/>
      <selection pane="topRight" activeCell="AG4" sqref="AG4:AG185"/>
      <pageMargins left="0.75" right="0.75" top="1" bottom="1" header="0.5" footer="0.5"/>
      <pageSetup scale="37" orientation="landscape" r:id="rId8"/>
      <headerFooter alignWithMargins="0"/>
    </customSheetView>
  </customSheetViews>
  <phoneticPr fontId="0" type="noConversion"/>
  <pageMargins left="0.75" right="0.75" top="1" bottom="1" header="0.5" footer="0.5"/>
  <pageSetup scale="37" orientation="landscape" r:id="rId9"/>
  <headerFooter alignWithMargins="0"/>
</worksheet>
</file>

<file path=xl/worksheets/sheet6.xml><?xml version="1.0" encoding="utf-8"?>
<worksheet xmlns="http://schemas.openxmlformats.org/spreadsheetml/2006/main" xmlns:r="http://schemas.openxmlformats.org/officeDocument/2006/relationships">
  <sheetPr codeName="Sheet7"/>
  <dimension ref="A1:AF38"/>
  <sheetViews>
    <sheetView zoomScaleNormal="100" workbookViewId="0">
      <selection activeCell="I22" sqref="I22"/>
    </sheetView>
  </sheetViews>
  <sheetFormatPr defaultColWidth="8.88671875" defaultRowHeight="13.2"/>
  <cols>
    <col min="1" max="1" width="4.5546875" style="33" customWidth="1"/>
    <col min="2" max="2" width="8.6640625" style="33" bestFit="1" customWidth="1"/>
    <col min="3" max="3" width="5.44140625" style="33" bestFit="1" customWidth="1"/>
    <col min="4" max="4" width="12.33203125" style="33" bestFit="1" customWidth="1"/>
    <col min="5" max="5" width="10.6640625" style="33" bestFit="1" customWidth="1"/>
    <col min="6" max="6" width="9.5546875" style="33" bestFit="1" customWidth="1"/>
    <col min="7" max="7" width="24.44140625" style="33" bestFit="1" customWidth="1"/>
    <col min="8" max="8" width="4.109375" style="140" customWidth="1"/>
    <col min="9" max="10" width="22.109375" style="33" bestFit="1" customWidth="1"/>
    <col min="11" max="11" width="9" style="140" bestFit="1" customWidth="1"/>
    <col min="12" max="12" width="30.6640625" style="33" bestFit="1" customWidth="1"/>
    <col min="13" max="13" width="32.109375" style="33" customWidth="1"/>
    <col min="14" max="14" width="4.6640625" style="140" customWidth="1"/>
    <col min="15" max="15" width="13" style="33" bestFit="1" customWidth="1"/>
    <col min="16" max="16" width="18.5546875" style="33" bestFit="1" customWidth="1"/>
    <col min="17" max="17" width="23.6640625" style="33" bestFit="1" customWidth="1"/>
    <col min="18" max="18" width="13.6640625" style="33" bestFit="1" customWidth="1"/>
    <col min="19" max="19" width="14.33203125" style="33" bestFit="1" customWidth="1"/>
    <col min="20" max="20" width="8.88671875" style="33"/>
    <col min="21" max="21" width="38.44140625" style="33" customWidth="1"/>
    <col min="22" max="22" width="18.109375" style="33" customWidth="1"/>
    <col min="23" max="23" width="17.6640625" style="33" customWidth="1"/>
    <col min="24" max="24" width="15.44140625" style="33" customWidth="1"/>
    <col min="25" max="25" width="18.44140625" style="33" customWidth="1"/>
    <col min="26" max="26" width="20.6640625" style="33" customWidth="1"/>
    <col min="27" max="27" width="22.6640625" style="33" customWidth="1"/>
    <col min="28" max="28" width="31.33203125" style="33" customWidth="1"/>
    <col min="29" max="29" width="13.33203125" style="33" customWidth="1"/>
    <col min="30" max="30" width="11.33203125" style="33" customWidth="1"/>
    <col min="31" max="16384" width="8.88671875" style="33"/>
  </cols>
  <sheetData>
    <row r="1" spans="1:32" ht="31.95" customHeight="1" thickBot="1">
      <c r="L1" s="33" t="s">
        <v>584</v>
      </c>
    </row>
    <row r="2" spans="1:32" s="171" customFormat="1" ht="18.600000000000001" customHeight="1">
      <c r="B2" s="173" t="s">
        <v>538</v>
      </c>
      <c r="C2" s="195" t="s">
        <v>539</v>
      </c>
      <c r="D2" s="195" t="s">
        <v>540</v>
      </c>
      <c r="E2" s="195" t="s">
        <v>541</v>
      </c>
      <c r="F2" s="195" t="s">
        <v>542</v>
      </c>
      <c r="G2" s="174" t="s">
        <v>543</v>
      </c>
      <c r="H2" s="206"/>
      <c r="I2" s="191" t="s">
        <v>544</v>
      </c>
      <c r="J2" s="191" t="s">
        <v>545</v>
      </c>
      <c r="K2" s="178"/>
      <c r="L2" s="185" t="s">
        <v>546</v>
      </c>
      <c r="M2" s="185" t="s">
        <v>547</v>
      </c>
      <c r="N2" s="206"/>
      <c r="O2" s="199" t="s">
        <v>548</v>
      </c>
      <c r="P2" s="200" t="s">
        <v>548</v>
      </c>
      <c r="Q2" s="195" t="s">
        <v>548</v>
      </c>
      <c r="R2" s="200" t="s">
        <v>549</v>
      </c>
      <c r="S2" s="174" t="s">
        <v>550</v>
      </c>
      <c r="U2" s="170" t="s">
        <v>99</v>
      </c>
      <c r="V2" s="170" t="s">
        <v>196</v>
      </c>
      <c r="W2" s="170" t="s">
        <v>246</v>
      </c>
      <c r="X2" s="170" t="s">
        <v>247</v>
      </c>
      <c r="Z2" s="172"/>
      <c r="AA2" s="172"/>
      <c r="AB2" s="172"/>
      <c r="AC2" s="172"/>
      <c r="AD2" s="172"/>
      <c r="AE2" s="172"/>
      <c r="AF2" s="172"/>
    </row>
    <row r="3" spans="1:32">
      <c r="B3" s="196" t="s">
        <v>551</v>
      </c>
      <c r="C3" s="159" t="s">
        <v>551</v>
      </c>
      <c r="D3" s="161" t="s">
        <v>552</v>
      </c>
      <c r="E3" s="161" t="s">
        <v>553</v>
      </c>
      <c r="F3" s="161" t="s">
        <v>554</v>
      </c>
      <c r="G3" s="197" t="s">
        <v>555</v>
      </c>
      <c r="H3" s="207"/>
      <c r="I3" s="192" t="s">
        <v>556</v>
      </c>
      <c r="J3" s="192" t="s">
        <v>556</v>
      </c>
      <c r="K3" s="179"/>
      <c r="L3" s="186" t="s">
        <v>557</v>
      </c>
      <c r="M3" s="186" t="s">
        <v>557</v>
      </c>
      <c r="N3" s="207"/>
      <c r="O3" s="201" t="s">
        <v>558</v>
      </c>
      <c r="P3" s="162" t="s">
        <v>559</v>
      </c>
      <c r="Q3" s="161" t="s">
        <v>560</v>
      </c>
      <c r="R3" s="159" t="s">
        <v>554</v>
      </c>
      <c r="S3" s="197" t="s">
        <v>560</v>
      </c>
      <c r="U3" s="77" t="s">
        <v>100</v>
      </c>
      <c r="V3" s="74">
        <v>50</v>
      </c>
      <c r="W3" s="75">
        <v>0</v>
      </c>
      <c r="X3" s="76">
        <f>W3/3.6</f>
        <v>0</v>
      </c>
    </row>
    <row r="4" spans="1:32">
      <c r="A4" s="32"/>
      <c r="B4" s="196" t="s">
        <v>551</v>
      </c>
      <c r="C4" s="159" t="s">
        <v>551</v>
      </c>
      <c r="D4" s="163" t="s">
        <v>561</v>
      </c>
      <c r="E4" s="163" t="s">
        <v>562</v>
      </c>
      <c r="F4" s="163" t="s">
        <v>563</v>
      </c>
      <c r="G4" s="198" t="s">
        <v>568</v>
      </c>
      <c r="H4" s="205"/>
      <c r="I4" s="192" t="s">
        <v>585</v>
      </c>
      <c r="J4" s="192" t="s">
        <v>586</v>
      </c>
      <c r="K4" s="180"/>
      <c r="L4" s="187" t="s">
        <v>569</v>
      </c>
      <c r="M4" s="187" t="s">
        <v>570</v>
      </c>
      <c r="N4" s="205"/>
      <c r="O4" s="202" t="s">
        <v>564</v>
      </c>
      <c r="P4" s="164" t="s">
        <v>565</v>
      </c>
      <c r="Q4" s="160" t="s">
        <v>571</v>
      </c>
      <c r="R4" s="165" t="s">
        <v>566</v>
      </c>
      <c r="S4" s="203" t="s">
        <v>196</v>
      </c>
      <c r="U4" s="77" t="s">
        <v>101</v>
      </c>
      <c r="V4" s="74">
        <v>70</v>
      </c>
      <c r="W4" s="75">
        <v>0</v>
      </c>
      <c r="X4" s="76">
        <f t="shared" ref="X4:X26" si="0">W4/3.6</f>
        <v>0</v>
      </c>
    </row>
    <row r="5" spans="1:32" s="140" customFormat="1" ht="22.2" customHeight="1" thickBot="1">
      <c r="A5" s="190"/>
      <c r="B5" s="212" t="str">
        <f>'&lt;&lt;COMFA Questionaire&gt;&gt;'!D33</f>
        <v>Male</v>
      </c>
      <c r="C5" s="213">
        <f>'&lt;&lt;COMFA Questionaire&gt;&gt;'!D31</f>
        <v>38</v>
      </c>
      <c r="D5" s="213">
        <f>'&lt;&lt;COMFA Questionaire&gt;&gt;'!D27</f>
        <v>78</v>
      </c>
      <c r="E5" s="213">
        <f>'&lt;&lt;COMFA Questionaire&gt;&gt;'!D29</f>
        <v>1.8</v>
      </c>
      <c r="F5" s="214">
        <f>D5/E5^2</f>
        <v>24.074074074074073</v>
      </c>
      <c r="G5" s="215">
        <f>((D5*(E5*100))/3600)^0.5</f>
        <v>1.9748417658131499</v>
      </c>
      <c r="H5" s="122"/>
      <c r="I5" s="193">
        <f>25.41*(F5)^-0.2115</f>
        <v>12.966027137711022</v>
      </c>
      <c r="J5" s="193">
        <f>21.09*(F5)^-0.1786</f>
        <v>11.949007191858424</v>
      </c>
      <c r="K5" s="181"/>
      <c r="L5" s="188">
        <f>293*(D5^0.433) - (5.92*C5)</f>
        <v>1707.6516060872245</v>
      </c>
      <c r="M5" s="188">
        <f>248*(D5^0.4356)-(5.09*C5)</f>
        <v>1461.0088310777617</v>
      </c>
      <c r="N5" s="122"/>
      <c r="O5" s="175">
        <f>IF((B5="male"),(L8*0.0484),(M8*0.0484))</f>
        <v>1.0596197145464317</v>
      </c>
      <c r="P5" s="216">
        <f>O5*D5</f>
        <v>82.650337734621672</v>
      </c>
      <c r="Q5" s="217">
        <f>P5/G5</f>
        <v>41.85162536330602</v>
      </c>
      <c r="R5" s="209">
        <f>U33/80</f>
        <v>1.45</v>
      </c>
      <c r="S5" s="210">
        <f>Q5*R5</f>
        <v>60.68485677679373</v>
      </c>
      <c r="U5" s="166" t="s">
        <v>102</v>
      </c>
      <c r="V5" s="167">
        <v>116</v>
      </c>
      <c r="W5" s="168">
        <v>0</v>
      </c>
      <c r="X5" s="169">
        <f t="shared" si="0"/>
        <v>0</v>
      </c>
      <c r="Z5" s="142"/>
      <c r="AA5" s="142"/>
      <c r="AB5" s="122"/>
      <c r="AC5" s="122"/>
      <c r="AD5" s="122"/>
    </row>
    <row r="6" spans="1:32" ht="13.8">
      <c r="A6" s="32"/>
      <c r="B6" s="78"/>
      <c r="C6" s="78"/>
      <c r="D6" s="78"/>
      <c r="E6" s="78"/>
      <c r="F6" s="211"/>
      <c r="G6" s="211"/>
      <c r="H6" s="122"/>
      <c r="I6" s="194" t="s">
        <v>580</v>
      </c>
      <c r="J6" s="194" t="s">
        <v>580</v>
      </c>
      <c r="K6" s="181"/>
      <c r="L6" s="189" t="s">
        <v>580</v>
      </c>
      <c r="M6" s="189" t="s">
        <v>580</v>
      </c>
      <c r="N6" s="122"/>
      <c r="O6" s="204"/>
      <c r="P6" s="204"/>
      <c r="Q6" s="204"/>
      <c r="S6" s="204"/>
      <c r="U6" s="77" t="s">
        <v>103</v>
      </c>
      <c r="V6" s="74">
        <v>120</v>
      </c>
      <c r="W6" s="75">
        <v>0</v>
      </c>
      <c r="X6" s="76">
        <f t="shared" si="0"/>
        <v>0</v>
      </c>
    </row>
    <row r="7" spans="1:32" ht="13.8">
      <c r="A7" s="32"/>
      <c r="I7" s="192" t="s">
        <v>587</v>
      </c>
      <c r="J7" s="192" t="s">
        <v>587</v>
      </c>
      <c r="K7" s="182"/>
      <c r="L7" s="187" t="s">
        <v>581</v>
      </c>
      <c r="M7" s="187" t="s">
        <v>582</v>
      </c>
      <c r="N7" s="208"/>
      <c r="S7" s="205"/>
      <c r="U7" s="77" t="s">
        <v>529</v>
      </c>
      <c r="V7" s="74">
        <v>192</v>
      </c>
      <c r="W7" s="75">
        <v>2.4</v>
      </c>
      <c r="X7" s="76">
        <f t="shared" si="0"/>
        <v>0.66666666666666663</v>
      </c>
    </row>
    <row r="8" spans="1:32" ht="23.4" customHeight="1" thickBot="1">
      <c r="I8" s="193">
        <f>I5*D5</f>
        <v>1011.3501167414597</v>
      </c>
      <c r="J8" s="193">
        <f>J5*D5</f>
        <v>932.02256096495705</v>
      </c>
      <c r="K8" s="183"/>
      <c r="L8" s="184">
        <f>L5/D5</f>
        <v>21.892969308810571</v>
      </c>
      <c r="M8" s="184">
        <f>M5/D5</f>
        <v>18.730882449714894</v>
      </c>
      <c r="U8" s="77" t="s">
        <v>104</v>
      </c>
      <c r="V8" s="74">
        <v>204</v>
      </c>
      <c r="W8" s="75">
        <f>5.2</f>
        <v>5.2</v>
      </c>
      <c r="X8" s="76">
        <f t="shared" si="0"/>
        <v>1.4444444444444444</v>
      </c>
    </row>
    <row r="9" spans="1:32">
      <c r="K9" s="190" t="s">
        <v>583</v>
      </c>
      <c r="L9" s="32"/>
      <c r="U9" s="77" t="s">
        <v>530</v>
      </c>
      <c r="V9" s="74">
        <v>221</v>
      </c>
      <c r="W9" s="75">
        <v>7</v>
      </c>
      <c r="X9" s="76">
        <f t="shared" si="0"/>
        <v>1.9444444444444444</v>
      </c>
    </row>
    <row r="10" spans="1:32" ht="15.6">
      <c r="K10" s="32"/>
      <c r="U10" s="77" t="s">
        <v>531</v>
      </c>
      <c r="V10" s="74">
        <v>349</v>
      </c>
      <c r="W10" s="75">
        <v>17.600000000000001</v>
      </c>
      <c r="X10" s="76">
        <f t="shared" si="0"/>
        <v>4.8888888888888893</v>
      </c>
    </row>
    <row r="11" spans="1:32" ht="16.2" thickBot="1">
      <c r="O11" s="143"/>
      <c r="U11" s="77" t="s">
        <v>532</v>
      </c>
      <c r="V11" s="74">
        <v>581</v>
      </c>
      <c r="W11" s="75">
        <v>24</v>
      </c>
      <c r="X11" s="76">
        <f t="shared" si="0"/>
        <v>6.6666666666666661</v>
      </c>
    </row>
    <row r="12" spans="1:32" ht="15.6">
      <c r="K12" s="271"/>
      <c r="L12" s="454" t="s">
        <v>673</v>
      </c>
      <c r="M12" s="454"/>
      <c r="N12" s="272"/>
      <c r="O12" s="272"/>
      <c r="P12" s="273"/>
      <c r="Q12" s="273"/>
      <c r="R12" s="273"/>
      <c r="S12" s="287"/>
      <c r="U12" s="77" t="s">
        <v>533</v>
      </c>
      <c r="V12" s="74">
        <v>698</v>
      </c>
      <c r="W12" s="75">
        <f>(30.4+25.6)/2</f>
        <v>28</v>
      </c>
      <c r="X12" s="76">
        <f t="shared" si="0"/>
        <v>7.7777777777777777</v>
      </c>
    </row>
    <row r="13" spans="1:32">
      <c r="K13" s="274"/>
      <c r="L13" s="275" t="s">
        <v>674</v>
      </c>
      <c r="M13" s="275" t="s">
        <v>675</v>
      </c>
      <c r="N13" s="275"/>
      <c r="O13" s="135" t="s">
        <v>676</v>
      </c>
      <c r="P13" s="276"/>
      <c r="Q13" s="276"/>
      <c r="R13" s="276"/>
      <c r="S13" s="286"/>
      <c r="U13" s="77" t="s">
        <v>105</v>
      </c>
      <c r="V13" s="159">
        <v>145</v>
      </c>
      <c r="W13" s="75">
        <v>0</v>
      </c>
      <c r="X13" s="76">
        <f t="shared" si="0"/>
        <v>0</v>
      </c>
    </row>
    <row r="14" spans="1:32" ht="16.2" thickBot="1">
      <c r="K14" s="277" t="s">
        <v>677</v>
      </c>
      <c r="L14" s="278">
        <f>10*D5+6.25*E5*100-5*C5+5</f>
        <v>1720</v>
      </c>
      <c r="M14" s="278">
        <f>9.99*D5+6.25*E5*100-4.92*C5-161</f>
        <v>1556.26</v>
      </c>
      <c r="N14" s="278"/>
      <c r="O14" s="278">
        <f>L14*1.163</f>
        <v>2000.3600000000001</v>
      </c>
      <c r="P14" s="276"/>
      <c r="Q14" s="276"/>
      <c r="R14" s="276"/>
      <c r="S14" s="286"/>
      <c r="U14" s="77" t="s">
        <v>534</v>
      </c>
      <c r="V14" s="74">
        <v>523</v>
      </c>
      <c r="W14" s="75">
        <v>8.4</v>
      </c>
      <c r="X14" s="76">
        <f t="shared" si="0"/>
        <v>2.3333333333333335</v>
      </c>
    </row>
    <row r="15" spans="1:32" ht="16.2" thickBot="1">
      <c r="B15" s="146"/>
      <c r="C15" s="72"/>
      <c r="K15" s="279" t="s">
        <v>678</v>
      </c>
      <c r="L15" s="280">
        <f>L14/24</f>
        <v>71.666666666666671</v>
      </c>
      <c r="M15" s="280">
        <f>M14/24</f>
        <v>64.844166666666666</v>
      </c>
      <c r="N15" s="280"/>
      <c r="O15" s="281">
        <f>L15*1.163</f>
        <v>83.348333333333343</v>
      </c>
      <c r="P15" s="282"/>
      <c r="Q15" s="283"/>
      <c r="R15" s="283"/>
      <c r="S15" s="288">
        <f>O15*R5</f>
        <v>120.85508333333334</v>
      </c>
      <c r="U15" s="77" t="s">
        <v>535</v>
      </c>
      <c r="V15" s="74">
        <v>670</v>
      </c>
      <c r="W15" s="75">
        <v>11.3</v>
      </c>
      <c r="X15" s="76">
        <f t="shared" si="0"/>
        <v>3.1388888888888888</v>
      </c>
    </row>
    <row r="16" spans="1:32" ht="15.6">
      <c r="D16" s="78"/>
      <c r="K16" s="31"/>
      <c r="L16" s="31"/>
      <c r="M16" s="31"/>
      <c r="N16" s="31"/>
      <c r="O16" s="31"/>
      <c r="P16" s="31"/>
      <c r="Q16" s="31"/>
      <c r="R16" s="31"/>
      <c r="S16" s="31"/>
      <c r="U16" s="77" t="s">
        <v>536</v>
      </c>
      <c r="V16" s="74">
        <v>814</v>
      </c>
      <c r="W16" s="75">
        <v>13.8</v>
      </c>
      <c r="X16" s="76">
        <f t="shared" si="0"/>
        <v>3.8333333333333335</v>
      </c>
    </row>
    <row r="17" spans="4:24">
      <c r="D17" s="78"/>
      <c r="K17" s="31"/>
      <c r="L17" s="31"/>
      <c r="M17" s="31"/>
      <c r="N17" s="31"/>
      <c r="O17" s="31"/>
      <c r="P17" s="31"/>
      <c r="Q17" s="31"/>
      <c r="R17" s="31"/>
      <c r="S17" s="31"/>
      <c r="U17" s="77" t="s">
        <v>106</v>
      </c>
      <c r="V17" s="74">
        <v>465.2</v>
      </c>
      <c r="W17" s="75">
        <v>15</v>
      </c>
      <c r="X17" s="76">
        <f t="shared" si="0"/>
        <v>4.166666666666667</v>
      </c>
    </row>
    <row r="18" spans="4:24">
      <c r="D18" s="78"/>
      <c r="K18" s="31"/>
      <c r="L18" s="31"/>
      <c r="M18" s="31"/>
      <c r="N18" s="31"/>
      <c r="O18" s="31"/>
      <c r="P18" s="31"/>
      <c r="Q18" s="31"/>
      <c r="R18" s="31"/>
      <c r="S18" s="31"/>
      <c r="U18" s="77" t="s">
        <v>107</v>
      </c>
      <c r="V18" s="74">
        <v>261.67500000000001</v>
      </c>
      <c r="W18" s="75">
        <v>2.4</v>
      </c>
      <c r="X18" s="76">
        <f t="shared" si="0"/>
        <v>0.66666666666666663</v>
      </c>
    </row>
    <row r="19" spans="4:24">
      <c r="D19" s="78"/>
      <c r="K19" s="31"/>
      <c r="L19" s="455" t="s">
        <v>679</v>
      </c>
      <c r="M19" s="455"/>
      <c r="N19" s="31"/>
      <c r="O19" s="31"/>
      <c r="P19" s="31"/>
      <c r="Q19" s="31"/>
      <c r="R19" s="31"/>
      <c r="S19" s="31"/>
      <c r="U19" s="77" t="s">
        <v>108</v>
      </c>
      <c r="V19" s="74">
        <v>465.2</v>
      </c>
      <c r="W19" s="75">
        <v>0</v>
      </c>
      <c r="X19" s="76">
        <f t="shared" si="0"/>
        <v>0</v>
      </c>
    </row>
    <row r="20" spans="4:24">
      <c r="D20" s="78"/>
      <c r="K20" s="31"/>
      <c r="L20" s="31" t="s">
        <v>674</v>
      </c>
      <c r="M20" s="31" t="s">
        <v>675</v>
      </c>
      <c r="N20" s="31"/>
      <c r="O20" s="31"/>
      <c r="P20" s="31"/>
      <c r="Q20" s="31"/>
      <c r="R20" s="31"/>
      <c r="S20" s="31"/>
      <c r="U20" s="77" t="s">
        <v>109</v>
      </c>
      <c r="V20" s="74">
        <v>261.67500000000001</v>
      </c>
      <c r="W20" s="75">
        <v>0</v>
      </c>
      <c r="X20" s="76">
        <f t="shared" si="0"/>
        <v>0</v>
      </c>
    </row>
    <row r="21" spans="4:24">
      <c r="K21" s="27" t="s">
        <v>677</v>
      </c>
      <c r="L21" s="31">
        <f>88.362+(13.397*D5)+(4.799*E5*100)-(5.677*C5)</f>
        <v>1781.4220000000005</v>
      </c>
      <c r="M21" s="31">
        <f>447.593+(9.247*D5)+(3.098*E5*100)-(4.33*C5)</f>
        <v>1561.9589999999998</v>
      </c>
      <c r="N21" s="31"/>
      <c r="O21" s="284">
        <f>L21*1.163</f>
        <v>2071.7937860000006</v>
      </c>
      <c r="P21" s="31"/>
      <c r="Q21" s="31"/>
      <c r="R21" s="31"/>
      <c r="S21" s="31"/>
      <c r="U21" s="77" t="s">
        <v>491</v>
      </c>
      <c r="V21" s="74">
        <v>581.5</v>
      </c>
      <c r="W21" s="75">
        <v>13</v>
      </c>
      <c r="X21" s="76">
        <f t="shared" si="0"/>
        <v>3.6111111111111112</v>
      </c>
    </row>
    <row r="22" spans="4:24">
      <c r="K22" s="27" t="s">
        <v>678</v>
      </c>
      <c r="L22" s="284">
        <f>L21/24</f>
        <v>74.225916666666691</v>
      </c>
      <c r="M22" s="284">
        <f>M21/24</f>
        <v>65.081624999999988</v>
      </c>
      <c r="N22" s="31"/>
      <c r="O22" s="285">
        <f>L22*1.163</f>
        <v>86.324741083333365</v>
      </c>
      <c r="P22" s="31"/>
      <c r="Q22" s="31"/>
      <c r="R22" s="31"/>
      <c r="S22" s="285">
        <f>O22*R5</f>
        <v>125.17087457083338</v>
      </c>
      <c r="U22" s="77" t="s">
        <v>110</v>
      </c>
      <c r="V22" s="74">
        <v>581.5</v>
      </c>
      <c r="W22" s="75">
        <v>0</v>
      </c>
      <c r="X22" s="76">
        <f t="shared" si="0"/>
        <v>0</v>
      </c>
    </row>
    <row r="23" spans="4:24">
      <c r="K23" s="31"/>
      <c r="L23" s="31"/>
      <c r="M23" s="31"/>
      <c r="N23" s="31"/>
      <c r="O23" s="31"/>
      <c r="P23" s="31"/>
      <c r="Q23" s="31"/>
      <c r="R23" s="31"/>
      <c r="S23" s="31"/>
      <c r="U23" s="77" t="s">
        <v>111</v>
      </c>
      <c r="V23" s="74">
        <v>465.2</v>
      </c>
      <c r="W23" s="75">
        <v>0</v>
      </c>
      <c r="X23" s="76">
        <f t="shared" si="0"/>
        <v>0</v>
      </c>
    </row>
    <row r="24" spans="4:24">
      <c r="K24" s="31"/>
      <c r="L24" s="31"/>
      <c r="M24" s="31"/>
      <c r="N24" s="31"/>
      <c r="O24" s="31"/>
      <c r="P24" s="31"/>
      <c r="Q24" s="31"/>
      <c r="R24" s="31"/>
      <c r="S24" s="31"/>
      <c r="U24" s="77" t="s">
        <v>112</v>
      </c>
      <c r="V24" s="74">
        <v>319.82499999999999</v>
      </c>
      <c r="W24" s="75">
        <v>0</v>
      </c>
      <c r="X24" s="76">
        <f t="shared" si="0"/>
        <v>0</v>
      </c>
    </row>
    <row r="25" spans="4:24">
      <c r="K25" s="31"/>
      <c r="L25" s="455" t="s">
        <v>680</v>
      </c>
      <c r="M25" s="455"/>
      <c r="N25" s="31"/>
      <c r="O25" s="31"/>
      <c r="P25" s="31"/>
      <c r="Q25" s="31"/>
      <c r="R25" s="31"/>
      <c r="S25" s="31"/>
      <c r="U25" s="77" t="s">
        <v>113</v>
      </c>
      <c r="V25" s="74">
        <v>250.04499999999999</v>
      </c>
      <c r="W25" s="75">
        <v>0</v>
      </c>
      <c r="X25" s="76">
        <f t="shared" si="0"/>
        <v>0</v>
      </c>
    </row>
    <row r="26" spans="4:24">
      <c r="K26" s="31"/>
      <c r="L26" s="31" t="s">
        <v>674</v>
      </c>
      <c r="M26" s="31" t="s">
        <v>675</v>
      </c>
      <c r="N26" s="31"/>
      <c r="O26" s="31"/>
      <c r="P26" s="31"/>
      <c r="Q26" s="31"/>
      <c r="R26" s="31"/>
      <c r="S26" s="31"/>
      <c r="U26" s="77" t="s">
        <v>114</v>
      </c>
      <c r="V26" s="74">
        <v>600</v>
      </c>
      <c r="W26" s="75">
        <v>0</v>
      </c>
      <c r="X26" s="76">
        <f t="shared" si="0"/>
        <v>0</v>
      </c>
    </row>
    <row r="27" spans="4:24">
      <c r="K27" s="27" t="s">
        <v>677</v>
      </c>
      <c r="L27" s="31">
        <f>66.5+( 13.75*D5)+( 5.003*E5*100 )-( 6.755*C5)</f>
        <v>1782.85</v>
      </c>
      <c r="M27" s="31">
        <f xml:space="preserve"> 655.1+(9.563*D5)+(1.85*E5*100)-(4.676*C5)</f>
        <v>1556.326</v>
      </c>
      <c r="N27" s="31"/>
      <c r="O27" s="284">
        <f>L27*1.163</f>
        <v>2073.4545499999999</v>
      </c>
      <c r="P27" s="31"/>
      <c r="Q27" s="31"/>
      <c r="R27" s="31"/>
      <c r="S27" s="31"/>
    </row>
    <row r="28" spans="4:24">
      <c r="K28" s="27" t="s">
        <v>678</v>
      </c>
      <c r="L28" s="284">
        <f>L27/24</f>
        <v>74.285416666666663</v>
      </c>
      <c r="M28" s="284">
        <f>M27/24</f>
        <v>64.846916666666672</v>
      </c>
      <c r="N28" s="31"/>
      <c r="O28" s="285">
        <f>L28*1.163</f>
        <v>86.393939583333335</v>
      </c>
      <c r="P28" s="31"/>
      <c r="Q28" s="31"/>
      <c r="R28" s="31"/>
      <c r="S28" s="285">
        <f>O28*R5</f>
        <v>125.27121239583333</v>
      </c>
    </row>
    <row r="30" spans="4:24">
      <c r="U30" s="73" t="s">
        <v>496</v>
      </c>
      <c r="V30" s="31"/>
      <c r="W30" s="31"/>
    </row>
    <row r="31" spans="4:24">
      <c r="U31" s="270" t="s">
        <v>248</v>
      </c>
      <c r="V31" s="31"/>
      <c r="W31" s="145"/>
    </row>
    <row r="32" spans="4:24">
      <c r="U32" s="166" t="s">
        <v>201</v>
      </c>
      <c r="V32" s="31"/>
      <c r="W32" s="79"/>
    </row>
    <row r="33" spans="21:23" ht="22.95" customHeight="1">
      <c r="U33" s="135">
        <f>INDEX(V3:V26,MATCH(CA,U3:U26,0))</f>
        <v>116</v>
      </c>
      <c r="V33" s="31"/>
    </row>
    <row r="34" spans="21:23">
      <c r="V34" s="31"/>
      <c r="W34" s="31"/>
    </row>
    <row r="35" spans="21:23">
      <c r="U35" s="31"/>
      <c r="V35" s="31"/>
      <c r="W35" s="145"/>
    </row>
    <row r="36" spans="21:23">
      <c r="U36" s="145"/>
      <c r="V36" s="31"/>
    </row>
    <row r="37" spans="21:23">
      <c r="U37" s="145"/>
      <c r="W37" s="31"/>
    </row>
    <row r="38" spans="21:23">
      <c r="U38" s="145"/>
      <c r="W38" s="145"/>
    </row>
  </sheetData>
  <mergeCells count="3">
    <mergeCell ref="L12:M12"/>
    <mergeCell ref="L19:M19"/>
    <mergeCell ref="L25:M25"/>
  </mergeCells>
  <phoneticPr fontId="73"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codeName="Sheet10"/>
  <dimension ref="C1:AQ202"/>
  <sheetViews>
    <sheetView zoomScaleNormal="100" workbookViewId="0">
      <selection activeCell="C7" sqref="C7"/>
    </sheetView>
  </sheetViews>
  <sheetFormatPr defaultColWidth="8.88671875" defaultRowHeight="13.2"/>
  <cols>
    <col min="1" max="2" width="8.88671875" style="35"/>
    <col min="3" max="3" width="36.109375" style="35" customWidth="1"/>
    <col min="4" max="5" width="35.33203125" style="35" customWidth="1"/>
    <col min="6" max="6" width="61" style="35" customWidth="1"/>
    <col min="7" max="7" width="17.6640625" style="35" customWidth="1"/>
    <col min="8" max="8" width="19.44140625" style="35" customWidth="1"/>
    <col min="9" max="9" width="12.6640625" style="35" customWidth="1"/>
    <col min="10" max="10" width="11" style="35" customWidth="1"/>
    <col min="11" max="11" width="52.33203125" style="35" customWidth="1"/>
    <col min="12" max="12" width="31.33203125" style="35" customWidth="1"/>
    <col min="13" max="13" width="24.109375" style="35" customWidth="1"/>
    <col min="14" max="14" width="23.6640625" style="35" customWidth="1"/>
    <col min="15" max="15" width="16.44140625" style="35" customWidth="1"/>
    <col min="16" max="16" width="25.33203125" style="35" bestFit="1" customWidth="1"/>
    <col min="17" max="17" width="25.33203125" style="35" customWidth="1"/>
    <col min="18" max="18" width="28.6640625" style="35" bestFit="1" customWidth="1"/>
    <col min="19" max="22" width="28.6640625" style="35" customWidth="1"/>
    <col min="23" max="24" width="22.44140625" style="35" customWidth="1"/>
    <col min="25" max="25" width="45.44140625" style="35" customWidth="1"/>
    <col min="26" max="26" width="17.5546875" style="35" customWidth="1"/>
    <col min="27" max="27" width="12.33203125" style="35" customWidth="1"/>
    <col min="28" max="28" width="11.33203125" style="35" customWidth="1"/>
    <col min="29" max="29" width="18.33203125" style="35" customWidth="1"/>
    <col min="30" max="30" width="18.5546875" style="35" customWidth="1"/>
    <col min="31" max="31" width="87.44140625" style="35" customWidth="1"/>
    <col min="32" max="32" width="8.88671875" style="35"/>
    <col min="33" max="33" width="16.33203125" style="35" bestFit="1" customWidth="1"/>
    <col min="34" max="34" width="15" style="35" bestFit="1" customWidth="1"/>
    <col min="35" max="35" width="8" style="35" bestFit="1" customWidth="1"/>
    <col min="36" max="36" width="6.88671875" style="35" customWidth="1"/>
    <col min="37" max="37" width="10.6640625" style="35" customWidth="1"/>
    <col min="38" max="38" width="11.109375" style="35" customWidth="1"/>
    <col min="39" max="40" width="11.6640625" style="35" customWidth="1"/>
    <col min="41" max="16384" width="8.88671875" style="35"/>
  </cols>
  <sheetData>
    <row r="1" spans="3:43" ht="19.95" customHeight="1">
      <c r="AK1" s="59" t="s">
        <v>542</v>
      </c>
    </row>
    <row r="2" spans="3:43" s="397" customFormat="1" ht="24" customHeight="1">
      <c r="D2" s="340" t="s">
        <v>75</v>
      </c>
      <c r="E2" s="340" t="s">
        <v>751</v>
      </c>
      <c r="F2" s="340" t="s">
        <v>597</v>
      </c>
      <c r="G2" s="340" t="s">
        <v>651</v>
      </c>
      <c r="H2" s="340" t="s">
        <v>78</v>
      </c>
      <c r="I2" s="340" t="s">
        <v>80</v>
      </c>
      <c r="J2" s="340" t="s">
        <v>81</v>
      </c>
      <c r="K2" s="340" t="s">
        <v>94</v>
      </c>
      <c r="L2" s="340" t="s">
        <v>99</v>
      </c>
      <c r="M2" s="340" t="s">
        <v>115</v>
      </c>
      <c r="N2" s="340" t="s">
        <v>152</v>
      </c>
      <c r="O2" s="340" t="s">
        <v>186</v>
      </c>
      <c r="P2" s="340" t="s">
        <v>704</v>
      </c>
      <c r="Q2" s="340" t="s">
        <v>705</v>
      </c>
      <c r="R2" s="340" t="s">
        <v>710</v>
      </c>
      <c r="S2" s="340" t="s">
        <v>714</v>
      </c>
      <c r="T2" s="340" t="s">
        <v>718</v>
      </c>
      <c r="U2" s="340" t="s">
        <v>719</v>
      </c>
      <c r="V2" s="340" t="s">
        <v>720</v>
      </c>
      <c r="W2" s="340" t="s">
        <v>187</v>
      </c>
      <c r="X2" s="340" t="s">
        <v>188</v>
      </c>
      <c r="Y2" s="340" t="s">
        <v>188</v>
      </c>
      <c r="Z2" s="340" t="s">
        <v>211</v>
      </c>
      <c r="AA2" s="340" t="s">
        <v>217</v>
      </c>
      <c r="AB2" s="340" t="s">
        <v>237</v>
      </c>
      <c r="AC2" s="340" t="s">
        <v>220</v>
      </c>
      <c r="AE2" s="340" t="s">
        <v>188</v>
      </c>
      <c r="AG2" s="340" t="s">
        <v>473</v>
      </c>
      <c r="AH2" s="340" t="s">
        <v>94</v>
      </c>
      <c r="AI2" s="340" t="s">
        <v>492</v>
      </c>
      <c r="AJ2" s="340" t="s">
        <v>505</v>
      </c>
      <c r="AK2" s="340" t="s">
        <v>539</v>
      </c>
      <c r="AL2" s="340" t="s">
        <v>578</v>
      </c>
      <c r="AM2" s="340" t="s">
        <v>579</v>
      </c>
      <c r="AN2" s="340" t="s">
        <v>538</v>
      </c>
    </row>
    <row r="3" spans="3:43">
      <c r="C3" s="25" t="s">
        <v>798</v>
      </c>
      <c r="D3" s="239" t="s">
        <v>784</v>
      </c>
      <c r="E3" s="25" t="s">
        <v>745</v>
      </c>
      <c r="F3" s="35" t="s">
        <v>611</v>
      </c>
      <c r="G3" s="35">
        <v>0</v>
      </c>
      <c r="H3" s="35" t="s">
        <v>79</v>
      </c>
      <c r="I3" s="35">
        <v>1</v>
      </c>
      <c r="J3" s="35" t="s">
        <v>82</v>
      </c>
      <c r="K3" s="43" t="s">
        <v>95</v>
      </c>
      <c r="L3" s="399" t="s">
        <v>100</v>
      </c>
      <c r="M3" s="55" t="s">
        <v>116</v>
      </c>
      <c r="N3" s="35" t="s">
        <v>153</v>
      </c>
      <c r="O3" s="35" t="s">
        <v>238</v>
      </c>
      <c r="P3" s="35" t="s">
        <v>709</v>
      </c>
      <c r="Q3" s="35" t="s">
        <v>706</v>
      </c>
      <c r="R3" s="35" t="s">
        <v>709</v>
      </c>
      <c r="S3" s="35" t="s">
        <v>709</v>
      </c>
      <c r="T3" s="35" t="s">
        <v>709</v>
      </c>
      <c r="U3" s="35" t="s">
        <v>709</v>
      </c>
      <c r="V3" s="35" t="s">
        <v>709</v>
      </c>
      <c r="W3" s="35" t="s">
        <v>256</v>
      </c>
      <c r="X3" s="35" t="s">
        <v>656</v>
      </c>
      <c r="Y3" s="55" t="s">
        <v>189</v>
      </c>
      <c r="Z3" s="35" t="s">
        <v>212</v>
      </c>
      <c r="AA3" s="35">
        <v>0</v>
      </c>
      <c r="AB3" s="35" t="s">
        <v>234</v>
      </c>
      <c r="AC3" s="35" t="s">
        <v>230</v>
      </c>
      <c r="AE3" s="59" t="s">
        <v>226</v>
      </c>
      <c r="AG3" s="35" t="s">
        <v>474</v>
      </c>
      <c r="AH3" s="35" t="s">
        <v>244</v>
      </c>
      <c r="AI3" s="35" t="s">
        <v>494</v>
      </c>
      <c r="AJ3" s="35" t="s">
        <v>506</v>
      </c>
      <c r="AK3" s="35">
        <v>1</v>
      </c>
      <c r="AL3" s="35">
        <v>1</v>
      </c>
      <c r="AM3" s="35">
        <v>0.01</v>
      </c>
      <c r="AN3" s="35" t="s">
        <v>506</v>
      </c>
    </row>
    <row r="4" spans="3:43" ht="26.4">
      <c r="C4" s="239" t="s">
        <v>752</v>
      </c>
      <c r="D4" s="239" t="s">
        <v>788</v>
      </c>
      <c r="E4" s="25" t="s">
        <v>745</v>
      </c>
      <c r="F4" s="35" t="s">
        <v>613</v>
      </c>
      <c r="G4" s="35">
        <v>10</v>
      </c>
      <c r="H4" s="35" t="s">
        <v>339</v>
      </c>
      <c r="I4" s="35">
        <v>2</v>
      </c>
      <c r="J4" s="35" t="s">
        <v>83</v>
      </c>
      <c r="K4" s="35" t="s">
        <v>233</v>
      </c>
      <c r="L4" s="399" t="s">
        <v>101</v>
      </c>
      <c r="M4" s="55" t="s">
        <v>117</v>
      </c>
      <c r="N4" s="35" t="s">
        <v>154</v>
      </c>
      <c r="O4" s="35" t="s">
        <v>163</v>
      </c>
      <c r="P4" s="35">
        <v>1</v>
      </c>
      <c r="Q4" s="35" t="s">
        <v>707</v>
      </c>
      <c r="R4" s="35" t="s">
        <v>711</v>
      </c>
      <c r="S4" s="35" t="s">
        <v>715</v>
      </c>
      <c r="T4" s="35">
        <v>0.1</v>
      </c>
      <c r="U4" s="35">
        <v>0</v>
      </c>
      <c r="V4" s="35">
        <v>0</v>
      </c>
      <c r="W4" s="35" t="s">
        <v>257</v>
      </c>
      <c r="X4" s="35" t="s">
        <v>658</v>
      </c>
      <c r="Y4" s="55" t="s">
        <v>210</v>
      </c>
      <c r="Z4" s="35" t="s">
        <v>690</v>
      </c>
      <c r="AA4" s="35">
        <v>10</v>
      </c>
      <c r="AB4" s="35" t="s">
        <v>236</v>
      </c>
      <c r="AC4" s="35">
        <v>-30</v>
      </c>
      <c r="AE4" s="55" t="s">
        <v>272</v>
      </c>
      <c r="AG4" s="35" t="s">
        <v>508</v>
      </c>
      <c r="AH4" s="35" t="s">
        <v>245</v>
      </c>
      <c r="AI4" s="35" t="s">
        <v>495</v>
      </c>
      <c r="AJ4" s="35" t="s">
        <v>507</v>
      </c>
      <c r="AK4" s="35">
        <v>2</v>
      </c>
      <c r="AL4" s="35">
        <v>2</v>
      </c>
      <c r="AM4" s="35">
        <v>0.02</v>
      </c>
      <c r="AN4" s="35" t="s">
        <v>507</v>
      </c>
    </row>
    <row r="5" spans="3:43" ht="26.4">
      <c r="C5" s="239" t="s">
        <v>753</v>
      </c>
      <c r="D5" s="239" t="s">
        <v>803</v>
      </c>
      <c r="E5" s="25" t="s">
        <v>745</v>
      </c>
      <c r="F5" s="35" t="s">
        <v>617</v>
      </c>
      <c r="G5" s="35">
        <v>20</v>
      </c>
      <c r="H5" s="35" t="s">
        <v>338</v>
      </c>
      <c r="I5" s="35">
        <v>3</v>
      </c>
      <c r="J5" s="35" t="s">
        <v>84</v>
      </c>
      <c r="K5" s="35" t="s">
        <v>96</v>
      </c>
      <c r="L5" s="399" t="s">
        <v>102</v>
      </c>
      <c r="M5" s="55" t="s">
        <v>118</v>
      </c>
      <c r="N5" s="35" t="s">
        <v>155</v>
      </c>
      <c r="O5" s="35" t="s">
        <v>241</v>
      </c>
      <c r="P5" s="35">
        <v>2</v>
      </c>
      <c r="Q5" s="35" t="s">
        <v>708</v>
      </c>
      <c r="R5" s="35" t="s">
        <v>712</v>
      </c>
      <c r="S5" s="35" t="s">
        <v>716</v>
      </c>
      <c r="T5" s="35">
        <v>0.2</v>
      </c>
      <c r="U5" s="35">
        <v>10</v>
      </c>
      <c r="V5" s="35">
        <v>10</v>
      </c>
      <c r="W5" s="35" t="s">
        <v>258</v>
      </c>
      <c r="X5" s="35" t="s">
        <v>659</v>
      </c>
      <c r="Y5" s="55" t="s">
        <v>190</v>
      </c>
      <c r="Z5" s="35" t="s">
        <v>213</v>
      </c>
      <c r="AA5" s="35">
        <v>20</v>
      </c>
      <c r="AC5" s="35">
        <v>-25</v>
      </c>
      <c r="AE5" s="55" t="s">
        <v>273</v>
      </c>
      <c r="AG5" s="35" t="s">
        <v>509</v>
      </c>
      <c r="AH5" s="35" t="s">
        <v>490</v>
      </c>
      <c r="AK5" s="35">
        <v>3</v>
      </c>
      <c r="AL5" s="35">
        <v>3</v>
      </c>
      <c r="AM5" s="35">
        <v>0.03</v>
      </c>
    </row>
    <row r="6" spans="3:43" ht="26.4">
      <c r="C6" s="239" t="s">
        <v>754</v>
      </c>
      <c r="D6" s="239" t="s">
        <v>763</v>
      </c>
      <c r="E6" s="25" t="s">
        <v>746</v>
      </c>
      <c r="F6" s="35" t="s">
        <v>615</v>
      </c>
      <c r="G6" s="35">
        <v>30</v>
      </c>
      <c r="I6" s="35">
        <v>4</v>
      </c>
      <c r="J6" s="35" t="s">
        <v>85</v>
      </c>
      <c r="K6" s="35" t="s">
        <v>97</v>
      </c>
      <c r="L6" s="399" t="s">
        <v>103</v>
      </c>
      <c r="M6" s="55" t="s">
        <v>119</v>
      </c>
      <c r="N6" s="35" t="s">
        <v>156</v>
      </c>
      <c r="O6" s="35" t="s">
        <v>164</v>
      </c>
      <c r="P6" s="35">
        <v>3</v>
      </c>
      <c r="R6" s="35" t="s">
        <v>713</v>
      </c>
      <c r="T6" s="35">
        <v>0.3</v>
      </c>
      <c r="U6" s="35">
        <v>20</v>
      </c>
      <c r="V6" s="35">
        <v>20</v>
      </c>
      <c r="W6" s="35" t="s">
        <v>259</v>
      </c>
      <c r="X6" s="35" t="s">
        <v>657</v>
      </c>
      <c r="Y6" s="55" t="s">
        <v>191</v>
      </c>
      <c r="Z6" s="35" t="s">
        <v>689</v>
      </c>
      <c r="AA6" s="35">
        <v>30</v>
      </c>
      <c r="AC6" s="35">
        <v>-20</v>
      </c>
      <c r="AE6" s="55" t="s">
        <v>274</v>
      </c>
      <c r="AG6" s="35" t="s">
        <v>510</v>
      </c>
      <c r="AK6" s="35">
        <v>4</v>
      </c>
      <c r="AL6" s="35">
        <v>4</v>
      </c>
      <c r="AM6" s="35">
        <v>0.04</v>
      </c>
    </row>
    <row r="7" spans="3:43" ht="56.4" customHeight="1">
      <c r="C7" s="239" t="s">
        <v>755</v>
      </c>
      <c r="D7" s="239" t="s">
        <v>804</v>
      </c>
      <c r="E7" s="25" t="s">
        <v>745</v>
      </c>
      <c r="F7" s="35" t="s">
        <v>617</v>
      </c>
      <c r="G7" s="35">
        <v>40</v>
      </c>
      <c r="I7" s="35">
        <v>5</v>
      </c>
      <c r="J7" s="35" t="s">
        <v>86</v>
      </c>
      <c r="K7" s="35" t="s">
        <v>98</v>
      </c>
      <c r="L7" s="399" t="s">
        <v>855</v>
      </c>
      <c r="M7" s="55" t="s">
        <v>120</v>
      </c>
      <c r="N7" s="35" t="s">
        <v>157</v>
      </c>
      <c r="O7" s="35" t="s">
        <v>165</v>
      </c>
      <c r="P7" s="35">
        <v>4</v>
      </c>
      <c r="T7" s="35">
        <v>0.4</v>
      </c>
      <c r="U7" s="35">
        <v>30</v>
      </c>
      <c r="V7" s="35">
        <v>30</v>
      </c>
      <c r="W7" s="35" t="s">
        <v>254</v>
      </c>
      <c r="Y7" s="55" t="s">
        <v>192</v>
      </c>
      <c r="Z7" s="35" t="s">
        <v>514</v>
      </c>
      <c r="AA7" s="35">
        <v>40</v>
      </c>
      <c r="AC7" s="35">
        <v>-15</v>
      </c>
      <c r="AE7" s="55" t="s">
        <v>275</v>
      </c>
      <c r="AG7" s="35" t="s">
        <v>475</v>
      </c>
      <c r="AK7" s="35">
        <v>5</v>
      </c>
      <c r="AL7" s="35">
        <v>5</v>
      </c>
      <c r="AM7" s="35">
        <v>0.05</v>
      </c>
    </row>
    <row r="8" spans="3:43">
      <c r="C8" s="240" t="s">
        <v>756</v>
      </c>
      <c r="D8" s="239" t="s">
        <v>790</v>
      </c>
      <c r="E8" s="25" t="s">
        <v>745</v>
      </c>
      <c r="F8" s="35" t="s">
        <v>617</v>
      </c>
      <c r="G8" s="35">
        <v>50</v>
      </c>
      <c r="I8" s="35">
        <v>6</v>
      </c>
      <c r="J8" s="35" t="s">
        <v>87</v>
      </c>
      <c r="L8" s="399" t="s">
        <v>104</v>
      </c>
      <c r="M8" s="55" t="s">
        <v>121</v>
      </c>
      <c r="N8" s="35" t="s">
        <v>158</v>
      </c>
      <c r="O8" s="35" t="s">
        <v>166</v>
      </c>
      <c r="P8" s="35">
        <v>5</v>
      </c>
      <c r="T8" s="35">
        <v>0.5</v>
      </c>
      <c r="U8" s="35">
        <v>40</v>
      </c>
      <c r="V8" s="35">
        <v>40</v>
      </c>
      <c r="W8" s="35" t="s">
        <v>255</v>
      </c>
      <c r="Y8" s="55" t="s">
        <v>193</v>
      </c>
      <c r="Z8" s="35" t="s">
        <v>516</v>
      </c>
      <c r="AA8" s="35">
        <v>50</v>
      </c>
      <c r="AC8" s="35">
        <v>-10</v>
      </c>
      <c r="AE8" s="55" t="s">
        <v>276</v>
      </c>
      <c r="AG8" s="35" t="s">
        <v>476</v>
      </c>
      <c r="AK8" s="35">
        <v>6</v>
      </c>
      <c r="AL8" s="35">
        <v>6</v>
      </c>
      <c r="AM8" s="35">
        <v>0.06</v>
      </c>
    </row>
    <row r="9" spans="3:43">
      <c r="D9" s="239" t="s">
        <v>785</v>
      </c>
      <c r="E9" s="25" t="s">
        <v>745</v>
      </c>
      <c r="F9" s="35" t="s">
        <v>618</v>
      </c>
      <c r="G9" s="35">
        <v>60</v>
      </c>
      <c r="I9" s="35">
        <v>7</v>
      </c>
      <c r="J9" s="35" t="s">
        <v>88</v>
      </c>
      <c r="L9" s="399" t="s">
        <v>856</v>
      </c>
      <c r="M9" s="55" t="s">
        <v>122</v>
      </c>
      <c r="N9" s="35" t="s">
        <v>159</v>
      </c>
      <c r="O9" s="35" t="s">
        <v>167</v>
      </c>
      <c r="P9" s="35">
        <v>6</v>
      </c>
      <c r="T9" s="35">
        <v>0.6</v>
      </c>
      <c r="U9" s="35">
        <v>50</v>
      </c>
      <c r="V9" s="35">
        <v>50</v>
      </c>
      <c r="W9" s="35" t="s">
        <v>260</v>
      </c>
      <c r="Z9" s="35" t="s">
        <v>515</v>
      </c>
      <c r="AA9" s="35">
        <v>60</v>
      </c>
      <c r="AC9" s="35">
        <v>-5</v>
      </c>
      <c r="AE9" s="55"/>
      <c r="AG9" s="35" t="s">
        <v>477</v>
      </c>
      <c r="AK9" s="35">
        <v>7</v>
      </c>
      <c r="AL9" s="35">
        <v>7</v>
      </c>
      <c r="AM9" s="35">
        <v>7.0000000000000007E-2</v>
      </c>
    </row>
    <row r="10" spans="3:43" ht="15" customHeight="1">
      <c r="C10" s="55" t="s">
        <v>799</v>
      </c>
      <c r="D10" s="239" t="s">
        <v>764</v>
      </c>
      <c r="E10" s="25" t="s">
        <v>746</v>
      </c>
      <c r="F10" s="35" t="s">
        <v>621</v>
      </c>
      <c r="G10" s="35">
        <v>70</v>
      </c>
      <c r="I10" s="35">
        <v>8</v>
      </c>
      <c r="J10" s="35" t="s">
        <v>89</v>
      </c>
      <c r="K10" s="59" t="s">
        <v>239</v>
      </c>
      <c r="L10" s="399" t="s">
        <v>857</v>
      </c>
      <c r="M10" s="55" t="s">
        <v>123</v>
      </c>
      <c r="N10" s="35" t="s">
        <v>160</v>
      </c>
      <c r="O10" s="35" t="s">
        <v>168</v>
      </c>
      <c r="P10" s="35">
        <v>7</v>
      </c>
      <c r="T10" s="35">
        <v>0.7</v>
      </c>
      <c r="U10" s="35">
        <v>60</v>
      </c>
      <c r="V10" s="35">
        <v>60</v>
      </c>
      <c r="Z10" s="35" t="s">
        <v>517</v>
      </c>
      <c r="AA10" s="35">
        <v>70</v>
      </c>
      <c r="AC10" s="35">
        <v>0</v>
      </c>
      <c r="AE10" s="219" t="s">
        <v>77</v>
      </c>
      <c r="AK10" s="35">
        <v>8</v>
      </c>
      <c r="AL10" s="35">
        <v>8</v>
      </c>
      <c r="AM10" s="35">
        <v>0.08</v>
      </c>
    </row>
    <row r="11" spans="3:43" ht="15" customHeight="1">
      <c r="C11" s="239" t="s">
        <v>757</v>
      </c>
      <c r="D11" s="57" t="s">
        <v>793</v>
      </c>
      <c r="E11" s="25" t="s">
        <v>747</v>
      </c>
      <c r="F11" s="35" t="s">
        <v>622</v>
      </c>
      <c r="G11" s="35">
        <v>80</v>
      </c>
      <c r="I11" s="35">
        <v>9</v>
      </c>
      <c r="J11" s="35" t="s">
        <v>90</v>
      </c>
      <c r="K11" s="35" t="s">
        <v>250</v>
      </c>
      <c r="L11" s="399" t="s">
        <v>858</v>
      </c>
      <c r="M11" s="55" t="s">
        <v>124</v>
      </c>
      <c r="N11" s="35" t="s">
        <v>161</v>
      </c>
      <c r="O11" s="35" t="s">
        <v>169</v>
      </c>
      <c r="P11" s="35">
        <v>8</v>
      </c>
      <c r="T11" s="35">
        <v>0.8</v>
      </c>
      <c r="U11" s="35">
        <v>70</v>
      </c>
      <c r="V11" s="35">
        <v>70</v>
      </c>
      <c r="AA11" s="35">
        <v>80</v>
      </c>
      <c r="AC11" s="35">
        <v>5</v>
      </c>
      <c r="AE11" s="55" t="s">
        <v>277</v>
      </c>
      <c r="AK11" s="35">
        <v>9</v>
      </c>
      <c r="AL11" s="35">
        <v>9</v>
      </c>
      <c r="AM11" s="35">
        <v>0.09</v>
      </c>
    </row>
    <row r="12" spans="3:43" ht="14.25" customHeight="1">
      <c r="C12" s="241" t="s">
        <v>758</v>
      </c>
      <c r="D12" s="57" t="s">
        <v>753</v>
      </c>
      <c r="E12" s="25" t="s">
        <v>748</v>
      </c>
      <c r="F12" s="35" t="s">
        <v>623</v>
      </c>
      <c r="G12" s="35">
        <v>90</v>
      </c>
      <c r="I12" s="35">
        <v>10</v>
      </c>
      <c r="J12" s="35" t="s">
        <v>91</v>
      </c>
      <c r="K12" s="35" t="s">
        <v>95</v>
      </c>
      <c r="L12" s="399" t="s">
        <v>859</v>
      </c>
      <c r="M12" s="55" t="s">
        <v>125</v>
      </c>
      <c r="N12" s="35" t="s">
        <v>162</v>
      </c>
      <c r="O12" s="35" t="s">
        <v>170</v>
      </c>
      <c r="P12" s="35">
        <v>9</v>
      </c>
      <c r="T12" s="35">
        <v>0.9</v>
      </c>
      <c r="U12" s="35">
        <v>80</v>
      </c>
      <c r="V12" s="35">
        <v>80</v>
      </c>
      <c r="AA12" s="35">
        <v>90</v>
      </c>
      <c r="AC12" s="35">
        <v>10</v>
      </c>
      <c r="AE12" s="55" t="s">
        <v>278</v>
      </c>
      <c r="AK12" s="35">
        <v>10</v>
      </c>
      <c r="AL12" s="35">
        <v>10</v>
      </c>
      <c r="AM12" s="35">
        <v>0.1</v>
      </c>
    </row>
    <row r="13" spans="3:43">
      <c r="C13" s="241" t="s">
        <v>759</v>
      </c>
      <c r="D13" s="57" t="s">
        <v>762</v>
      </c>
      <c r="E13" s="25" t="s">
        <v>746</v>
      </c>
      <c r="F13" s="35" t="s">
        <v>624</v>
      </c>
      <c r="G13" s="35">
        <v>100</v>
      </c>
      <c r="I13" s="35">
        <v>11</v>
      </c>
      <c r="J13" s="35" t="s">
        <v>92</v>
      </c>
      <c r="K13" s="35" t="s">
        <v>251</v>
      </c>
      <c r="L13" s="399" t="s">
        <v>105</v>
      </c>
      <c r="M13" s="55" t="s">
        <v>126</v>
      </c>
      <c r="O13" s="35" t="s">
        <v>171</v>
      </c>
      <c r="P13" s="35">
        <v>10</v>
      </c>
      <c r="T13" s="35">
        <v>1</v>
      </c>
      <c r="U13" s="35">
        <v>90</v>
      </c>
      <c r="V13" s="35">
        <v>90</v>
      </c>
      <c r="AA13" s="35">
        <v>100</v>
      </c>
      <c r="AC13" s="35">
        <v>15</v>
      </c>
      <c r="AE13" s="55" t="s">
        <v>279</v>
      </c>
      <c r="AK13" s="35">
        <v>11</v>
      </c>
      <c r="AL13" s="35">
        <v>11</v>
      </c>
      <c r="AM13" s="35">
        <v>0.11</v>
      </c>
    </row>
    <row r="14" spans="3:43" ht="15.6">
      <c r="C14" s="241" t="s">
        <v>760</v>
      </c>
      <c r="D14" s="57" t="s">
        <v>794</v>
      </c>
      <c r="E14" s="25" t="s">
        <v>747</v>
      </c>
      <c r="F14" s="35" t="s">
        <v>621</v>
      </c>
      <c r="I14" s="35">
        <v>12</v>
      </c>
      <c r="J14" s="35" t="s">
        <v>93</v>
      </c>
      <c r="K14" s="35" t="s">
        <v>252</v>
      </c>
      <c r="L14" s="399" t="s">
        <v>860</v>
      </c>
      <c r="M14" s="55" t="s">
        <v>127</v>
      </c>
      <c r="O14" s="35" t="s">
        <v>172</v>
      </c>
      <c r="P14" s="35">
        <v>11</v>
      </c>
      <c r="T14" s="35">
        <v>1.1000000000000001</v>
      </c>
      <c r="U14" s="35">
        <v>100</v>
      </c>
      <c r="V14" s="35">
        <v>100</v>
      </c>
      <c r="AC14" s="35">
        <v>20</v>
      </c>
      <c r="AE14" s="55" t="s">
        <v>280</v>
      </c>
      <c r="AK14" s="35">
        <v>12</v>
      </c>
      <c r="AL14" s="35">
        <v>12</v>
      </c>
      <c r="AM14" s="35">
        <v>0.12</v>
      </c>
      <c r="AQ14" s="59"/>
    </row>
    <row r="15" spans="3:43" ht="14.25" customHeight="1">
      <c r="C15" s="240" t="s">
        <v>761</v>
      </c>
      <c r="D15" s="57" t="s">
        <v>796</v>
      </c>
      <c r="E15" s="25" t="s">
        <v>747</v>
      </c>
      <c r="F15" s="35" t="s">
        <v>622</v>
      </c>
      <c r="I15" s="35">
        <v>13</v>
      </c>
      <c r="K15" s="35" t="s">
        <v>240</v>
      </c>
      <c r="L15" s="399" t="s">
        <v>861</v>
      </c>
      <c r="M15" s="55" t="s">
        <v>128</v>
      </c>
      <c r="O15" s="35" t="s">
        <v>173</v>
      </c>
      <c r="P15" s="35">
        <v>12</v>
      </c>
      <c r="T15" s="35">
        <v>1.2</v>
      </c>
      <c r="AC15" s="35">
        <v>25</v>
      </c>
      <c r="AE15" s="55" t="s">
        <v>281</v>
      </c>
      <c r="AK15" s="35">
        <v>13</v>
      </c>
      <c r="AL15" s="35">
        <v>13</v>
      </c>
      <c r="AM15" s="35">
        <v>0.13</v>
      </c>
      <c r="AQ15" s="59"/>
    </row>
    <row r="16" spans="3:43" ht="15.6">
      <c r="C16" s="239" t="s">
        <v>762</v>
      </c>
      <c r="D16" s="57" t="s">
        <v>757</v>
      </c>
      <c r="E16" s="25" t="s">
        <v>746</v>
      </c>
      <c r="F16" s="35" t="s">
        <v>623</v>
      </c>
      <c r="I16" s="35">
        <v>14</v>
      </c>
      <c r="L16" s="399" t="s">
        <v>862</v>
      </c>
      <c r="M16" s="55" t="s">
        <v>129</v>
      </c>
      <c r="O16" s="35" t="s">
        <v>174</v>
      </c>
      <c r="P16" s="35">
        <v>13</v>
      </c>
      <c r="T16" s="35">
        <v>1.3</v>
      </c>
      <c r="AC16" s="35">
        <v>30</v>
      </c>
      <c r="AE16" s="55" t="s">
        <v>282</v>
      </c>
      <c r="AK16" s="35">
        <v>14</v>
      </c>
      <c r="AL16" s="35">
        <v>14</v>
      </c>
      <c r="AM16" s="35">
        <v>0.14000000000000001</v>
      </c>
      <c r="AQ16" s="67"/>
    </row>
    <row r="17" spans="3:43">
      <c r="C17" s="239" t="s">
        <v>763</v>
      </c>
      <c r="D17" s="57" t="s">
        <v>773</v>
      </c>
      <c r="E17" s="25" t="s">
        <v>749</v>
      </c>
      <c r="F17" s="35" t="s">
        <v>624</v>
      </c>
      <c r="I17" s="35">
        <v>15</v>
      </c>
      <c r="K17" s="59" t="s">
        <v>242</v>
      </c>
      <c r="L17" s="399" t="s">
        <v>106</v>
      </c>
      <c r="M17" s="55" t="s">
        <v>130</v>
      </c>
      <c r="O17" s="35" t="s">
        <v>175</v>
      </c>
      <c r="P17" s="35">
        <v>14</v>
      </c>
      <c r="T17" s="35">
        <v>1.4</v>
      </c>
      <c r="AE17" s="55" t="s">
        <v>283</v>
      </c>
      <c r="AK17" s="35">
        <v>15</v>
      </c>
      <c r="AL17" s="35">
        <v>15</v>
      </c>
      <c r="AM17" s="35">
        <v>0.15</v>
      </c>
      <c r="AQ17" s="59"/>
    </row>
    <row r="18" spans="3:43" ht="16.5" customHeight="1">
      <c r="C18" s="239" t="s">
        <v>764</v>
      </c>
      <c r="D18" s="57" t="s">
        <v>755</v>
      </c>
      <c r="E18" s="25" t="s">
        <v>748</v>
      </c>
      <c r="F18" s="35" t="s">
        <v>623</v>
      </c>
      <c r="I18" s="35">
        <v>16</v>
      </c>
      <c r="K18" s="35" t="s">
        <v>243</v>
      </c>
      <c r="L18" s="399" t="s">
        <v>107</v>
      </c>
      <c r="M18" s="55" t="s">
        <v>131</v>
      </c>
      <c r="O18" s="35" t="s">
        <v>176</v>
      </c>
      <c r="P18" s="35">
        <v>15</v>
      </c>
      <c r="T18" s="35">
        <v>1.5</v>
      </c>
      <c r="AE18" s="55"/>
      <c r="AK18" s="35">
        <v>16</v>
      </c>
      <c r="AL18" s="35">
        <v>16</v>
      </c>
      <c r="AM18" s="35">
        <v>0.16</v>
      </c>
    </row>
    <row r="19" spans="3:43">
      <c r="C19" s="240" t="s">
        <v>765</v>
      </c>
      <c r="D19" s="57" t="s">
        <v>772</v>
      </c>
      <c r="E19" s="25" t="s">
        <v>746</v>
      </c>
      <c r="F19" s="35" t="s">
        <v>624</v>
      </c>
      <c r="I19" s="35">
        <v>17</v>
      </c>
      <c r="K19" s="35" t="s">
        <v>245</v>
      </c>
      <c r="L19" s="399" t="s">
        <v>108</v>
      </c>
      <c r="M19" s="55" t="s">
        <v>132</v>
      </c>
      <c r="O19" s="35" t="s">
        <v>177</v>
      </c>
      <c r="P19" s="35">
        <v>16</v>
      </c>
      <c r="T19" s="35">
        <v>1.6</v>
      </c>
      <c r="AE19" s="219" t="s">
        <v>294</v>
      </c>
      <c r="AK19" s="35">
        <v>17</v>
      </c>
      <c r="AL19" s="35">
        <v>17</v>
      </c>
      <c r="AM19" s="35">
        <v>0.17</v>
      </c>
    </row>
    <row r="20" spans="3:43">
      <c r="C20" s="241" t="s">
        <v>766</v>
      </c>
      <c r="D20" s="55" t="s">
        <v>780</v>
      </c>
      <c r="E20" s="25" t="s">
        <v>745</v>
      </c>
      <c r="F20" s="35" t="s">
        <v>603</v>
      </c>
      <c r="I20" s="35">
        <v>18</v>
      </c>
      <c r="K20" s="35" t="s">
        <v>244</v>
      </c>
      <c r="L20" s="399" t="s">
        <v>109</v>
      </c>
      <c r="M20" s="55" t="s">
        <v>133</v>
      </c>
      <c r="O20" s="35" t="s">
        <v>232</v>
      </c>
      <c r="P20" s="35">
        <v>17</v>
      </c>
      <c r="T20" s="35">
        <v>1.7</v>
      </c>
      <c r="AE20" s="400" t="s">
        <v>189</v>
      </c>
      <c r="AK20" s="35">
        <v>18</v>
      </c>
      <c r="AL20" s="35">
        <v>18</v>
      </c>
      <c r="AM20" s="35">
        <v>0.18</v>
      </c>
    </row>
    <row r="21" spans="3:43">
      <c r="C21" s="239" t="s">
        <v>767</v>
      </c>
      <c r="D21" s="55" t="s">
        <v>756</v>
      </c>
      <c r="E21" s="25" t="s">
        <v>748</v>
      </c>
      <c r="F21" s="35" t="s">
        <v>602</v>
      </c>
      <c r="I21" s="35">
        <v>19</v>
      </c>
      <c r="L21" s="399" t="s">
        <v>491</v>
      </c>
      <c r="M21" s="55" t="s">
        <v>134</v>
      </c>
      <c r="O21" s="35" t="s">
        <v>178</v>
      </c>
      <c r="P21" s="35">
        <v>18</v>
      </c>
      <c r="T21" s="35">
        <v>1.8</v>
      </c>
      <c r="AE21" s="400" t="s">
        <v>210</v>
      </c>
      <c r="AK21" s="35">
        <v>19</v>
      </c>
      <c r="AL21" s="35">
        <v>19</v>
      </c>
      <c r="AM21" s="35">
        <v>0.19</v>
      </c>
    </row>
    <row r="22" spans="3:43">
      <c r="C22" s="239" t="s">
        <v>768</v>
      </c>
      <c r="D22" s="55" t="s">
        <v>778</v>
      </c>
      <c r="E22" s="25" t="s">
        <v>750</v>
      </c>
      <c r="F22" s="35" t="s">
        <v>598</v>
      </c>
      <c r="I22" s="35">
        <v>20</v>
      </c>
      <c r="L22" s="399" t="s">
        <v>110</v>
      </c>
      <c r="M22" s="55" t="s">
        <v>135</v>
      </c>
      <c r="O22" s="35" t="s">
        <v>179</v>
      </c>
      <c r="P22" s="35">
        <v>19</v>
      </c>
      <c r="T22" s="35">
        <v>1.9</v>
      </c>
      <c r="AE22" s="400" t="s">
        <v>190</v>
      </c>
      <c r="AK22" s="35">
        <v>20</v>
      </c>
      <c r="AL22" s="35">
        <v>20</v>
      </c>
      <c r="AM22" s="35">
        <v>0.2</v>
      </c>
    </row>
    <row r="23" spans="3:43" ht="33" customHeight="1">
      <c r="C23" s="241" t="s">
        <v>769</v>
      </c>
      <c r="D23" s="55" t="s">
        <v>774</v>
      </c>
      <c r="E23" s="25" t="s">
        <v>749</v>
      </c>
      <c r="F23" s="398" t="s">
        <v>601</v>
      </c>
      <c r="G23" s="398"/>
      <c r="I23" s="35">
        <v>21</v>
      </c>
      <c r="K23" s="219" t="s">
        <v>696</v>
      </c>
      <c r="L23" s="399" t="s">
        <v>111</v>
      </c>
      <c r="M23" s="55" t="s">
        <v>136</v>
      </c>
      <c r="O23" s="35" t="s">
        <v>180</v>
      </c>
      <c r="P23" s="35">
        <v>20</v>
      </c>
      <c r="T23" s="35">
        <v>2</v>
      </c>
      <c r="AE23" s="400" t="s">
        <v>191</v>
      </c>
      <c r="AK23" s="35">
        <v>21</v>
      </c>
      <c r="AL23" s="35">
        <v>21</v>
      </c>
      <c r="AM23" s="35">
        <v>0.21</v>
      </c>
    </row>
    <row r="24" spans="3:43">
      <c r="C24" s="241" t="s">
        <v>770</v>
      </c>
      <c r="D24" s="57" t="s">
        <v>768</v>
      </c>
      <c r="E24" s="25" t="s">
        <v>746</v>
      </c>
      <c r="F24" s="398" t="s">
        <v>600</v>
      </c>
      <c r="G24" s="398"/>
      <c r="I24" s="35">
        <v>22</v>
      </c>
      <c r="K24" s="35" t="s">
        <v>693</v>
      </c>
      <c r="L24" s="399" t="s">
        <v>112</v>
      </c>
      <c r="M24" s="55" t="s">
        <v>137</v>
      </c>
      <c r="O24" s="35" t="s">
        <v>181</v>
      </c>
      <c r="T24" s="35">
        <v>2.1</v>
      </c>
      <c r="AE24" s="400" t="s">
        <v>192</v>
      </c>
      <c r="AK24" s="35">
        <v>22</v>
      </c>
      <c r="AL24" s="35">
        <v>22</v>
      </c>
      <c r="AM24" s="35">
        <v>0.22</v>
      </c>
    </row>
    <row r="25" spans="3:43">
      <c r="C25" s="241" t="s">
        <v>771</v>
      </c>
      <c r="D25" s="57" t="s">
        <v>754</v>
      </c>
      <c r="E25" s="25" t="s">
        <v>748</v>
      </c>
      <c r="F25" s="398" t="s">
        <v>604</v>
      </c>
      <c r="G25" s="398"/>
      <c r="I25" s="35">
        <v>23</v>
      </c>
      <c r="K25" s="35" t="s">
        <v>694</v>
      </c>
      <c r="L25" s="399" t="s">
        <v>113</v>
      </c>
      <c r="M25" s="55" t="s">
        <v>138</v>
      </c>
      <c r="O25" s="35" t="s">
        <v>182</v>
      </c>
      <c r="T25" s="35">
        <v>2.2000000000000002</v>
      </c>
      <c r="AE25" s="400" t="s">
        <v>193</v>
      </c>
      <c r="AK25" s="35">
        <v>23</v>
      </c>
      <c r="AL25" s="35">
        <v>23</v>
      </c>
      <c r="AM25" s="35">
        <v>0.23</v>
      </c>
    </row>
    <row r="26" spans="3:43" ht="14.25" customHeight="1">
      <c r="C26" s="239" t="s">
        <v>772</v>
      </c>
      <c r="D26" s="57" t="s">
        <v>752</v>
      </c>
      <c r="E26" s="25" t="s">
        <v>748</v>
      </c>
      <c r="F26" s="398" t="s">
        <v>605</v>
      </c>
      <c r="G26" s="398"/>
      <c r="I26" s="35">
        <v>24</v>
      </c>
      <c r="K26" s="35" t="s">
        <v>695</v>
      </c>
      <c r="L26" s="399" t="s">
        <v>114</v>
      </c>
      <c r="M26" s="55" t="s">
        <v>139</v>
      </c>
      <c r="O26" s="35" t="s">
        <v>183</v>
      </c>
      <c r="T26" s="35">
        <v>2.2999999999999998</v>
      </c>
      <c r="AE26" s="400" t="s">
        <v>464</v>
      </c>
      <c r="AK26" s="35">
        <v>24</v>
      </c>
      <c r="AL26" s="35">
        <v>24</v>
      </c>
      <c r="AM26" s="35">
        <v>0.24</v>
      </c>
    </row>
    <row r="27" spans="3:43">
      <c r="D27" s="57" t="s">
        <v>792</v>
      </c>
      <c r="E27" s="25" t="s">
        <v>747</v>
      </c>
      <c r="F27" s="35" t="s">
        <v>606</v>
      </c>
      <c r="K27" s="35" t="s">
        <v>240</v>
      </c>
      <c r="M27" s="55" t="s">
        <v>140</v>
      </c>
      <c r="O27" s="35" t="s">
        <v>184</v>
      </c>
      <c r="T27" s="35">
        <v>2.4</v>
      </c>
      <c r="AE27" s="400" t="s">
        <v>465</v>
      </c>
      <c r="AK27" s="35">
        <v>25</v>
      </c>
      <c r="AL27" s="35">
        <v>25</v>
      </c>
      <c r="AM27" s="35">
        <v>0.25</v>
      </c>
    </row>
    <row r="28" spans="3:43">
      <c r="C28" s="35" t="s">
        <v>797</v>
      </c>
      <c r="D28" s="57" t="s">
        <v>795</v>
      </c>
      <c r="E28" s="25" t="s">
        <v>747</v>
      </c>
      <c r="F28" s="35" t="s">
        <v>607</v>
      </c>
      <c r="K28" s="35" t="s">
        <v>697</v>
      </c>
      <c r="M28" s="55" t="s">
        <v>141</v>
      </c>
      <c r="O28" s="35" t="s">
        <v>185</v>
      </c>
      <c r="T28" s="35">
        <v>2.5</v>
      </c>
      <c r="AE28" s="400" t="s">
        <v>466</v>
      </c>
      <c r="AK28" s="35">
        <v>26</v>
      </c>
      <c r="AL28" s="35">
        <v>26</v>
      </c>
      <c r="AM28" s="35">
        <v>0.26</v>
      </c>
    </row>
    <row r="29" spans="3:43">
      <c r="C29" s="239" t="s">
        <v>773</v>
      </c>
      <c r="D29" s="57" t="s">
        <v>767</v>
      </c>
      <c r="E29" s="25" t="s">
        <v>746</v>
      </c>
      <c r="F29" s="35" t="s">
        <v>612</v>
      </c>
      <c r="K29" s="35" t="s">
        <v>698</v>
      </c>
      <c r="L29" s="59" t="s">
        <v>518</v>
      </c>
      <c r="M29" s="55" t="s">
        <v>142</v>
      </c>
      <c r="O29" s="55" t="s">
        <v>479</v>
      </c>
      <c r="P29" s="55"/>
      <c r="Q29" s="55"/>
      <c r="R29" s="55"/>
      <c r="S29" s="55"/>
      <c r="T29" s="35">
        <v>2.6</v>
      </c>
      <c r="AE29" s="400" t="s">
        <v>467</v>
      </c>
      <c r="AK29" s="35">
        <v>27</v>
      </c>
      <c r="AL29" s="35">
        <v>27</v>
      </c>
      <c r="AM29" s="35">
        <v>0.27</v>
      </c>
    </row>
    <row r="30" spans="3:43">
      <c r="C30" s="240" t="s">
        <v>774</v>
      </c>
      <c r="D30" s="57" t="s">
        <v>781</v>
      </c>
      <c r="E30" s="25" t="s">
        <v>745</v>
      </c>
      <c r="F30" s="35" t="s">
        <v>599</v>
      </c>
      <c r="K30" s="35" t="s">
        <v>699</v>
      </c>
      <c r="L30" s="35" t="s">
        <v>519</v>
      </c>
      <c r="M30" s="55" t="s">
        <v>143</v>
      </c>
      <c r="O30" s="55" t="s">
        <v>480</v>
      </c>
      <c r="P30" s="55"/>
      <c r="Q30" s="55"/>
      <c r="R30" s="55"/>
      <c r="S30" s="55"/>
      <c r="T30" s="35">
        <v>2.7</v>
      </c>
      <c r="AE30" s="400" t="s">
        <v>468</v>
      </c>
      <c r="AK30" s="35">
        <v>28</v>
      </c>
      <c r="AL30" s="35">
        <v>28</v>
      </c>
      <c r="AM30" s="35">
        <v>0.28000000000000003</v>
      </c>
    </row>
    <row r="31" spans="3:43" ht="13.2" customHeight="1">
      <c r="D31" s="57" t="s">
        <v>777</v>
      </c>
      <c r="E31" s="25" t="s">
        <v>750</v>
      </c>
      <c r="F31" s="35" t="s">
        <v>611</v>
      </c>
      <c r="L31" s="35" t="s">
        <v>520</v>
      </c>
      <c r="M31" s="55" t="s">
        <v>144</v>
      </c>
      <c r="O31" s="55" t="s">
        <v>481</v>
      </c>
      <c r="P31" s="55"/>
      <c r="Q31" s="55"/>
      <c r="R31" s="55"/>
      <c r="S31" s="55"/>
      <c r="T31" s="35">
        <v>2.8</v>
      </c>
      <c r="AE31" s="55" t="s">
        <v>284</v>
      </c>
      <c r="AK31" s="35">
        <v>29</v>
      </c>
      <c r="AL31" s="35">
        <v>29</v>
      </c>
      <c r="AM31" s="35">
        <v>0.28999999999999998</v>
      </c>
    </row>
    <row r="32" spans="3:43" ht="19.5" customHeight="1">
      <c r="C32" s="35" t="s">
        <v>800</v>
      </c>
      <c r="D32" s="55" t="s">
        <v>775</v>
      </c>
      <c r="E32" s="25" t="s">
        <v>750</v>
      </c>
      <c r="F32" s="35" t="s">
        <v>613</v>
      </c>
      <c r="L32" s="35" t="s">
        <v>521</v>
      </c>
      <c r="M32" s="55" t="s">
        <v>145</v>
      </c>
      <c r="O32" s="55" t="s">
        <v>482</v>
      </c>
      <c r="P32" s="55"/>
      <c r="Q32" s="55"/>
      <c r="R32" s="55"/>
      <c r="S32" s="55"/>
      <c r="T32" s="35">
        <v>2.9</v>
      </c>
      <c r="AE32" s="55" t="s">
        <v>285</v>
      </c>
      <c r="AK32" s="35">
        <v>30</v>
      </c>
      <c r="AL32" s="35">
        <v>30</v>
      </c>
      <c r="AM32" s="35">
        <v>0.3</v>
      </c>
    </row>
    <row r="33" spans="3:39" ht="15" customHeight="1">
      <c r="C33" s="240" t="s">
        <v>775</v>
      </c>
      <c r="D33" s="55" t="s">
        <v>765</v>
      </c>
      <c r="E33" s="25" t="s">
        <v>746</v>
      </c>
      <c r="F33" s="35" t="s">
        <v>614</v>
      </c>
      <c r="M33" s="55" t="s">
        <v>146</v>
      </c>
      <c r="O33" s="43" t="s">
        <v>231</v>
      </c>
      <c r="P33" s="43"/>
      <c r="Q33" s="43"/>
      <c r="R33" s="43"/>
      <c r="S33" s="43"/>
      <c r="T33" s="35">
        <v>3</v>
      </c>
      <c r="AE33" s="55" t="s">
        <v>299</v>
      </c>
      <c r="AK33" s="35">
        <v>31</v>
      </c>
      <c r="AL33" s="35">
        <v>31</v>
      </c>
      <c r="AM33" s="35">
        <v>0.31</v>
      </c>
    </row>
    <row r="34" spans="3:39">
      <c r="C34" s="241" t="s">
        <v>776</v>
      </c>
      <c r="D34" s="58" t="s">
        <v>766</v>
      </c>
      <c r="E34" s="25" t="s">
        <v>746</v>
      </c>
      <c r="F34" s="35" t="s">
        <v>615</v>
      </c>
      <c r="M34" s="55" t="s">
        <v>147</v>
      </c>
      <c r="T34" s="35">
        <v>3.1</v>
      </c>
      <c r="AE34" s="55"/>
      <c r="AK34" s="35">
        <v>32</v>
      </c>
      <c r="AL34" s="35">
        <v>32</v>
      </c>
      <c r="AM34" s="35">
        <v>0.32</v>
      </c>
    </row>
    <row r="35" spans="3:39">
      <c r="C35" s="239" t="s">
        <v>777</v>
      </c>
      <c r="D35" s="57" t="s">
        <v>786</v>
      </c>
      <c r="E35" s="25" t="s">
        <v>745</v>
      </c>
      <c r="F35" s="35" t="s">
        <v>616</v>
      </c>
      <c r="M35" s="55" t="s">
        <v>148</v>
      </c>
      <c r="O35" s="67" t="s">
        <v>216</v>
      </c>
      <c r="P35" s="67"/>
      <c r="Q35" s="67"/>
      <c r="R35" s="67"/>
      <c r="S35" s="67"/>
      <c r="T35" s="35">
        <v>3.2</v>
      </c>
      <c r="AE35" s="219" t="s">
        <v>621</v>
      </c>
      <c r="AK35" s="35">
        <v>33</v>
      </c>
      <c r="AL35" s="35">
        <v>33</v>
      </c>
      <c r="AM35" s="35">
        <v>0.33</v>
      </c>
    </row>
    <row r="36" spans="3:39">
      <c r="C36" s="240" t="s">
        <v>778</v>
      </c>
      <c r="D36" s="58" t="s">
        <v>783</v>
      </c>
      <c r="E36" s="25" t="s">
        <v>745</v>
      </c>
      <c r="F36" s="35" t="s">
        <v>617</v>
      </c>
      <c r="M36" s="55" t="s">
        <v>149</v>
      </c>
      <c r="O36" s="43" t="s">
        <v>722</v>
      </c>
      <c r="P36" s="43"/>
      <c r="Q36" s="43"/>
      <c r="R36" s="43"/>
      <c r="S36" s="43"/>
      <c r="T36" s="35">
        <v>3.3</v>
      </c>
      <c r="AE36" s="55" t="s">
        <v>287</v>
      </c>
      <c r="AK36" s="35">
        <v>34</v>
      </c>
      <c r="AL36" s="35">
        <v>34</v>
      </c>
      <c r="AM36" s="35">
        <v>0.34</v>
      </c>
    </row>
    <row r="37" spans="3:39">
      <c r="C37" s="241" t="s">
        <v>779</v>
      </c>
      <c r="D37" s="58" t="s">
        <v>769</v>
      </c>
      <c r="E37" s="25" t="s">
        <v>746</v>
      </c>
      <c r="F37" s="35" t="s">
        <v>618</v>
      </c>
      <c r="M37" s="55" t="s">
        <v>150</v>
      </c>
      <c r="O37" s="43" t="s">
        <v>723</v>
      </c>
      <c r="P37" s="43"/>
      <c r="Q37" s="43"/>
      <c r="R37" s="43"/>
      <c r="S37" s="43"/>
      <c r="T37" s="35">
        <v>3.4</v>
      </c>
      <c r="AE37" s="55" t="s">
        <v>288</v>
      </c>
      <c r="AK37" s="35">
        <v>35</v>
      </c>
      <c r="AL37" s="35">
        <v>35</v>
      </c>
      <c r="AM37" s="35">
        <v>0.35</v>
      </c>
    </row>
    <row r="38" spans="3:39">
      <c r="D38" s="58" t="s">
        <v>760</v>
      </c>
      <c r="E38" s="25" t="s">
        <v>746</v>
      </c>
      <c r="F38" s="35" t="s">
        <v>619</v>
      </c>
      <c r="M38" s="55" t="s">
        <v>151</v>
      </c>
      <c r="T38" s="35">
        <v>3.5</v>
      </c>
      <c r="AE38" s="55" t="s">
        <v>289</v>
      </c>
      <c r="AK38" s="35">
        <v>36</v>
      </c>
      <c r="AL38" s="35">
        <v>36</v>
      </c>
      <c r="AM38" s="35">
        <v>0.36</v>
      </c>
    </row>
    <row r="39" spans="3:39">
      <c r="C39" s="35" t="s">
        <v>801</v>
      </c>
      <c r="D39" s="58" t="s">
        <v>759</v>
      </c>
      <c r="E39" s="25" t="s">
        <v>746</v>
      </c>
      <c r="F39" s="35" t="s">
        <v>620</v>
      </c>
      <c r="M39" s="55" t="s">
        <v>469</v>
      </c>
      <c r="T39" s="35">
        <v>3.6</v>
      </c>
      <c r="AE39" s="55" t="s">
        <v>290</v>
      </c>
      <c r="AK39" s="35">
        <v>37</v>
      </c>
      <c r="AL39" s="35">
        <v>37</v>
      </c>
      <c r="AM39" s="35">
        <v>0.37</v>
      </c>
    </row>
    <row r="40" spans="3:39" ht="19.95" customHeight="1">
      <c r="C40" s="240" t="s">
        <v>780</v>
      </c>
      <c r="D40" s="58" t="s">
        <v>782</v>
      </c>
      <c r="E40" s="25" t="s">
        <v>745</v>
      </c>
      <c r="F40" s="35" t="s">
        <v>621</v>
      </c>
      <c r="M40" s="55" t="s">
        <v>470</v>
      </c>
      <c r="T40" s="35">
        <v>3.7</v>
      </c>
      <c r="AE40" s="55" t="s">
        <v>291</v>
      </c>
      <c r="AK40" s="35">
        <v>38</v>
      </c>
      <c r="AL40" s="35">
        <v>38</v>
      </c>
      <c r="AM40" s="35">
        <v>0.38</v>
      </c>
    </row>
    <row r="41" spans="3:39">
      <c r="C41" s="239" t="s">
        <v>781</v>
      </c>
      <c r="D41" s="58" t="s">
        <v>771</v>
      </c>
      <c r="E41" s="25" t="s">
        <v>746</v>
      </c>
      <c r="F41" s="35" t="s">
        <v>622</v>
      </c>
      <c r="M41" s="55" t="s">
        <v>471</v>
      </c>
      <c r="T41" s="35">
        <v>3.8</v>
      </c>
      <c r="AE41" s="55" t="s">
        <v>292</v>
      </c>
      <c r="AK41" s="35">
        <v>39</v>
      </c>
      <c r="AL41" s="35">
        <v>39</v>
      </c>
      <c r="AM41" s="35">
        <v>0.39</v>
      </c>
    </row>
    <row r="42" spans="3:39">
      <c r="C42" s="241" t="s">
        <v>782</v>
      </c>
      <c r="D42" s="58" t="s">
        <v>787</v>
      </c>
      <c r="E42" s="25" t="s">
        <v>745</v>
      </c>
      <c r="F42" s="35" t="s">
        <v>623</v>
      </c>
      <c r="M42" s="55" t="s">
        <v>472</v>
      </c>
      <c r="T42" s="35">
        <v>3.9</v>
      </c>
      <c r="AE42" s="55" t="s">
        <v>293</v>
      </c>
      <c r="AK42" s="35">
        <v>40</v>
      </c>
      <c r="AL42" s="35">
        <v>40</v>
      </c>
      <c r="AM42" s="35">
        <v>0.4</v>
      </c>
    </row>
    <row r="43" spans="3:39">
      <c r="C43" s="241" t="s">
        <v>783</v>
      </c>
      <c r="D43" s="58" t="s">
        <v>779</v>
      </c>
      <c r="E43" s="25" t="s">
        <v>750</v>
      </c>
      <c r="F43" s="35" t="s">
        <v>624</v>
      </c>
      <c r="T43" s="35">
        <v>4</v>
      </c>
      <c r="AK43" s="35">
        <v>41</v>
      </c>
      <c r="AL43" s="35">
        <v>41</v>
      </c>
      <c r="AM43" s="35">
        <v>0.41</v>
      </c>
    </row>
    <row r="44" spans="3:39">
      <c r="C44" s="239" t="s">
        <v>784</v>
      </c>
      <c r="D44" s="58" t="s">
        <v>776</v>
      </c>
      <c r="E44" s="25" t="s">
        <v>750</v>
      </c>
      <c r="F44" s="35" t="s">
        <v>625</v>
      </c>
      <c r="T44" s="35">
        <v>4.0999999999999996</v>
      </c>
      <c r="AK44" s="35">
        <v>42</v>
      </c>
      <c r="AL44" s="35">
        <v>42</v>
      </c>
      <c r="AM44" s="35">
        <v>0.42</v>
      </c>
    </row>
    <row r="45" spans="3:39">
      <c r="C45" s="239" t="s">
        <v>785</v>
      </c>
      <c r="D45" s="58" t="s">
        <v>789</v>
      </c>
      <c r="E45" s="25" t="s">
        <v>745</v>
      </c>
      <c r="F45" s="35" t="s">
        <v>626</v>
      </c>
      <c r="T45" s="35">
        <v>4.2</v>
      </c>
      <c r="AK45" s="35">
        <v>43</v>
      </c>
      <c r="AL45" s="35">
        <v>43</v>
      </c>
      <c r="AM45" s="35">
        <v>0.43</v>
      </c>
    </row>
    <row r="46" spans="3:39">
      <c r="C46" s="239" t="s">
        <v>786</v>
      </c>
      <c r="D46" s="58" t="s">
        <v>770</v>
      </c>
      <c r="E46" s="25" t="s">
        <v>746</v>
      </c>
      <c r="F46" s="35" t="s">
        <v>627</v>
      </c>
      <c r="T46" s="35">
        <v>4.3</v>
      </c>
      <c r="AK46" s="35">
        <v>44</v>
      </c>
      <c r="AL46" s="35">
        <v>44</v>
      </c>
      <c r="AM46" s="35">
        <v>0.44</v>
      </c>
    </row>
    <row r="47" spans="3:39">
      <c r="C47" s="241" t="s">
        <v>787</v>
      </c>
      <c r="D47" s="58" t="s">
        <v>758</v>
      </c>
      <c r="E47" s="25" t="s">
        <v>746</v>
      </c>
      <c r="F47" s="35" t="s">
        <v>610</v>
      </c>
      <c r="T47" s="35">
        <v>4.4000000000000004</v>
      </c>
      <c r="AK47" s="35">
        <v>45</v>
      </c>
      <c r="AL47" s="35">
        <v>45</v>
      </c>
      <c r="AM47" s="35">
        <v>0.45</v>
      </c>
    </row>
    <row r="48" spans="3:39">
      <c r="C48" s="239" t="s">
        <v>788</v>
      </c>
      <c r="D48" s="58" t="s">
        <v>791</v>
      </c>
      <c r="E48" s="25" t="s">
        <v>745</v>
      </c>
      <c r="F48" s="35" t="s">
        <v>609</v>
      </c>
      <c r="T48" s="35">
        <v>4.5</v>
      </c>
      <c r="AK48" s="35">
        <v>46</v>
      </c>
      <c r="AL48" s="35">
        <v>46</v>
      </c>
      <c r="AM48" s="35">
        <v>0.46</v>
      </c>
    </row>
    <row r="49" spans="3:39">
      <c r="C49" s="241" t="s">
        <v>789</v>
      </c>
      <c r="D49" s="55" t="s">
        <v>761</v>
      </c>
      <c r="E49" s="25" t="s">
        <v>746</v>
      </c>
      <c r="F49" s="35" t="s">
        <v>608</v>
      </c>
      <c r="T49" s="35">
        <v>4.5999999999999996</v>
      </c>
      <c r="AK49" s="35">
        <v>47</v>
      </c>
      <c r="AL49" s="35">
        <v>47</v>
      </c>
      <c r="AM49" s="35">
        <v>0.47</v>
      </c>
    </row>
    <row r="50" spans="3:39">
      <c r="C50" s="239" t="s">
        <v>790</v>
      </c>
      <c r="T50" s="35">
        <v>4.7</v>
      </c>
      <c r="AK50" s="35">
        <v>48</v>
      </c>
      <c r="AL50" s="35">
        <v>48</v>
      </c>
      <c r="AM50" s="35">
        <v>0.48</v>
      </c>
    </row>
    <row r="51" spans="3:39">
      <c r="C51" s="241" t="s">
        <v>791</v>
      </c>
      <c r="T51" s="35">
        <v>4.8</v>
      </c>
      <c r="AK51" s="35">
        <v>49</v>
      </c>
      <c r="AL51" s="35">
        <v>49</v>
      </c>
      <c r="AM51" s="35">
        <v>0.49</v>
      </c>
    </row>
    <row r="52" spans="3:39">
      <c r="C52" s="239" t="s">
        <v>803</v>
      </c>
      <c r="T52" s="35">
        <v>4.9000000000000004</v>
      </c>
      <c r="AK52" s="35">
        <v>50</v>
      </c>
      <c r="AL52" s="35">
        <v>50</v>
      </c>
      <c r="AM52" s="35">
        <v>0.5</v>
      </c>
    </row>
    <row r="53" spans="3:39">
      <c r="T53" s="35">
        <v>5</v>
      </c>
      <c r="AK53" s="35">
        <v>51</v>
      </c>
      <c r="AL53" s="35">
        <v>51</v>
      </c>
      <c r="AM53" s="35">
        <v>0.51</v>
      </c>
    </row>
    <row r="54" spans="3:39">
      <c r="C54" s="35" t="s">
        <v>802</v>
      </c>
      <c r="AK54" s="35">
        <v>52</v>
      </c>
      <c r="AL54" s="35">
        <v>52</v>
      </c>
      <c r="AM54" s="35">
        <v>0.52</v>
      </c>
    </row>
    <row r="55" spans="3:39">
      <c r="C55" s="239" t="s">
        <v>792</v>
      </c>
      <c r="AK55" s="35">
        <v>53</v>
      </c>
      <c r="AL55" s="35">
        <v>53</v>
      </c>
      <c r="AM55" s="35">
        <v>0.53</v>
      </c>
    </row>
    <row r="56" spans="3:39">
      <c r="C56" s="239" t="s">
        <v>793</v>
      </c>
      <c r="D56" s="57"/>
      <c r="E56" s="57"/>
      <c r="AK56" s="35">
        <v>54</v>
      </c>
      <c r="AL56" s="35">
        <v>54</v>
      </c>
      <c r="AM56" s="35">
        <v>0.54</v>
      </c>
    </row>
    <row r="57" spans="3:39">
      <c r="C57" s="239" t="s">
        <v>794</v>
      </c>
      <c r="D57" s="57"/>
      <c r="E57" s="57"/>
      <c r="AK57" s="35">
        <v>55</v>
      </c>
      <c r="AL57" s="35">
        <v>55</v>
      </c>
      <c r="AM57" s="35">
        <v>0.55000000000000004</v>
      </c>
    </row>
    <row r="58" spans="3:39">
      <c r="C58" s="239" t="s">
        <v>795</v>
      </c>
      <c r="D58" s="57"/>
      <c r="E58" s="57"/>
      <c r="AK58" s="35">
        <v>56</v>
      </c>
      <c r="AL58" s="35">
        <v>56</v>
      </c>
      <c r="AM58" s="35">
        <v>0.56000000000000005</v>
      </c>
    </row>
    <row r="59" spans="3:39">
      <c r="C59" s="239" t="s">
        <v>796</v>
      </c>
      <c r="D59" s="57"/>
      <c r="E59" s="57"/>
      <c r="AK59" s="35">
        <v>57</v>
      </c>
      <c r="AL59" s="35">
        <v>57</v>
      </c>
      <c r="AM59" s="35">
        <v>0.56999999999999995</v>
      </c>
    </row>
    <row r="60" spans="3:39">
      <c r="D60" s="57"/>
      <c r="E60" s="57"/>
      <c r="AK60" s="35">
        <v>58</v>
      </c>
      <c r="AL60" s="35">
        <v>58</v>
      </c>
      <c r="AM60" s="35">
        <v>0.57999999999999996</v>
      </c>
    </row>
    <row r="61" spans="3:39">
      <c r="D61" s="57"/>
      <c r="E61" s="57"/>
      <c r="AK61" s="35">
        <v>59</v>
      </c>
      <c r="AL61" s="35">
        <v>59</v>
      </c>
      <c r="AM61" s="35">
        <v>0.59</v>
      </c>
    </row>
    <row r="62" spans="3:39">
      <c r="D62" s="57"/>
      <c r="E62" s="57"/>
      <c r="AK62" s="35">
        <v>60</v>
      </c>
      <c r="AL62" s="35">
        <v>60</v>
      </c>
      <c r="AM62" s="35">
        <v>0.6</v>
      </c>
    </row>
    <row r="63" spans="3:39">
      <c r="D63" s="57"/>
      <c r="E63" s="57"/>
      <c r="AK63" s="35">
        <v>61</v>
      </c>
      <c r="AL63" s="35">
        <v>61</v>
      </c>
      <c r="AM63" s="35">
        <v>0.61</v>
      </c>
    </row>
    <row r="64" spans="3:39">
      <c r="D64" s="57"/>
      <c r="E64" s="57"/>
      <c r="AK64" s="35">
        <v>62</v>
      </c>
      <c r="AL64" s="35">
        <v>62</v>
      </c>
      <c r="AM64" s="35">
        <v>0.62</v>
      </c>
    </row>
    <row r="65" spans="4:39">
      <c r="D65" s="57"/>
      <c r="E65" s="57"/>
      <c r="AK65" s="35">
        <v>63</v>
      </c>
      <c r="AL65" s="35">
        <v>63</v>
      </c>
      <c r="AM65" s="35">
        <v>0.63</v>
      </c>
    </row>
    <row r="66" spans="4:39">
      <c r="D66" s="57"/>
      <c r="E66" s="57"/>
      <c r="AK66" s="35">
        <v>64</v>
      </c>
      <c r="AL66" s="35">
        <v>64</v>
      </c>
      <c r="AM66" s="35">
        <v>0.64</v>
      </c>
    </row>
    <row r="67" spans="4:39">
      <c r="D67" s="57"/>
      <c r="E67" s="57"/>
      <c r="AK67" s="35">
        <v>65</v>
      </c>
      <c r="AL67" s="35">
        <v>65</v>
      </c>
      <c r="AM67" s="35">
        <v>0.65</v>
      </c>
    </row>
    <row r="68" spans="4:39">
      <c r="D68" s="57"/>
      <c r="E68" s="57"/>
      <c r="AK68" s="35">
        <v>66</v>
      </c>
      <c r="AL68" s="35">
        <v>66</v>
      </c>
      <c r="AM68" s="35">
        <v>0.66</v>
      </c>
    </row>
    <row r="69" spans="4:39">
      <c r="D69" s="57"/>
      <c r="E69" s="57"/>
      <c r="AK69" s="35">
        <v>67</v>
      </c>
      <c r="AL69" s="35">
        <v>67</v>
      </c>
      <c r="AM69" s="35">
        <v>0.67</v>
      </c>
    </row>
    <row r="70" spans="4:39">
      <c r="D70" s="57"/>
      <c r="E70" s="57"/>
      <c r="AK70" s="35">
        <v>68</v>
      </c>
      <c r="AL70" s="35">
        <v>68</v>
      </c>
      <c r="AM70" s="35">
        <v>0.68</v>
      </c>
    </row>
    <row r="71" spans="4:39">
      <c r="D71" s="57"/>
      <c r="E71" s="57"/>
      <c r="AK71" s="35">
        <v>69</v>
      </c>
      <c r="AL71" s="35">
        <v>69</v>
      </c>
      <c r="AM71" s="35">
        <v>0.69</v>
      </c>
    </row>
    <row r="72" spans="4:39">
      <c r="D72" s="55"/>
      <c r="E72" s="55"/>
      <c r="AK72" s="35">
        <v>70</v>
      </c>
      <c r="AL72" s="35">
        <v>70</v>
      </c>
      <c r="AM72" s="35">
        <v>0.7</v>
      </c>
    </row>
    <row r="73" spans="4:39">
      <c r="D73" s="55"/>
      <c r="E73" s="55"/>
      <c r="AK73" s="35">
        <v>71</v>
      </c>
      <c r="AL73" s="35">
        <v>71</v>
      </c>
      <c r="AM73" s="35">
        <v>0.71</v>
      </c>
    </row>
    <row r="74" spans="4:39">
      <c r="D74" s="55"/>
      <c r="E74" s="55"/>
      <c r="AK74" s="35">
        <v>72</v>
      </c>
      <c r="AL74" s="35">
        <v>72</v>
      </c>
      <c r="AM74" s="35">
        <v>0.72</v>
      </c>
    </row>
    <row r="75" spans="4:39">
      <c r="D75" s="55"/>
      <c r="E75" s="55"/>
      <c r="AK75" s="35">
        <v>73</v>
      </c>
      <c r="AL75" s="35">
        <v>73</v>
      </c>
      <c r="AM75" s="35">
        <v>0.73</v>
      </c>
    </row>
    <row r="76" spans="4:39">
      <c r="D76" s="57"/>
      <c r="E76" s="57"/>
      <c r="AK76" s="35">
        <v>74</v>
      </c>
      <c r="AL76" s="35">
        <v>74</v>
      </c>
      <c r="AM76" s="35">
        <v>0.74</v>
      </c>
    </row>
    <row r="77" spans="4:39">
      <c r="D77" s="57"/>
      <c r="E77" s="57"/>
      <c r="AK77" s="35">
        <v>75</v>
      </c>
      <c r="AL77" s="35">
        <v>75</v>
      </c>
      <c r="AM77" s="35">
        <v>0.75</v>
      </c>
    </row>
    <row r="78" spans="4:39">
      <c r="D78" s="57"/>
      <c r="E78" s="57"/>
      <c r="AK78" s="35">
        <v>76</v>
      </c>
      <c r="AL78" s="35">
        <v>76</v>
      </c>
      <c r="AM78" s="35">
        <v>0.76</v>
      </c>
    </row>
    <row r="79" spans="4:39">
      <c r="D79" s="57"/>
      <c r="E79" s="57"/>
      <c r="AK79" s="35">
        <v>77</v>
      </c>
      <c r="AL79" s="35">
        <v>77</v>
      </c>
      <c r="AM79" s="35">
        <v>0.77</v>
      </c>
    </row>
    <row r="80" spans="4:39">
      <c r="D80" s="57"/>
      <c r="E80" s="57"/>
      <c r="AK80" s="35">
        <v>78</v>
      </c>
      <c r="AL80" s="35">
        <v>78</v>
      </c>
      <c r="AM80" s="35">
        <v>0.78</v>
      </c>
    </row>
    <row r="81" spans="4:39">
      <c r="D81" s="57"/>
      <c r="E81" s="57"/>
      <c r="AK81" s="35">
        <v>79</v>
      </c>
      <c r="AL81" s="35">
        <v>79</v>
      </c>
      <c r="AM81" s="35">
        <v>0.79</v>
      </c>
    </row>
    <row r="82" spans="4:39">
      <c r="D82" s="57"/>
      <c r="E82" s="57"/>
      <c r="AK82" s="35">
        <v>80</v>
      </c>
      <c r="AL82" s="35">
        <v>80</v>
      </c>
      <c r="AM82" s="35">
        <v>0.8</v>
      </c>
    </row>
    <row r="83" spans="4:39">
      <c r="D83" s="57"/>
      <c r="E83" s="57"/>
      <c r="AK83" s="35">
        <v>81</v>
      </c>
      <c r="AL83" s="35">
        <v>81</v>
      </c>
      <c r="AM83" s="35">
        <v>0.81</v>
      </c>
    </row>
    <row r="84" spans="4:39">
      <c r="D84" s="55"/>
      <c r="E84" s="55"/>
      <c r="AK84" s="35">
        <v>82</v>
      </c>
      <c r="AL84" s="35">
        <v>82</v>
      </c>
      <c r="AM84" s="35">
        <v>0.82</v>
      </c>
    </row>
    <row r="85" spans="4:39">
      <c r="D85" s="55"/>
      <c r="E85" s="55"/>
      <c r="AK85" s="35">
        <v>83</v>
      </c>
      <c r="AL85" s="35">
        <v>83</v>
      </c>
      <c r="AM85" s="35">
        <v>0.83</v>
      </c>
    </row>
    <row r="86" spans="4:39">
      <c r="D86" s="58"/>
      <c r="E86" s="58"/>
      <c r="AK86" s="35">
        <v>84</v>
      </c>
      <c r="AL86" s="35">
        <v>84</v>
      </c>
      <c r="AM86" s="35">
        <v>0.84</v>
      </c>
    </row>
    <row r="87" spans="4:39">
      <c r="D87" s="57"/>
      <c r="E87" s="57"/>
      <c r="AK87" s="35">
        <v>85</v>
      </c>
      <c r="AL87" s="35">
        <v>85</v>
      </c>
      <c r="AM87" s="35">
        <v>0.85</v>
      </c>
    </row>
    <row r="88" spans="4:39">
      <c r="D88" s="58"/>
      <c r="E88" s="58"/>
      <c r="AK88" s="35">
        <v>86</v>
      </c>
      <c r="AL88" s="35">
        <v>86</v>
      </c>
      <c r="AM88" s="35">
        <v>0.86</v>
      </c>
    </row>
    <row r="89" spans="4:39">
      <c r="D89" s="58"/>
      <c r="E89" s="58"/>
      <c r="AK89" s="35">
        <v>87</v>
      </c>
      <c r="AL89" s="35">
        <v>87</v>
      </c>
      <c r="AM89" s="35">
        <v>0.87</v>
      </c>
    </row>
    <row r="90" spans="4:39">
      <c r="D90" s="58"/>
      <c r="E90" s="58"/>
      <c r="AK90" s="35">
        <v>88</v>
      </c>
      <c r="AL90" s="35">
        <v>88</v>
      </c>
      <c r="AM90" s="35">
        <v>0.88</v>
      </c>
    </row>
    <row r="91" spans="4:39">
      <c r="D91" s="58"/>
      <c r="E91" s="58"/>
      <c r="AK91" s="35">
        <v>89</v>
      </c>
      <c r="AL91" s="35">
        <v>89</v>
      </c>
      <c r="AM91" s="35">
        <v>0.89</v>
      </c>
    </row>
    <row r="92" spans="4:39">
      <c r="D92" s="58"/>
      <c r="E92" s="58"/>
      <c r="AK92" s="35">
        <v>90</v>
      </c>
      <c r="AL92" s="35">
        <v>90</v>
      </c>
      <c r="AM92" s="35">
        <v>0.9</v>
      </c>
    </row>
    <row r="93" spans="4:39">
      <c r="D93" s="58"/>
      <c r="E93" s="58"/>
      <c r="AK93" s="35">
        <v>91</v>
      </c>
      <c r="AL93" s="35">
        <v>91</v>
      </c>
      <c r="AM93" s="35">
        <v>0.91</v>
      </c>
    </row>
    <row r="94" spans="4:39">
      <c r="D94" s="58"/>
      <c r="E94" s="58"/>
      <c r="AK94" s="35">
        <v>92</v>
      </c>
      <c r="AL94" s="35">
        <v>92</v>
      </c>
      <c r="AM94" s="35">
        <v>0.92</v>
      </c>
    </row>
    <row r="95" spans="4:39">
      <c r="D95" s="58"/>
      <c r="E95" s="58"/>
      <c r="AK95" s="35">
        <v>93</v>
      </c>
      <c r="AL95" s="35">
        <v>93</v>
      </c>
      <c r="AM95" s="35">
        <v>0.93</v>
      </c>
    </row>
    <row r="96" spans="4:39">
      <c r="D96" s="58"/>
      <c r="E96" s="58"/>
      <c r="AK96" s="35">
        <v>94</v>
      </c>
      <c r="AL96" s="35">
        <v>94</v>
      </c>
      <c r="AM96" s="35">
        <v>0.94</v>
      </c>
    </row>
    <row r="97" spans="4:39">
      <c r="D97" s="58"/>
      <c r="E97" s="58"/>
      <c r="AK97" s="35">
        <v>95</v>
      </c>
      <c r="AL97" s="35">
        <v>95</v>
      </c>
      <c r="AM97" s="35">
        <v>0.95</v>
      </c>
    </row>
    <row r="98" spans="4:39">
      <c r="D98" s="58"/>
      <c r="E98" s="58"/>
      <c r="AK98" s="35">
        <v>96</v>
      </c>
      <c r="AL98" s="35">
        <v>96</v>
      </c>
      <c r="AM98" s="35">
        <v>0.96</v>
      </c>
    </row>
    <row r="99" spans="4:39">
      <c r="D99" s="58"/>
      <c r="E99" s="58"/>
      <c r="AK99" s="35">
        <v>97</v>
      </c>
      <c r="AL99" s="35">
        <v>97</v>
      </c>
      <c r="AM99" s="35">
        <v>0.97</v>
      </c>
    </row>
    <row r="100" spans="4:39">
      <c r="D100" s="58"/>
      <c r="E100" s="58"/>
      <c r="AK100" s="35">
        <v>98</v>
      </c>
      <c r="AL100" s="35">
        <v>98</v>
      </c>
      <c r="AM100" s="35">
        <v>0.98</v>
      </c>
    </row>
    <row r="101" spans="4:39">
      <c r="D101" s="55"/>
      <c r="E101" s="55"/>
      <c r="AK101" s="35">
        <v>99</v>
      </c>
      <c r="AL101" s="35">
        <v>99</v>
      </c>
      <c r="AM101" s="35">
        <v>0.99</v>
      </c>
    </row>
    <row r="102" spans="4:39">
      <c r="AK102" s="35">
        <v>100</v>
      </c>
      <c r="AL102" s="35">
        <v>100</v>
      </c>
      <c r="AM102" s="35">
        <v>1</v>
      </c>
    </row>
    <row r="103" spans="4:39">
      <c r="AL103" s="35">
        <v>101</v>
      </c>
      <c r="AM103" s="35">
        <v>1.01</v>
      </c>
    </row>
    <row r="104" spans="4:39">
      <c r="AL104" s="35">
        <v>102</v>
      </c>
      <c r="AM104" s="35">
        <v>1.02</v>
      </c>
    </row>
    <row r="105" spans="4:39">
      <c r="AL105" s="35">
        <v>103</v>
      </c>
      <c r="AM105" s="35">
        <v>1.03</v>
      </c>
    </row>
    <row r="106" spans="4:39">
      <c r="AL106" s="35">
        <v>104</v>
      </c>
      <c r="AM106" s="35">
        <v>1.04</v>
      </c>
    </row>
    <row r="107" spans="4:39">
      <c r="AL107" s="35">
        <v>105</v>
      </c>
      <c r="AM107" s="35">
        <v>1.05</v>
      </c>
    </row>
    <row r="108" spans="4:39">
      <c r="AL108" s="35">
        <v>106</v>
      </c>
      <c r="AM108" s="35">
        <v>1.06</v>
      </c>
    </row>
    <row r="109" spans="4:39">
      <c r="AL109" s="35">
        <v>107</v>
      </c>
      <c r="AM109" s="35">
        <v>1.07</v>
      </c>
    </row>
    <row r="110" spans="4:39">
      <c r="AL110" s="35">
        <v>108</v>
      </c>
      <c r="AM110" s="35">
        <v>1.08</v>
      </c>
    </row>
    <row r="111" spans="4:39">
      <c r="AL111" s="35">
        <v>109</v>
      </c>
      <c r="AM111" s="35">
        <v>1.0900000000000001</v>
      </c>
    </row>
    <row r="112" spans="4:39">
      <c r="AL112" s="35">
        <v>110</v>
      </c>
      <c r="AM112" s="35">
        <v>1.1000000000000001</v>
      </c>
    </row>
    <row r="113" spans="38:39">
      <c r="AL113" s="35">
        <v>111</v>
      </c>
      <c r="AM113" s="35">
        <v>1.1100000000000001</v>
      </c>
    </row>
    <row r="114" spans="38:39">
      <c r="AL114" s="35">
        <v>112</v>
      </c>
      <c r="AM114" s="35">
        <v>1.1200000000000001</v>
      </c>
    </row>
    <row r="115" spans="38:39">
      <c r="AL115" s="35">
        <v>113</v>
      </c>
      <c r="AM115" s="35">
        <v>1.1299999999999999</v>
      </c>
    </row>
    <row r="116" spans="38:39">
      <c r="AL116" s="35">
        <v>114</v>
      </c>
      <c r="AM116" s="35">
        <v>1.1399999999999999</v>
      </c>
    </row>
    <row r="117" spans="38:39">
      <c r="AL117" s="35">
        <v>115</v>
      </c>
      <c r="AM117" s="35">
        <v>1.1499999999999999</v>
      </c>
    </row>
    <row r="118" spans="38:39">
      <c r="AL118" s="35">
        <v>116</v>
      </c>
      <c r="AM118" s="35">
        <v>1.1599999999999999</v>
      </c>
    </row>
    <row r="119" spans="38:39">
      <c r="AL119" s="35">
        <v>117</v>
      </c>
      <c r="AM119" s="35">
        <v>1.17</v>
      </c>
    </row>
    <row r="120" spans="38:39">
      <c r="AL120" s="35">
        <v>118</v>
      </c>
      <c r="AM120" s="35">
        <v>1.18</v>
      </c>
    </row>
    <row r="121" spans="38:39">
      <c r="AL121" s="35">
        <v>119</v>
      </c>
      <c r="AM121" s="35">
        <v>1.19</v>
      </c>
    </row>
    <row r="122" spans="38:39">
      <c r="AL122" s="35">
        <v>120</v>
      </c>
      <c r="AM122" s="35">
        <v>1.2</v>
      </c>
    </row>
    <row r="123" spans="38:39">
      <c r="AL123" s="35">
        <v>121</v>
      </c>
      <c r="AM123" s="35">
        <v>1.21</v>
      </c>
    </row>
    <row r="124" spans="38:39">
      <c r="AL124" s="35">
        <v>122</v>
      </c>
      <c r="AM124" s="35">
        <v>1.22</v>
      </c>
    </row>
    <row r="125" spans="38:39">
      <c r="AL125" s="35">
        <v>123</v>
      </c>
      <c r="AM125" s="35">
        <v>1.23</v>
      </c>
    </row>
    <row r="126" spans="38:39">
      <c r="AL126" s="35">
        <v>124</v>
      </c>
      <c r="AM126" s="35">
        <v>1.24</v>
      </c>
    </row>
    <row r="127" spans="38:39">
      <c r="AL127" s="35">
        <v>125</v>
      </c>
      <c r="AM127" s="35">
        <v>1.25</v>
      </c>
    </row>
    <row r="128" spans="38:39">
      <c r="AL128" s="35">
        <v>126</v>
      </c>
      <c r="AM128" s="35">
        <v>1.26</v>
      </c>
    </row>
    <row r="129" spans="38:39">
      <c r="AL129" s="35">
        <v>127</v>
      </c>
      <c r="AM129" s="35">
        <v>1.27</v>
      </c>
    </row>
    <row r="130" spans="38:39">
      <c r="AL130" s="35">
        <v>128</v>
      </c>
      <c r="AM130" s="35">
        <v>1.28</v>
      </c>
    </row>
    <row r="131" spans="38:39">
      <c r="AL131" s="35">
        <v>129</v>
      </c>
      <c r="AM131" s="35">
        <v>1.29</v>
      </c>
    </row>
    <row r="132" spans="38:39">
      <c r="AL132" s="35">
        <v>130</v>
      </c>
      <c r="AM132" s="35">
        <v>1.3</v>
      </c>
    </row>
    <row r="133" spans="38:39">
      <c r="AL133" s="35">
        <v>131</v>
      </c>
      <c r="AM133" s="35">
        <v>1.31</v>
      </c>
    </row>
    <row r="134" spans="38:39">
      <c r="AL134" s="35">
        <v>132</v>
      </c>
      <c r="AM134" s="35">
        <v>1.32</v>
      </c>
    </row>
    <row r="135" spans="38:39">
      <c r="AL135" s="35">
        <v>133</v>
      </c>
      <c r="AM135" s="35">
        <v>1.33</v>
      </c>
    </row>
    <row r="136" spans="38:39">
      <c r="AL136" s="35">
        <v>134</v>
      </c>
      <c r="AM136" s="35">
        <v>1.34</v>
      </c>
    </row>
    <row r="137" spans="38:39">
      <c r="AL137" s="35">
        <v>135</v>
      </c>
      <c r="AM137" s="35">
        <v>1.35</v>
      </c>
    </row>
    <row r="138" spans="38:39">
      <c r="AL138" s="35">
        <v>136</v>
      </c>
      <c r="AM138" s="35">
        <v>1.36</v>
      </c>
    </row>
    <row r="139" spans="38:39">
      <c r="AL139" s="35">
        <v>137</v>
      </c>
      <c r="AM139" s="35">
        <v>1.37</v>
      </c>
    </row>
    <row r="140" spans="38:39">
      <c r="AL140" s="35">
        <v>138</v>
      </c>
      <c r="AM140" s="35">
        <v>1.38</v>
      </c>
    </row>
    <row r="141" spans="38:39">
      <c r="AL141" s="35">
        <v>139</v>
      </c>
      <c r="AM141" s="35">
        <v>1.39</v>
      </c>
    </row>
    <row r="142" spans="38:39">
      <c r="AL142" s="35">
        <v>140</v>
      </c>
      <c r="AM142" s="35">
        <v>1.4</v>
      </c>
    </row>
    <row r="143" spans="38:39">
      <c r="AL143" s="35">
        <v>141</v>
      </c>
      <c r="AM143" s="35">
        <v>1.41</v>
      </c>
    </row>
    <row r="144" spans="38:39">
      <c r="AL144" s="35">
        <v>142</v>
      </c>
      <c r="AM144" s="35">
        <v>1.42</v>
      </c>
    </row>
    <row r="145" spans="38:39">
      <c r="AL145" s="35">
        <v>143</v>
      </c>
      <c r="AM145" s="35">
        <v>1.43</v>
      </c>
    </row>
    <row r="146" spans="38:39">
      <c r="AL146" s="35">
        <v>144</v>
      </c>
      <c r="AM146" s="35">
        <v>1.44</v>
      </c>
    </row>
    <row r="147" spans="38:39">
      <c r="AL147" s="35">
        <v>145</v>
      </c>
      <c r="AM147" s="35">
        <v>1.45</v>
      </c>
    </row>
    <row r="148" spans="38:39">
      <c r="AL148" s="35">
        <v>146</v>
      </c>
      <c r="AM148" s="35">
        <v>1.46</v>
      </c>
    </row>
    <row r="149" spans="38:39">
      <c r="AL149" s="35">
        <v>147</v>
      </c>
      <c r="AM149" s="35">
        <v>1.47</v>
      </c>
    </row>
    <row r="150" spans="38:39">
      <c r="AL150" s="35">
        <v>148</v>
      </c>
      <c r="AM150" s="35">
        <v>1.48</v>
      </c>
    </row>
    <row r="151" spans="38:39">
      <c r="AL151" s="35">
        <v>149</v>
      </c>
      <c r="AM151" s="35">
        <v>1.49</v>
      </c>
    </row>
    <row r="152" spans="38:39">
      <c r="AL152" s="35">
        <v>150</v>
      </c>
      <c r="AM152" s="35">
        <v>1.5</v>
      </c>
    </row>
    <row r="153" spans="38:39">
      <c r="AL153" s="35">
        <v>151</v>
      </c>
      <c r="AM153" s="35">
        <v>1.51</v>
      </c>
    </row>
    <row r="154" spans="38:39">
      <c r="AL154" s="35">
        <v>152</v>
      </c>
      <c r="AM154" s="35">
        <v>1.52</v>
      </c>
    </row>
    <row r="155" spans="38:39">
      <c r="AL155" s="35">
        <v>153</v>
      </c>
      <c r="AM155" s="35">
        <v>1.53</v>
      </c>
    </row>
    <row r="156" spans="38:39">
      <c r="AL156" s="35">
        <v>154</v>
      </c>
      <c r="AM156" s="35">
        <v>1.54</v>
      </c>
    </row>
    <row r="157" spans="38:39">
      <c r="AL157" s="35">
        <v>155</v>
      </c>
      <c r="AM157" s="35">
        <v>1.55</v>
      </c>
    </row>
    <row r="158" spans="38:39">
      <c r="AL158" s="35">
        <v>156</v>
      </c>
      <c r="AM158" s="35">
        <v>1.56</v>
      </c>
    </row>
    <row r="159" spans="38:39">
      <c r="AL159" s="35">
        <v>157</v>
      </c>
      <c r="AM159" s="35">
        <v>1.57</v>
      </c>
    </row>
    <row r="160" spans="38:39">
      <c r="AL160" s="35">
        <v>158</v>
      </c>
      <c r="AM160" s="35">
        <v>1.58</v>
      </c>
    </row>
    <row r="161" spans="38:39">
      <c r="AL161" s="35">
        <v>159</v>
      </c>
      <c r="AM161" s="35">
        <v>1.59</v>
      </c>
    </row>
    <row r="162" spans="38:39">
      <c r="AL162" s="35">
        <v>160</v>
      </c>
      <c r="AM162" s="35">
        <v>1.6</v>
      </c>
    </row>
    <row r="163" spans="38:39">
      <c r="AL163" s="35">
        <v>161</v>
      </c>
      <c r="AM163" s="35">
        <v>1.61</v>
      </c>
    </row>
    <row r="164" spans="38:39">
      <c r="AL164" s="35">
        <v>162</v>
      </c>
      <c r="AM164" s="35">
        <v>1.62</v>
      </c>
    </row>
    <row r="165" spans="38:39">
      <c r="AL165" s="35">
        <v>163</v>
      </c>
      <c r="AM165" s="35">
        <v>1.63</v>
      </c>
    </row>
    <row r="166" spans="38:39">
      <c r="AL166" s="35">
        <v>164</v>
      </c>
      <c r="AM166" s="35">
        <v>1.64</v>
      </c>
    </row>
    <row r="167" spans="38:39">
      <c r="AL167" s="35">
        <v>165</v>
      </c>
      <c r="AM167" s="35">
        <v>1.65</v>
      </c>
    </row>
    <row r="168" spans="38:39">
      <c r="AL168" s="35">
        <v>166</v>
      </c>
      <c r="AM168" s="35">
        <v>1.66</v>
      </c>
    </row>
    <row r="169" spans="38:39">
      <c r="AL169" s="35">
        <v>167</v>
      </c>
      <c r="AM169" s="35">
        <v>1.67</v>
      </c>
    </row>
    <row r="170" spans="38:39">
      <c r="AL170" s="35">
        <v>168</v>
      </c>
      <c r="AM170" s="35">
        <v>1.68</v>
      </c>
    </row>
    <row r="171" spans="38:39">
      <c r="AL171" s="35">
        <v>169</v>
      </c>
      <c r="AM171" s="35">
        <v>1.69</v>
      </c>
    </row>
    <row r="172" spans="38:39">
      <c r="AL172" s="35">
        <v>170</v>
      </c>
      <c r="AM172" s="35">
        <v>1.7</v>
      </c>
    </row>
    <row r="173" spans="38:39">
      <c r="AL173" s="35">
        <v>171</v>
      </c>
      <c r="AM173" s="35">
        <v>1.71</v>
      </c>
    </row>
    <row r="174" spans="38:39">
      <c r="AL174" s="35">
        <v>172</v>
      </c>
      <c r="AM174" s="35">
        <v>1.72</v>
      </c>
    </row>
    <row r="175" spans="38:39">
      <c r="AL175" s="35">
        <v>173</v>
      </c>
      <c r="AM175" s="35">
        <v>1.73</v>
      </c>
    </row>
    <row r="176" spans="38:39">
      <c r="AL176" s="35">
        <v>174</v>
      </c>
      <c r="AM176" s="35">
        <v>1.74</v>
      </c>
    </row>
    <row r="177" spans="38:39">
      <c r="AL177" s="35">
        <v>175</v>
      </c>
      <c r="AM177" s="35">
        <v>1.75</v>
      </c>
    </row>
    <row r="178" spans="38:39">
      <c r="AL178" s="35">
        <v>176</v>
      </c>
      <c r="AM178" s="35">
        <v>1.76</v>
      </c>
    </row>
    <row r="179" spans="38:39">
      <c r="AL179" s="35">
        <v>177</v>
      </c>
      <c r="AM179" s="35">
        <v>1.77</v>
      </c>
    </row>
    <row r="180" spans="38:39">
      <c r="AL180" s="35">
        <v>178</v>
      </c>
      <c r="AM180" s="35">
        <v>1.78</v>
      </c>
    </row>
    <row r="181" spans="38:39">
      <c r="AL181" s="35">
        <v>179</v>
      </c>
      <c r="AM181" s="35">
        <v>1.79</v>
      </c>
    </row>
    <row r="182" spans="38:39">
      <c r="AL182" s="35">
        <v>180</v>
      </c>
      <c r="AM182" s="35">
        <v>1.8</v>
      </c>
    </row>
    <row r="183" spans="38:39">
      <c r="AM183" s="35">
        <v>1.81</v>
      </c>
    </row>
    <row r="184" spans="38:39">
      <c r="AM184" s="35">
        <v>1.82</v>
      </c>
    </row>
    <row r="185" spans="38:39">
      <c r="AM185" s="35">
        <v>1.83</v>
      </c>
    </row>
    <row r="186" spans="38:39">
      <c r="AM186" s="35">
        <v>1.84</v>
      </c>
    </row>
    <row r="187" spans="38:39">
      <c r="AM187" s="35">
        <v>1.85</v>
      </c>
    </row>
    <row r="188" spans="38:39">
      <c r="AM188" s="35">
        <v>1.86</v>
      </c>
    </row>
    <row r="189" spans="38:39">
      <c r="AM189" s="35">
        <v>1.87</v>
      </c>
    </row>
    <row r="190" spans="38:39">
      <c r="AM190" s="35">
        <v>1.88</v>
      </c>
    </row>
    <row r="191" spans="38:39">
      <c r="AM191" s="35">
        <v>1.89</v>
      </c>
    </row>
    <row r="192" spans="38:39">
      <c r="AM192" s="35">
        <v>1.9</v>
      </c>
    </row>
    <row r="193" spans="39:39">
      <c r="AM193" s="35">
        <v>1.91</v>
      </c>
    </row>
    <row r="194" spans="39:39">
      <c r="AM194" s="35">
        <v>1.92</v>
      </c>
    </row>
    <row r="195" spans="39:39">
      <c r="AM195" s="35">
        <v>1.93</v>
      </c>
    </row>
    <row r="196" spans="39:39">
      <c r="AM196" s="35">
        <v>1.94</v>
      </c>
    </row>
    <row r="197" spans="39:39">
      <c r="AM197" s="35">
        <v>1.95</v>
      </c>
    </row>
    <row r="198" spans="39:39">
      <c r="AM198" s="35">
        <v>1.96</v>
      </c>
    </row>
    <row r="199" spans="39:39">
      <c r="AM199" s="35">
        <v>1.97</v>
      </c>
    </row>
    <row r="200" spans="39:39">
      <c r="AM200" s="35">
        <v>1.98</v>
      </c>
    </row>
    <row r="201" spans="39:39">
      <c r="AM201" s="35">
        <v>1.99</v>
      </c>
    </row>
    <row r="202" spans="39:39">
      <c r="AM202" s="35">
        <v>2</v>
      </c>
    </row>
  </sheetData>
  <customSheetViews>
    <customSheetView guid="{DEEDC23C-5E0A-459A-BE7F-FE8D0597CCC6}">
      <selection activeCell="F1" sqref="F1:F7"/>
      <pageMargins left="0.7" right="0.7" top="0.75" bottom="0.75" header="0.3" footer="0.3"/>
    </customSheetView>
  </customSheetViews>
  <phoneticPr fontId="8"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Sheet11"/>
  <dimension ref="B2:AJ66"/>
  <sheetViews>
    <sheetView zoomScale="91" zoomScaleNormal="91" workbookViewId="0">
      <selection activeCell="D72" sqref="D72"/>
    </sheetView>
  </sheetViews>
  <sheetFormatPr defaultColWidth="8.88671875" defaultRowHeight="13.2"/>
  <cols>
    <col min="1" max="1" width="4.6640625" style="81" customWidth="1"/>
    <col min="2" max="2" width="31" style="81" customWidth="1"/>
    <col min="3" max="3" width="52.33203125" style="81" bestFit="1" customWidth="1"/>
    <col min="4" max="5" width="17.88671875" style="81" customWidth="1"/>
    <col min="6" max="6" width="21.33203125" style="81" customWidth="1"/>
    <col min="7" max="7" width="24" style="81" customWidth="1"/>
    <col min="8" max="8" width="12.88671875" style="81" customWidth="1"/>
    <col min="9" max="9" width="26" style="81" customWidth="1"/>
    <col min="10" max="10" width="8.88671875" style="81"/>
    <col min="11" max="11" width="18.6640625" style="81" customWidth="1"/>
    <col min="12" max="12" width="22.6640625" style="81" bestFit="1" customWidth="1"/>
    <col min="13" max="13" width="5" style="81" bestFit="1" customWidth="1"/>
    <col min="14" max="14" width="4.6640625" style="81" bestFit="1" customWidth="1"/>
    <col min="15" max="15" width="16" style="81" bestFit="1" customWidth="1"/>
    <col min="16" max="16" width="8.88671875" style="81"/>
    <col min="17" max="17" width="22.109375" style="81" customWidth="1"/>
    <col min="18" max="18" width="14.88671875" style="81" bestFit="1" customWidth="1"/>
    <col min="19" max="19" width="11.109375" style="81" customWidth="1"/>
    <col min="20" max="20" width="10" style="81" customWidth="1"/>
    <col min="21" max="21" width="16.5546875" style="81" customWidth="1"/>
    <col min="22" max="22" width="12.6640625" style="81" customWidth="1"/>
    <col min="23" max="23" width="8.88671875" style="81"/>
    <col min="24" max="24" width="18.44140625" style="81" bestFit="1" customWidth="1"/>
    <col min="25" max="25" width="15" style="81" customWidth="1"/>
    <col min="26" max="26" width="8.88671875" style="81"/>
    <col min="27" max="27" width="13.44140625" style="81" customWidth="1"/>
    <col min="28" max="28" width="25.5546875" style="81" bestFit="1" customWidth="1"/>
    <col min="29" max="29" width="8.88671875" style="81"/>
    <col min="30" max="30" width="13.88671875" style="81" customWidth="1"/>
    <col min="31" max="31" width="22.6640625" style="81" customWidth="1"/>
    <col min="32" max="32" width="15.109375" style="81" customWidth="1"/>
    <col min="33" max="33" width="18.5546875" style="81" customWidth="1"/>
    <col min="34" max="34" width="24.5546875" style="81" customWidth="1"/>
    <col min="35" max="35" width="22.88671875" style="81" customWidth="1"/>
    <col min="36" max="36" width="12.6640625" style="81" customWidth="1"/>
    <col min="37" max="37" width="16.6640625" style="81" customWidth="1"/>
    <col min="38" max="38" width="28.109375" style="81" customWidth="1"/>
    <col min="39" max="39" width="8.88671875" style="81"/>
    <col min="40" max="40" width="30" style="81" customWidth="1"/>
    <col min="41" max="16384" width="8.88671875" style="81"/>
  </cols>
  <sheetData>
    <row r="2" spans="2:36" ht="19.95" customHeight="1">
      <c r="B2" s="73" t="s">
        <v>99</v>
      </c>
      <c r="C2" s="73" t="s">
        <v>196</v>
      </c>
      <c r="D2" s="73" t="s">
        <v>246</v>
      </c>
      <c r="E2" s="73" t="s">
        <v>247</v>
      </c>
      <c r="F2" s="80"/>
      <c r="G2" s="80"/>
      <c r="I2" s="82"/>
      <c r="J2" s="82"/>
      <c r="K2" s="83"/>
      <c r="L2" s="84" t="s">
        <v>197</v>
      </c>
      <c r="M2" s="84"/>
      <c r="N2" s="84"/>
      <c r="O2" s="84" t="s">
        <v>218</v>
      </c>
      <c r="P2" s="84"/>
      <c r="Q2" s="85"/>
      <c r="R2" s="80" t="s">
        <v>214</v>
      </c>
      <c r="U2" s="80" t="s">
        <v>217</v>
      </c>
      <c r="X2" s="27" t="s">
        <v>220</v>
      </c>
    </row>
    <row r="3" spans="2:36" ht="17.25" customHeight="1">
      <c r="B3" s="77" t="s">
        <v>100</v>
      </c>
      <c r="C3" s="74">
        <v>50</v>
      </c>
      <c r="D3" s="75">
        <v>0</v>
      </c>
      <c r="E3" s="76">
        <f>D3/3.6</f>
        <v>0</v>
      </c>
      <c r="F3" s="86"/>
      <c r="G3" s="86"/>
      <c r="I3" s="87"/>
      <c r="J3" s="87"/>
      <c r="K3" s="88"/>
      <c r="L3" s="88" t="s">
        <v>219</v>
      </c>
      <c r="M3" s="88" t="s">
        <v>200</v>
      </c>
      <c r="N3" s="84" t="s">
        <v>198</v>
      </c>
      <c r="O3" s="84" t="s">
        <v>199</v>
      </c>
      <c r="P3" s="83"/>
      <c r="Q3" s="85"/>
      <c r="R3" s="56" t="s">
        <v>212</v>
      </c>
      <c r="S3" s="81">
        <v>21</v>
      </c>
      <c r="U3" s="38">
        <v>0</v>
      </c>
      <c r="V3" s="38">
        <v>0</v>
      </c>
      <c r="X3" s="289" t="s">
        <v>230</v>
      </c>
      <c r="Y3" s="129">
        <f>Temp!AC5</f>
        <v>19.742869039382391</v>
      </c>
    </row>
    <row r="4" spans="2:36" ht="15" customHeight="1">
      <c r="B4" s="77" t="s">
        <v>101</v>
      </c>
      <c r="C4" s="74">
        <v>70</v>
      </c>
      <c r="D4" s="75">
        <v>0</v>
      </c>
      <c r="E4" s="76">
        <f t="shared" ref="E4:E26" si="0">D4/3.6</f>
        <v>0</v>
      </c>
      <c r="F4" s="86"/>
      <c r="G4" s="86"/>
      <c r="I4" s="87"/>
      <c r="J4" s="87"/>
      <c r="K4" s="88" t="s">
        <v>163</v>
      </c>
      <c r="L4" s="88" t="s">
        <v>722</v>
      </c>
      <c r="M4" s="88">
        <f>(N4+O4)/2</f>
        <v>9.5</v>
      </c>
      <c r="N4" s="88">
        <v>5</v>
      </c>
      <c r="O4" s="88">
        <v>14</v>
      </c>
      <c r="P4" s="83"/>
      <c r="Q4" s="85"/>
      <c r="R4" s="56" t="s">
        <v>690</v>
      </c>
      <c r="S4" s="81">
        <v>37</v>
      </c>
      <c r="U4" s="38">
        <v>10</v>
      </c>
      <c r="V4" s="38">
        <v>10</v>
      </c>
      <c r="X4" s="38">
        <v>-30</v>
      </c>
      <c r="Y4" s="38">
        <v>-30</v>
      </c>
      <c r="AB4" s="89"/>
      <c r="AC4" s="90" t="s">
        <v>205</v>
      </c>
      <c r="AD4" s="91">
        <v>15</v>
      </c>
      <c r="AE4" s="92" t="s">
        <v>207</v>
      </c>
      <c r="AG4" s="81" t="s">
        <v>493</v>
      </c>
      <c r="AI4" s="37" t="s">
        <v>473</v>
      </c>
      <c r="AJ4" s="81" t="s">
        <v>478</v>
      </c>
    </row>
    <row r="5" spans="2:36" ht="15.75" customHeight="1">
      <c r="B5" s="77" t="s">
        <v>102</v>
      </c>
      <c r="C5" s="74">
        <v>116</v>
      </c>
      <c r="D5" s="75">
        <v>0</v>
      </c>
      <c r="E5" s="76">
        <f t="shared" si="0"/>
        <v>0</v>
      </c>
      <c r="F5" s="86"/>
      <c r="G5" s="86"/>
      <c r="I5" s="87"/>
      <c r="J5" s="93"/>
      <c r="K5" s="88" t="s">
        <v>164</v>
      </c>
      <c r="L5" s="88" t="s">
        <v>722</v>
      </c>
      <c r="M5" s="88">
        <f t="shared" ref="M5:M65" si="1">(N5+O5)/2</f>
        <v>15</v>
      </c>
      <c r="N5" s="88">
        <v>8</v>
      </c>
      <c r="O5" s="88">
        <v>22</v>
      </c>
      <c r="P5" s="83"/>
      <c r="Q5" s="85"/>
      <c r="R5" s="56" t="s">
        <v>213</v>
      </c>
      <c r="S5" s="81">
        <v>57</v>
      </c>
      <c r="U5" s="38">
        <v>20</v>
      </c>
      <c r="V5" s="38">
        <v>20</v>
      </c>
      <c r="X5" s="38">
        <v>-25</v>
      </c>
      <c r="Y5" s="38">
        <v>-25</v>
      </c>
      <c r="AB5" s="91" t="s">
        <v>116</v>
      </c>
      <c r="AC5" s="91">
        <v>5</v>
      </c>
      <c r="AD5" s="91">
        <v>20</v>
      </c>
      <c r="AE5" s="83">
        <f>(AC5+AD4)/2</f>
        <v>10</v>
      </c>
      <c r="AG5" s="80" t="s">
        <v>208</v>
      </c>
      <c r="AI5" s="81" t="s">
        <v>474</v>
      </c>
      <c r="AJ5" s="81">
        <v>0</v>
      </c>
    </row>
    <row r="6" spans="2:36" ht="15.75" customHeight="1">
      <c r="B6" s="77" t="s">
        <v>103</v>
      </c>
      <c r="C6" s="74">
        <v>120</v>
      </c>
      <c r="D6" s="75">
        <v>0</v>
      </c>
      <c r="E6" s="76">
        <f t="shared" si="0"/>
        <v>0</v>
      </c>
      <c r="F6" s="86"/>
      <c r="G6" s="86"/>
      <c r="I6" s="87"/>
      <c r="J6" s="94"/>
      <c r="K6" s="88" t="s">
        <v>165</v>
      </c>
      <c r="L6" s="88" t="s">
        <v>722</v>
      </c>
      <c r="M6" s="88">
        <f t="shared" si="1"/>
        <v>19</v>
      </c>
      <c r="N6" s="88">
        <v>10</v>
      </c>
      <c r="O6" s="88">
        <v>28</v>
      </c>
      <c r="P6" s="83"/>
      <c r="Q6" s="85"/>
      <c r="U6" s="38">
        <v>30</v>
      </c>
      <c r="V6" s="38">
        <v>30</v>
      </c>
      <c r="X6" s="38">
        <v>-20</v>
      </c>
      <c r="Y6" s="38">
        <v>-20</v>
      </c>
      <c r="AB6" s="91" t="s">
        <v>117</v>
      </c>
      <c r="AC6" s="91">
        <v>10</v>
      </c>
      <c r="AD6" s="91"/>
      <c r="AE6" s="83">
        <f>(AC6+AD5)/2</f>
        <v>15</v>
      </c>
      <c r="AG6" s="135">
        <f>INDEX(AE5:AE45,MATCH(Cgroundchange,AB5:AB45,0))</f>
        <v>25</v>
      </c>
      <c r="AI6" s="81" t="s">
        <v>475</v>
      </c>
      <c r="AJ6" s="81">
        <v>26.5</v>
      </c>
    </row>
    <row r="7" spans="2:36">
      <c r="B7" s="77" t="s">
        <v>529</v>
      </c>
      <c r="C7" s="74">
        <v>192</v>
      </c>
      <c r="D7" s="75">
        <v>2.4</v>
      </c>
      <c r="E7" s="76">
        <f t="shared" si="0"/>
        <v>0.66666666666666663</v>
      </c>
      <c r="F7" s="86"/>
      <c r="G7" s="86"/>
      <c r="I7" s="87"/>
      <c r="J7" s="94"/>
      <c r="K7" s="88" t="s">
        <v>166</v>
      </c>
      <c r="L7" s="88" t="s">
        <v>722</v>
      </c>
      <c r="M7" s="88">
        <f t="shared" si="1"/>
        <v>21.5</v>
      </c>
      <c r="N7" s="88">
        <v>16</v>
      </c>
      <c r="O7" s="88">
        <v>27</v>
      </c>
      <c r="P7" s="83"/>
      <c r="Q7" s="85"/>
      <c r="S7" s="81" t="s">
        <v>215</v>
      </c>
      <c r="U7" s="38">
        <v>40</v>
      </c>
      <c r="V7" s="38">
        <v>40</v>
      </c>
      <c r="X7" s="38">
        <v>-15</v>
      </c>
      <c r="Y7" s="38">
        <v>-15</v>
      </c>
      <c r="AB7" s="91" t="s">
        <v>118</v>
      </c>
      <c r="AC7" s="89">
        <v>18</v>
      </c>
      <c r="AD7" s="91"/>
      <c r="AE7" s="83">
        <v>18</v>
      </c>
      <c r="AI7" s="81" t="s">
        <v>476</v>
      </c>
      <c r="AJ7" s="81">
        <v>10</v>
      </c>
    </row>
    <row r="8" spans="2:36" ht="15.75" customHeight="1">
      <c r="B8" s="77" t="s">
        <v>104</v>
      </c>
      <c r="C8" s="74">
        <v>204</v>
      </c>
      <c r="D8" s="75">
        <f>5.2</f>
        <v>5.2</v>
      </c>
      <c r="E8" s="76">
        <f t="shared" si="0"/>
        <v>1.4444444444444444</v>
      </c>
      <c r="F8" s="86"/>
      <c r="G8" s="86"/>
      <c r="I8" s="87"/>
      <c r="J8" s="93"/>
      <c r="K8" s="88" t="s">
        <v>167</v>
      </c>
      <c r="L8" s="88" t="s">
        <v>722</v>
      </c>
      <c r="M8" s="88">
        <f t="shared" si="1"/>
        <v>17.5</v>
      </c>
      <c r="N8" s="88">
        <v>8</v>
      </c>
      <c r="O8" s="88">
        <v>27</v>
      </c>
      <c r="P8" s="83"/>
      <c r="Q8" s="85"/>
      <c r="S8" s="138">
        <f>INDEX(S3:S5,MATCH(Ccolour,R3:R5,0))</f>
        <v>37</v>
      </c>
      <c r="U8" s="38">
        <v>50</v>
      </c>
      <c r="V8" s="38">
        <v>50</v>
      </c>
      <c r="X8" s="38">
        <v>-10</v>
      </c>
      <c r="Y8" s="38">
        <v>-10</v>
      </c>
      <c r="AB8" s="91" t="s">
        <v>119</v>
      </c>
      <c r="AC8" s="89">
        <v>10</v>
      </c>
      <c r="AD8" s="91">
        <v>35</v>
      </c>
      <c r="AE8" s="83">
        <v>10</v>
      </c>
      <c r="AI8" s="81" t="s">
        <v>477</v>
      </c>
      <c r="AJ8" s="81">
        <v>40</v>
      </c>
    </row>
    <row r="9" spans="2:36" ht="15.75" customHeight="1">
      <c r="B9" s="77" t="s">
        <v>530</v>
      </c>
      <c r="C9" s="74">
        <v>221</v>
      </c>
      <c r="D9" s="75">
        <v>7</v>
      </c>
      <c r="E9" s="76">
        <f t="shared" si="0"/>
        <v>1.9444444444444444</v>
      </c>
      <c r="F9" s="86"/>
      <c r="I9" s="87"/>
      <c r="J9" s="93"/>
      <c r="K9" s="88" t="s">
        <v>168</v>
      </c>
      <c r="L9" s="88" t="s">
        <v>722</v>
      </c>
      <c r="M9" s="88">
        <f t="shared" si="1"/>
        <v>22.5</v>
      </c>
      <c r="N9" s="88">
        <v>20</v>
      </c>
      <c r="O9" s="88">
        <v>25</v>
      </c>
      <c r="P9" s="83"/>
      <c r="U9" s="38">
        <v>60</v>
      </c>
      <c r="V9" s="38">
        <v>60</v>
      </c>
      <c r="X9" s="38">
        <v>-5</v>
      </c>
      <c r="Y9" s="38">
        <v>-5</v>
      </c>
      <c r="AB9" s="91" t="s">
        <v>120</v>
      </c>
      <c r="AC9" s="91">
        <v>25</v>
      </c>
      <c r="AD9" s="91">
        <v>30</v>
      </c>
      <c r="AE9" s="83">
        <f>(AC9+AD8)/2</f>
        <v>30</v>
      </c>
      <c r="AI9" s="81" t="s">
        <v>508</v>
      </c>
      <c r="AJ9" s="81">
        <v>55</v>
      </c>
    </row>
    <row r="10" spans="2:36" ht="16.5" customHeight="1">
      <c r="B10" s="77" t="s">
        <v>531</v>
      </c>
      <c r="C10" s="74">
        <v>349</v>
      </c>
      <c r="D10" s="75">
        <v>17.600000000000001</v>
      </c>
      <c r="E10" s="76">
        <f t="shared" si="0"/>
        <v>4.8888888888888893</v>
      </c>
      <c r="F10" s="86"/>
      <c r="I10" s="87"/>
      <c r="J10" s="93"/>
      <c r="K10" s="88" t="s">
        <v>169</v>
      </c>
      <c r="L10" s="88" t="s">
        <v>722</v>
      </c>
      <c r="M10" s="88">
        <f t="shared" si="1"/>
        <v>19</v>
      </c>
      <c r="N10" s="88">
        <v>14</v>
      </c>
      <c r="O10" s="88">
        <v>24</v>
      </c>
      <c r="P10" s="83"/>
      <c r="Q10" s="42" t="s">
        <v>503</v>
      </c>
      <c r="U10" s="38">
        <v>70</v>
      </c>
      <c r="V10" s="38">
        <v>70</v>
      </c>
      <c r="X10" s="38">
        <v>0</v>
      </c>
      <c r="Y10" s="38">
        <v>0</v>
      </c>
      <c r="AB10" s="91" t="s">
        <v>121</v>
      </c>
      <c r="AC10" s="91">
        <v>20</v>
      </c>
      <c r="AD10" s="91">
        <v>75</v>
      </c>
      <c r="AE10" s="83">
        <f>(AC10+AD9)/2</f>
        <v>25</v>
      </c>
      <c r="AI10" s="81" t="s">
        <v>509</v>
      </c>
      <c r="AJ10" s="81">
        <v>80</v>
      </c>
    </row>
    <row r="11" spans="2:36" ht="15.75" customHeight="1">
      <c r="B11" s="77" t="s">
        <v>532</v>
      </c>
      <c r="C11" s="74">
        <v>581</v>
      </c>
      <c r="D11" s="75">
        <v>24</v>
      </c>
      <c r="E11" s="76">
        <f t="shared" si="0"/>
        <v>6.6666666666666661</v>
      </c>
      <c r="F11" s="86"/>
      <c r="K11" s="88" t="s">
        <v>170</v>
      </c>
      <c r="L11" s="88" t="s">
        <v>722</v>
      </c>
      <c r="M11" s="88">
        <f t="shared" si="1"/>
        <v>21.5</v>
      </c>
      <c r="N11" s="88">
        <v>15</v>
      </c>
      <c r="O11" s="88">
        <v>28</v>
      </c>
      <c r="P11" s="83"/>
      <c r="Q11" s="137">
        <f>SUMPRODUCT(--(K4:K65=Ctree),--(L4:L65=CLeaf),(M4:M65))</f>
        <v>100</v>
      </c>
      <c r="U11" s="38">
        <v>80</v>
      </c>
      <c r="V11" s="38">
        <v>80</v>
      </c>
      <c r="X11" s="38">
        <v>5</v>
      </c>
      <c r="Y11" s="38">
        <v>5</v>
      </c>
      <c r="AB11" s="91" t="s">
        <v>122</v>
      </c>
      <c r="AC11" s="91">
        <v>30</v>
      </c>
      <c r="AD11" s="91"/>
      <c r="AE11" s="83">
        <f>(AC11+AD10)/2</f>
        <v>52.5</v>
      </c>
      <c r="AI11" s="81" t="s">
        <v>510</v>
      </c>
      <c r="AJ11" s="81">
        <v>5</v>
      </c>
    </row>
    <row r="12" spans="2:36" ht="15" customHeight="1">
      <c r="B12" s="77" t="s">
        <v>533</v>
      </c>
      <c r="C12" s="74">
        <v>698</v>
      </c>
      <c r="D12" s="75">
        <f>(30.4+25.6)/2</f>
        <v>28</v>
      </c>
      <c r="E12" s="76">
        <f t="shared" si="0"/>
        <v>7.7777777777777777</v>
      </c>
      <c r="F12" s="86"/>
      <c r="K12" s="88" t="s">
        <v>171</v>
      </c>
      <c r="L12" s="88" t="s">
        <v>722</v>
      </c>
      <c r="M12" s="88">
        <f t="shared" si="1"/>
        <v>27</v>
      </c>
      <c r="N12" s="88">
        <v>24</v>
      </c>
      <c r="O12" s="88">
        <v>30</v>
      </c>
      <c r="P12" s="83"/>
      <c r="U12" s="38">
        <v>90</v>
      </c>
      <c r="V12" s="38">
        <v>90</v>
      </c>
      <c r="X12" s="38">
        <v>10</v>
      </c>
      <c r="Y12" s="38">
        <v>10</v>
      </c>
      <c r="AB12" s="91" t="s">
        <v>123</v>
      </c>
      <c r="AC12" s="89">
        <v>10</v>
      </c>
      <c r="AD12" s="91"/>
      <c r="AE12" s="83">
        <v>10</v>
      </c>
      <c r="AI12" s="37"/>
    </row>
    <row r="13" spans="2:36" ht="15" customHeight="1">
      <c r="B13" s="77" t="s">
        <v>105</v>
      </c>
      <c r="C13" s="157">
        <v>145.38</v>
      </c>
      <c r="D13" s="75">
        <v>0</v>
      </c>
      <c r="E13" s="76">
        <f t="shared" si="0"/>
        <v>0</v>
      </c>
      <c r="F13" s="86"/>
      <c r="K13" s="88" t="s">
        <v>172</v>
      </c>
      <c r="L13" s="88" t="s">
        <v>722</v>
      </c>
      <c r="M13" s="88">
        <f t="shared" si="1"/>
        <v>11</v>
      </c>
      <c r="N13" s="88">
        <v>7</v>
      </c>
      <c r="O13" s="88">
        <v>15</v>
      </c>
      <c r="P13" s="83"/>
      <c r="U13" s="38">
        <v>100</v>
      </c>
      <c r="V13" s="38">
        <v>100</v>
      </c>
      <c r="X13" s="38">
        <v>15</v>
      </c>
      <c r="Y13" s="38">
        <v>15</v>
      </c>
      <c r="AB13" s="91" t="s">
        <v>124</v>
      </c>
      <c r="AC13" s="89">
        <v>18</v>
      </c>
      <c r="AD13" s="89">
        <v>26</v>
      </c>
      <c r="AE13" s="83">
        <v>18</v>
      </c>
      <c r="AI13" s="54" t="s">
        <v>504</v>
      </c>
      <c r="AJ13" s="135">
        <f>INDEX(AJ5:AJ11,MATCH(SkyAlb,AI5:AI11,0))</f>
        <v>0</v>
      </c>
    </row>
    <row r="14" spans="2:36" ht="18" customHeight="1">
      <c r="B14" s="77" t="s">
        <v>534</v>
      </c>
      <c r="C14" s="74">
        <v>523</v>
      </c>
      <c r="D14" s="75">
        <v>8.4</v>
      </c>
      <c r="E14" s="76">
        <f t="shared" si="0"/>
        <v>2.3333333333333335</v>
      </c>
      <c r="F14" s="86"/>
      <c r="G14" s="26" t="s">
        <v>496</v>
      </c>
      <c r="H14" s="31"/>
      <c r="I14" s="31"/>
      <c r="K14" s="88" t="s">
        <v>173</v>
      </c>
      <c r="L14" s="88" t="s">
        <v>722</v>
      </c>
      <c r="M14" s="88">
        <f t="shared" si="1"/>
        <v>19.5</v>
      </c>
      <c r="N14" s="88">
        <v>10</v>
      </c>
      <c r="O14" s="88">
        <v>29</v>
      </c>
      <c r="P14" s="83"/>
      <c r="X14" s="38">
        <v>20</v>
      </c>
      <c r="Y14" s="38">
        <v>20</v>
      </c>
      <c r="AB14" s="91" t="s">
        <v>125</v>
      </c>
      <c r="AC14" s="89">
        <v>24</v>
      </c>
      <c r="AD14" s="95">
        <v>15</v>
      </c>
      <c r="AE14" s="83">
        <f t="shared" ref="AE14:AE34" si="2">(AC14+AD13)/2</f>
        <v>25</v>
      </c>
    </row>
    <row r="15" spans="2:36" ht="15" customHeight="1">
      <c r="B15" s="77" t="s">
        <v>535</v>
      </c>
      <c r="C15" s="74">
        <v>670</v>
      </c>
      <c r="D15" s="75">
        <v>11.3</v>
      </c>
      <c r="E15" s="76">
        <f t="shared" si="0"/>
        <v>3.1388888888888888</v>
      </c>
      <c r="F15" s="86"/>
      <c r="G15" s="144" t="s">
        <v>248</v>
      </c>
      <c r="H15" s="31"/>
      <c r="I15" s="145" t="s">
        <v>248</v>
      </c>
      <c r="K15" s="88" t="s">
        <v>174</v>
      </c>
      <c r="L15" s="88" t="s">
        <v>722</v>
      </c>
      <c r="M15" s="88">
        <f t="shared" si="1"/>
        <v>37.5</v>
      </c>
      <c r="N15" s="88">
        <v>25</v>
      </c>
      <c r="O15" s="88">
        <v>50</v>
      </c>
      <c r="P15" s="83"/>
      <c r="T15" s="81" t="s">
        <v>493</v>
      </c>
      <c r="U15" s="138">
        <f>INDEX(V3:V13,MATCH(CV,U3:U13,0))</f>
        <v>100</v>
      </c>
      <c r="X15" s="38">
        <v>25</v>
      </c>
      <c r="Y15" s="38">
        <v>25</v>
      </c>
      <c r="AB15" s="91" t="s">
        <v>126</v>
      </c>
      <c r="AC15" s="91">
        <v>3</v>
      </c>
      <c r="AD15" s="89">
        <v>26</v>
      </c>
      <c r="AE15" s="83">
        <f t="shared" si="2"/>
        <v>9</v>
      </c>
    </row>
    <row r="16" spans="2:36" ht="15.6">
      <c r="B16" s="77" t="s">
        <v>536</v>
      </c>
      <c r="C16" s="74">
        <v>814</v>
      </c>
      <c r="D16" s="75">
        <v>13.8</v>
      </c>
      <c r="E16" s="76">
        <f t="shared" si="0"/>
        <v>3.8333333333333335</v>
      </c>
      <c r="F16" s="86"/>
      <c r="G16" s="134" t="s">
        <v>201</v>
      </c>
      <c r="H16" s="31"/>
      <c r="I16" s="79" t="s">
        <v>266</v>
      </c>
      <c r="K16" s="88" t="s">
        <v>175</v>
      </c>
      <c r="L16" s="88" t="s">
        <v>722</v>
      </c>
      <c r="M16" s="88">
        <v>9</v>
      </c>
      <c r="N16" s="88">
        <v>9</v>
      </c>
      <c r="O16" s="88"/>
      <c r="P16" s="83"/>
      <c r="X16" s="38">
        <v>30</v>
      </c>
      <c r="Y16" s="38">
        <v>30</v>
      </c>
      <c r="AB16" s="91" t="s">
        <v>127</v>
      </c>
      <c r="AC16" s="89">
        <v>16</v>
      </c>
      <c r="AD16" s="91">
        <v>30</v>
      </c>
      <c r="AE16" s="83">
        <f t="shared" si="2"/>
        <v>21</v>
      </c>
    </row>
    <row r="17" spans="2:31" ht="13.5" customHeight="1">
      <c r="B17" s="77" t="s">
        <v>106</v>
      </c>
      <c r="C17" s="74">
        <v>465.2</v>
      </c>
      <c r="D17" s="75">
        <v>15</v>
      </c>
      <c r="E17" s="76">
        <f t="shared" si="0"/>
        <v>4.166666666666667</v>
      </c>
      <c r="F17" s="86"/>
      <c r="G17" s="135">
        <f>INDEX(C3:C26,MATCH(CA,B3:B26,0))</f>
        <v>116</v>
      </c>
      <c r="H17" s="31"/>
      <c r="I17" s="133">
        <f>INDEX(E3:E26,MATCH(CA,B3:B26,0))</f>
        <v>0</v>
      </c>
      <c r="K17" s="88" t="s">
        <v>176</v>
      </c>
      <c r="L17" s="88" t="s">
        <v>722</v>
      </c>
      <c r="M17" s="88">
        <v>10</v>
      </c>
      <c r="N17" s="88">
        <v>10</v>
      </c>
      <c r="O17" s="88"/>
      <c r="P17" s="83"/>
      <c r="AB17" s="91" t="s">
        <v>128</v>
      </c>
      <c r="AC17" s="91">
        <v>10</v>
      </c>
      <c r="AD17" s="91">
        <v>20</v>
      </c>
      <c r="AE17" s="83">
        <f t="shared" si="2"/>
        <v>20</v>
      </c>
    </row>
    <row r="18" spans="2:31" ht="18" customHeight="1">
      <c r="B18" s="77" t="s">
        <v>107</v>
      </c>
      <c r="C18" s="74">
        <v>261.67500000000001</v>
      </c>
      <c r="D18" s="75">
        <v>2.4</v>
      </c>
      <c r="E18" s="76">
        <f t="shared" si="0"/>
        <v>0.66666666666666663</v>
      </c>
      <c r="F18" s="86"/>
      <c r="G18" s="59" t="s">
        <v>249</v>
      </c>
      <c r="H18" s="31"/>
      <c r="I18" s="26" t="s">
        <v>249</v>
      </c>
      <c r="K18" s="88" t="s">
        <v>177</v>
      </c>
      <c r="L18" s="88" t="s">
        <v>722</v>
      </c>
      <c r="M18" s="88">
        <f t="shared" si="1"/>
        <v>20.5</v>
      </c>
      <c r="N18" s="88">
        <v>13</v>
      </c>
      <c r="O18" s="88">
        <v>28</v>
      </c>
      <c r="P18" s="83"/>
      <c r="W18" s="81" t="s">
        <v>493</v>
      </c>
      <c r="X18" s="138" t="e">
        <f>INDEX(Y3:Y16,MATCH(CTemp,X3:X16,0))</f>
        <v>#REF!</v>
      </c>
      <c r="AB18" s="91" t="s">
        <v>129</v>
      </c>
      <c r="AC18" s="91">
        <v>15</v>
      </c>
      <c r="AD18" s="91">
        <v>30</v>
      </c>
      <c r="AE18" s="83">
        <f t="shared" si="2"/>
        <v>17.5</v>
      </c>
    </row>
    <row r="19" spans="2:31">
      <c r="B19" s="77" t="s">
        <v>108</v>
      </c>
      <c r="C19" s="74">
        <v>465.2</v>
      </c>
      <c r="D19" s="75">
        <v>0</v>
      </c>
      <c r="E19" s="76">
        <f t="shared" si="0"/>
        <v>0</v>
      </c>
      <c r="F19" s="86"/>
      <c r="G19" s="134" t="s">
        <v>201</v>
      </c>
      <c r="H19" s="31"/>
      <c r="I19" s="79" t="s">
        <v>266</v>
      </c>
      <c r="K19" s="88" t="s">
        <v>178</v>
      </c>
      <c r="L19" s="88" t="s">
        <v>722</v>
      </c>
      <c r="M19" s="88">
        <f t="shared" si="1"/>
        <v>27.5</v>
      </c>
      <c r="N19" s="88">
        <v>25</v>
      </c>
      <c r="O19" s="88">
        <v>30</v>
      </c>
      <c r="P19" s="83"/>
      <c r="AB19" s="91" t="s">
        <v>130</v>
      </c>
      <c r="AC19" s="91">
        <v>25</v>
      </c>
      <c r="AD19" s="91">
        <v>20</v>
      </c>
      <c r="AE19" s="83">
        <f t="shared" si="2"/>
        <v>27.5</v>
      </c>
    </row>
    <row r="20" spans="2:31">
      <c r="B20" s="77" t="s">
        <v>109</v>
      </c>
      <c r="C20" s="74">
        <v>261.67500000000001</v>
      </c>
      <c r="D20" s="75">
        <v>0</v>
      </c>
      <c r="E20" s="76">
        <f t="shared" si="0"/>
        <v>0</v>
      </c>
      <c r="F20" s="86"/>
      <c r="G20" s="158">
        <f>INDEX(C3:C26,MATCH(CActivity2,B3:B26,0))</f>
        <v>116</v>
      </c>
      <c r="H20" s="31"/>
      <c r="I20" s="133">
        <f>INDEX(E3:E26,MATCH(CActivity2,B3:B26,0))</f>
        <v>0</v>
      </c>
      <c r="K20" s="88" t="s">
        <v>179</v>
      </c>
      <c r="L20" s="88" t="s">
        <v>722</v>
      </c>
      <c r="M20" s="88">
        <f t="shared" si="1"/>
        <v>14</v>
      </c>
      <c r="N20" s="88">
        <v>11</v>
      </c>
      <c r="O20" s="88">
        <v>17</v>
      </c>
      <c r="P20" s="83"/>
      <c r="AB20" s="91" t="s">
        <v>131</v>
      </c>
      <c r="AC20" s="91">
        <v>5</v>
      </c>
      <c r="AD20" s="91">
        <v>20</v>
      </c>
      <c r="AE20" s="83">
        <f t="shared" si="2"/>
        <v>12.5</v>
      </c>
    </row>
    <row r="21" spans="2:31">
      <c r="B21" s="77" t="s">
        <v>491</v>
      </c>
      <c r="C21" s="74">
        <v>581.5</v>
      </c>
      <c r="D21" s="75">
        <v>13</v>
      </c>
      <c r="E21" s="76">
        <f t="shared" si="0"/>
        <v>3.6111111111111112</v>
      </c>
      <c r="F21" s="86"/>
      <c r="G21" s="86"/>
      <c r="K21" s="88" t="s">
        <v>180</v>
      </c>
      <c r="L21" s="88" t="s">
        <v>722</v>
      </c>
      <c r="M21" s="88">
        <f t="shared" si="1"/>
        <v>15</v>
      </c>
      <c r="N21" s="88">
        <v>10</v>
      </c>
      <c r="O21" s="88">
        <v>20</v>
      </c>
      <c r="P21" s="83"/>
      <c r="AB21" s="91" t="s">
        <v>132</v>
      </c>
      <c r="AC21" s="91">
        <v>10</v>
      </c>
      <c r="AD21" s="91">
        <v>16</v>
      </c>
      <c r="AE21" s="83">
        <f t="shared" si="2"/>
        <v>15</v>
      </c>
    </row>
    <row r="22" spans="2:31">
      <c r="B22" s="77" t="s">
        <v>110</v>
      </c>
      <c r="C22" s="74">
        <v>581.5</v>
      </c>
      <c r="D22" s="75">
        <v>0</v>
      </c>
      <c r="E22" s="76">
        <f t="shared" si="0"/>
        <v>0</v>
      </c>
      <c r="F22" s="86"/>
      <c r="K22" s="88" t="s">
        <v>181</v>
      </c>
      <c r="L22" s="88" t="s">
        <v>722</v>
      </c>
      <c r="M22" s="88">
        <f t="shared" si="1"/>
        <v>26.5</v>
      </c>
      <c r="N22" s="88">
        <v>20</v>
      </c>
      <c r="O22" s="88">
        <v>33</v>
      </c>
      <c r="P22" s="83"/>
      <c r="AB22" s="91" t="s">
        <v>133</v>
      </c>
      <c r="AC22" s="91">
        <v>5</v>
      </c>
      <c r="AD22" s="91">
        <v>12</v>
      </c>
      <c r="AE22" s="83">
        <f t="shared" si="2"/>
        <v>10.5</v>
      </c>
    </row>
    <row r="23" spans="2:31" ht="15.75" customHeight="1">
      <c r="B23" s="77" t="s">
        <v>111</v>
      </c>
      <c r="C23" s="74">
        <v>465.2</v>
      </c>
      <c r="D23" s="75">
        <v>0</v>
      </c>
      <c r="E23" s="76">
        <f t="shared" si="0"/>
        <v>0</v>
      </c>
      <c r="F23" s="86"/>
      <c r="K23" s="88" t="s">
        <v>182</v>
      </c>
      <c r="L23" s="88" t="s">
        <v>722</v>
      </c>
      <c r="M23" s="88">
        <f t="shared" si="1"/>
        <v>25.5</v>
      </c>
      <c r="N23" s="88">
        <v>13</v>
      </c>
      <c r="O23" s="88">
        <v>38</v>
      </c>
      <c r="P23" s="83"/>
      <c r="AB23" s="91" t="s">
        <v>134</v>
      </c>
      <c r="AC23" s="91">
        <v>12</v>
      </c>
      <c r="AD23" s="91">
        <v>5</v>
      </c>
      <c r="AE23" s="83">
        <f t="shared" si="2"/>
        <v>12</v>
      </c>
    </row>
    <row r="24" spans="2:31" ht="14.25" customHeight="1">
      <c r="B24" s="77" t="s">
        <v>112</v>
      </c>
      <c r="C24" s="74">
        <v>319.82499999999999</v>
      </c>
      <c r="D24" s="75">
        <v>0</v>
      </c>
      <c r="E24" s="76">
        <f t="shared" si="0"/>
        <v>0</v>
      </c>
      <c r="F24" s="86"/>
      <c r="K24" s="88" t="s">
        <v>183</v>
      </c>
      <c r="L24" s="88" t="s">
        <v>722</v>
      </c>
      <c r="M24" s="88">
        <f t="shared" si="1"/>
        <v>17.5</v>
      </c>
      <c r="N24" s="88">
        <v>12</v>
      </c>
      <c r="O24" s="88">
        <v>23</v>
      </c>
      <c r="P24" s="83"/>
      <c r="AB24" s="91" t="s">
        <v>135</v>
      </c>
      <c r="AC24" s="91">
        <v>5</v>
      </c>
      <c r="AD24" s="91">
        <v>95</v>
      </c>
      <c r="AE24" s="83">
        <f t="shared" si="2"/>
        <v>5</v>
      </c>
    </row>
    <row r="25" spans="2:31" ht="15.75" customHeight="1">
      <c r="B25" s="77" t="s">
        <v>113</v>
      </c>
      <c r="C25" s="74">
        <v>250.04499999999999</v>
      </c>
      <c r="D25" s="75">
        <v>0</v>
      </c>
      <c r="E25" s="76">
        <f t="shared" si="0"/>
        <v>0</v>
      </c>
      <c r="F25" s="86"/>
      <c r="K25" s="88" t="s">
        <v>184</v>
      </c>
      <c r="L25" s="88" t="s">
        <v>722</v>
      </c>
      <c r="M25" s="88">
        <f t="shared" si="1"/>
        <v>14.5</v>
      </c>
      <c r="N25" s="88">
        <v>7</v>
      </c>
      <c r="O25" s="88">
        <v>22</v>
      </c>
      <c r="P25" s="83"/>
      <c r="AB25" s="91" t="s">
        <v>136</v>
      </c>
      <c r="AC25" s="91">
        <v>95</v>
      </c>
      <c r="AD25" s="91">
        <v>95</v>
      </c>
      <c r="AE25" s="83">
        <f t="shared" si="2"/>
        <v>95</v>
      </c>
    </row>
    <row r="26" spans="2:31" ht="14.25" customHeight="1">
      <c r="B26" s="77" t="s">
        <v>114</v>
      </c>
      <c r="C26" s="74">
        <v>600</v>
      </c>
      <c r="D26" s="75">
        <v>0</v>
      </c>
      <c r="E26" s="76">
        <f t="shared" si="0"/>
        <v>0</v>
      </c>
      <c r="F26" s="86"/>
      <c r="K26" s="88" t="s">
        <v>185</v>
      </c>
      <c r="L26" s="88" t="s">
        <v>722</v>
      </c>
      <c r="M26" s="88">
        <v>13</v>
      </c>
      <c r="N26" s="88">
        <v>13</v>
      </c>
      <c r="O26" s="88"/>
      <c r="P26" s="83"/>
      <c r="AB26" s="91" t="s">
        <v>137</v>
      </c>
      <c r="AC26" s="91">
        <v>70</v>
      </c>
      <c r="AD26" s="91">
        <v>70</v>
      </c>
      <c r="AE26" s="83">
        <f t="shared" si="2"/>
        <v>82.5</v>
      </c>
    </row>
    <row r="27" spans="2:31" ht="20.25" customHeight="1">
      <c r="K27" s="88" t="s">
        <v>231</v>
      </c>
      <c r="L27" s="88" t="s">
        <v>722</v>
      </c>
      <c r="M27" s="88">
        <v>0</v>
      </c>
      <c r="N27" s="88"/>
      <c r="O27" s="88"/>
      <c r="P27" s="83"/>
      <c r="AB27" s="91" t="s">
        <v>138</v>
      </c>
      <c r="AC27" s="91">
        <v>40</v>
      </c>
      <c r="AD27" s="91"/>
      <c r="AE27" s="83">
        <f t="shared" si="2"/>
        <v>55</v>
      </c>
    </row>
    <row r="28" spans="2:31">
      <c r="K28" s="88" t="s">
        <v>232</v>
      </c>
      <c r="L28" s="88" t="s">
        <v>722</v>
      </c>
      <c r="M28" s="88">
        <v>50</v>
      </c>
      <c r="N28" s="88"/>
      <c r="O28" s="88"/>
      <c r="P28" s="83"/>
      <c r="AB28" s="91" t="s">
        <v>206</v>
      </c>
      <c r="AC28" s="91"/>
      <c r="AD28" s="95">
        <v>15</v>
      </c>
      <c r="AE28" s="83">
        <f t="shared" si="2"/>
        <v>0</v>
      </c>
    </row>
    <row r="29" spans="2:31">
      <c r="K29" s="88" t="s">
        <v>238</v>
      </c>
      <c r="L29" s="88" t="s">
        <v>722</v>
      </c>
      <c r="M29" s="88">
        <v>100</v>
      </c>
      <c r="N29" s="88"/>
      <c r="O29" s="88"/>
      <c r="P29" s="83"/>
      <c r="AB29" s="91" t="s">
        <v>139</v>
      </c>
      <c r="AC29" s="91">
        <v>5</v>
      </c>
      <c r="AD29" s="95">
        <v>50</v>
      </c>
      <c r="AE29" s="83">
        <f t="shared" si="2"/>
        <v>10</v>
      </c>
    </row>
    <row r="30" spans="2:31">
      <c r="B30" s="96"/>
      <c r="C30" s="97" t="s">
        <v>202</v>
      </c>
      <c r="D30" s="97" t="s">
        <v>203</v>
      </c>
      <c r="E30" s="98"/>
      <c r="F30" s="99"/>
      <c r="K30" s="88" t="s">
        <v>241</v>
      </c>
      <c r="L30" s="88" t="s">
        <v>722</v>
      </c>
      <c r="M30" s="88">
        <v>19</v>
      </c>
      <c r="N30" s="88"/>
      <c r="O30" s="88"/>
      <c r="P30" s="83"/>
      <c r="AB30" s="91" t="s">
        <v>140</v>
      </c>
      <c r="AC30" s="91">
        <v>10</v>
      </c>
      <c r="AD30" s="91">
        <v>50</v>
      </c>
      <c r="AE30" s="83">
        <f>(AC30+AD29)/2</f>
        <v>30</v>
      </c>
    </row>
    <row r="31" spans="2:31">
      <c r="B31" s="100"/>
      <c r="C31" s="83"/>
      <c r="D31" s="83"/>
      <c r="E31" s="85"/>
      <c r="F31" s="101"/>
      <c r="K31" s="102" t="s">
        <v>479</v>
      </c>
      <c r="L31" s="88" t="s">
        <v>722</v>
      </c>
      <c r="M31" s="88">
        <f>(N31+O31)/2</f>
        <v>27.5</v>
      </c>
      <c r="N31" s="103">
        <v>25</v>
      </c>
      <c r="O31" s="103">
        <v>30</v>
      </c>
      <c r="P31" s="83"/>
      <c r="AB31" s="91" t="s">
        <v>141</v>
      </c>
      <c r="AC31" s="91">
        <v>20</v>
      </c>
      <c r="AD31" s="91">
        <v>35</v>
      </c>
      <c r="AE31" s="83">
        <f t="shared" si="2"/>
        <v>35</v>
      </c>
    </row>
    <row r="32" spans="2:31">
      <c r="B32" s="100"/>
      <c r="C32" s="83" t="s">
        <v>256</v>
      </c>
      <c r="D32" s="97">
        <v>0.2</v>
      </c>
      <c r="E32" s="85"/>
      <c r="F32" s="101"/>
      <c r="K32" s="102" t="s">
        <v>480</v>
      </c>
      <c r="L32" s="88" t="s">
        <v>722</v>
      </c>
      <c r="M32" s="88">
        <f t="shared" ref="M32:M38" si="3">(N32+O32)/2</f>
        <v>22.5</v>
      </c>
      <c r="N32" s="103">
        <v>20</v>
      </c>
      <c r="O32" s="103">
        <v>25</v>
      </c>
      <c r="P32" s="83"/>
      <c r="AB32" s="91" t="s">
        <v>142</v>
      </c>
      <c r="AC32" s="91">
        <v>20</v>
      </c>
      <c r="AD32" s="91">
        <v>18</v>
      </c>
      <c r="AE32" s="83">
        <f t="shared" si="2"/>
        <v>27.5</v>
      </c>
    </row>
    <row r="33" spans="2:31" ht="22.5" customHeight="1">
      <c r="B33" s="100"/>
      <c r="C33" s="83" t="s">
        <v>257</v>
      </c>
      <c r="D33" s="97">
        <v>0.4</v>
      </c>
      <c r="E33" s="85"/>
      <c r="F33" s="101"/>
      <c r="K33" s="102" t="s">
        <v>481</v>
      </c>
      <c r="L33" s="88" t="s">
        <v>722</v>
      </c>
      <c r="M33" s="88">
        <f t="shared" si="3"/>
        <v>19</v>
      </c>
      <c r="N33" s="103">
        <v>10</v>
      </c>
      <c r="O33" s="103">
        <v>28</v>
      </c>
      <c r="P33" s="83"/>
      <c r="AB33" s="91" t="s">
        <v>143</v>
      </c>
      <c r="AC33" s="91">
        <v>8</v>
      </c>
      <c r="AD33" s="91">
        <v>35</v>
      </c>
      <c r="AE33" s="83">
        <f t="shared" si="2"/>
        <v>13</v>
      </c>
    </row>
    <row r="34" spans="2:31">
      <c r="B34" s="100"/>
      <c r="C34" s="83" t="s">
        <v>258</v>
      </c>
      <c r="D34" s="97">
        <v>0.6</v>
      </c>
      <c r="E34" s="85"/>
      <c r="F34" s="101"/>
      <c r="K34" s="102" t="s">
        <v>482</v>
      </c>
      <c r="L34" s="88" t="s">
        <v>722</v>
      </c>
      <c r="M34" s="88">
        <f t="shared" si="3"/>
        <v>27.5</v>
      </c>
      <c r="N34" s="103">
        <v>25</v>
      </c>
      <c r="O34" s="103">
        <v>30</v>
      </c>
      <c r="P34" s="83"/>
      <c r="AB34" s="91" t="s">
        <v>144</v>
      </c>
      <c r="AC34" s="91">
        <v>10</v>
      </c>
      <c r="AD34" s="91"/>
      <c r="AE34" s="83">
        <f t="shared" si="2"/>
        <v>22.5</v>
      </c>
    </row>
    <row r="35" spans="2:31">
      <c r="B35" s="100"/>
      <c r="C35" s="83" t="s">
        <v>259</v>
      </c>
      <c r="D35" s="97">
        <v>0.8</v>
      </c>
      <c r="E35" s="85"/>
      <c r="F35" s="101"/>
      <c r="K35" s="102" t="s">
        <v>479</v>
      </c>
      <c r="L35" s="88" t="s">
        <v>723</v>
      </c>
      <c r="M35" s="88">
        <f t="shared" si="3"/>
        <v>27.5</v>
      </c>
      <c r="N35" s="103">
        <v>25</v>
      </c>
      <c r="O35" s="103">
        <v>30</v>
      </c>
      <c r="P35" s="83"/>
      <c r="AB35" s="91" t="s">
        <v>145</v>
      </c>
      <c r="AC35" s="91">
        <v>10</v>
      </c>
      <c r="AD35" s="91">
        <v>20</v>
      </c>
      <c r="AE35" s="83">
        <v>10</v>
      </c>
    </row>
    <row r="36" spans="2:31" ht="17.25" customHeight="1">
      <c r="B36" s="100"/>
      <c r="C36" s="83" t="s">
        <v>254</v>
      </c>
      <c r="D36" s="97">
        <v>0.5</v>
      </c>
      <c r="E36" s="85"/>
      <c r="F36" s="101"/>
      <c r="K36" s="102" t="s">
        <v>480</v>
      </c>
      <c r="L36" s="88" t="s">
        <v>723</v>
      </c>
      <c r="M36" s="88">
        <v>57</v>
      </c>
      <c r="N36" s="103"/>
      <c r="O36" s="103">
        <v>57</v>
      </c>
      <c r="P36" s="83"/>
      <c r="AB36" s="91" t="s">
        <v>146</v>
      </c>
      <c r="AC36" s="91">
        <v>15</v>
      </c>
      <c r="AD36" s="91">
        <v>16</v>
      </c>
      <c r="AE36" s="83">
        <f>(AC36+AD35)/2</f>
        <v>17.5</v>
      </c>
    </row>
    <row r="37" spans="2:31" ht="15.75" customHeight="1">
      <c r="B37" s="100"/>
      <c r="C37" s="83" t="s">
        <v>255</v>
      </c>
      <c r="D37" s="97">
        <v>0.5</v>
      </c>
      <c r="E37" s="85"/>
      <c r="F37" s="101"/>
      <c r="K37" s="102" t="s">
        <v>481</v>
      </c>
      <c r="L37" s="88" t="s">
        <v>723</v>
      </c>
      <c r="M37" s="88">
        <f t="shared" si="3"/>
        <v>73.5</v>
      </c>
      <c r="N37" s="103">
        <v>60</v>
      </c>
      <c r="O37" s="103">
        <v>87</v>
      </c>
      <c r="P37" s="83"/>
      <c r="AB37" s="91" t="s">
        <v>147</v>
      </c>
      <c r="AC37" s="91">
        <v>10</v>
      </c>
      <c r="AD37" s="91">
        <v>90</v>
      </c>
      <c r="AE37" s="83">
        <f>(AC37+AD36)/2</f>
        <v>13</v>
      </c>
    </row>
    <row r="38" spans="2:31" ht="21.75" customHeight="1">
      <c r="B38" s="100"/>
      <c r="C38" s="83" t="s">
        <v>260</v>
      </c>
      <c r="D38" s="97">
        <v>1</v>
      </c>
      <c r="E38" s="85"/>
      <c r="F38" s="101"/>
      <c r="K38" s="102" t="s">
        <v>482</v>
      </c>
      <c r="L38" s="88" t="s">
        <v>723</v>
      </c>
      <c r="M38" s="88">
        <f t="shared" si="3"/>
        <v>27.5</v>
      </c>
      <c r="N38" s="103">
        <v>25</v>
      </c>
      <c r="O38" s="103">
        <v>30</v>
      </c>
      <c r="P38" s="83"/>
      <c r="AB38" s="91" t="s">
        <v>148</v>
      </c>
      <c r="AC38" s="91">
        <v>50</v>
      </c>
      <c r="AD38" s="91">
        <v>35</v>
      </c>
      <c r="AE38" s="83">
        <f>(AC38+AD37)/2</f>
        <v>70</v>
      </c>
    </row>
    <row r="39" spans="2:31" ht="22.5" customHeight="1">
      <c r="B39" s="104"/>
      <c r="C39" s="85"/>
      <c r="E39" s="85"/>
      <c r="F39" s="101"/>
      <c r="K39" s="88" t="s">
        <v>241</v>
      </c>
      <c r="L39" s="88" t="s">
        <v>723</v>
      </c>
      <c r="M39" s="88">
        <v>73.5</v>
      </c>
      <c r="N39" s="88"/>
      <c r="O39" s="88"/>
      <c r="P39" s="83"/>
      <c r="AB39" s="91" t="s">
        <v>149</v>
      </c>
      <c r="AC39" s="91">
        <v>20</v>
      </c>
      <c r="AD39" s="91">
        <v>15</v>
      </c>
      <c r="AE39" s="83">
        <f>(AC39+AD38)/2</f>
        <v>27.5</v>
      </c>
    </row>
    <row r="40" spans="2:31">
      <c r="B40" s="104"/>
      <c r="C40" s="105" t="s">
        <v>493</v>
      </c>
      <c r="D40" s="85"/>
      <c r="E40" s="85"/>
      <c r="F40" s="101"/>
      <c r="K40" s="88" t="s">
        <v>238</v>
      </c>
      <c r="L40" s="88" t="s">
        <v>723</v>
      </c>
      <c r="M40" s="88">
        <v>100</v>
      </c>
      <c r="N40" s="88"/>
      <c r="O40" s="88"/>
      <c r="P40" s="83"/>
      <c r="AB40" s="91" t="s">
        <v>150</v>
      </c>
      <c r="AC40" s="91">
        <v>2</v>
      </c>
      <c r="AD40" s="91"/>
      <c r="AE40" s="83">
        <f>(AC40+AD39)/2</f>
        <v>8.5</v>
      </c>
    </row>
    <row r="41" spans="2:31" ht="17.25" customHeight="1" thickBot="1">
      <c r="B41" s="104"/>
      <c r="C41" s="106" t="s">
        <v>204</v>
      </c>
      <c r="D41" s="85"/>
      <c r="E41" s="85"/>
      <c r="F41" s="107" t="s">
        <v>248</v>
      </c>
      <c r="K41" s="88" t="s">
        <v>232</v>
      </c>
      <c r="L41" s="88" t="s">
        <v>723</v>
      </c>
      <c r="M41" s="88">
        <v>75</v>
      </c>
      <c r="N41" s="88"/>
      <c r="O41" s="88"/>
      <c r="P41" s="83"/>
      <c r="AB41" s="91" t="s">
        <v>151</v>
      </c>
      <c r="AC41" s="89">
        <v>14</v>
      </c>
      <c r="AE41" s="83">
        <f>14</f>
        <v>14</v>
      </c>
    </row>
    <row r="42" spans="2:31" ht="19.2" customHeight="1" thickBot="1">
      <c r="B42" s="104"/>
      <c r="C42" s="135" t="e">
        <f>INDEX(D32:D38,MATCH(Cwindbreak,C32:C38,0))</f>
        <v>#REF!</v>
      </c>
      <c r="D42" s="85"/>
      <c r="E42" s="108" t="s">
        <v>493</v>
      </c>
      <c r="F42" s="109" t="s">
        <v>224</v>
      </c>
      <c r="K42" s="88" t="s">
        <v>231</v>
      </c>
      <c r="L42" s="88" t="s">
        <v>723</v>
      </c>
      <c r="M42" s="88">
        <v>0</v>
      </c>
      <c r="N42" s="88"/>
      <c r="O42" s="88"/>
      <c r="P42" s="83"/>
      <c r="AB42" s="110" t="s">
        <v>469</v>
      </c>
      <c r="AC42" s="111">
        <v>0.54</v>
      </c>
      <c r="AD42" s="91"/>
      <c r="AE42" s="83">
        <v>54</v>
      </c>
    </row>
    <row r="43" spans="2:31" ht="15.75" customHeight="1" thickBot="1">
      <c r="B43" s="104"/>
      <c r="C43" s="105"/>
      <c r="D43" s="112"/>
      <c r="E43" s="85"/>
      <c r="F43" s="136">
        <f>Wind!C29</f>
        <v>5.7085108532209192</v>
      </c>
      <c r="K43" s="88" t="s">
        <v>163</v>
      </c>
      <c r="L43" s="88" t="s">
        <v>723</v>
      </c>
      <c r="M43" s="88">
        <f t="shared" si="1"/>
        <v>67.5</v>
      </c>
      <c r="N43" s="113">
        <v>60</v>
      </c>
      <c r="O43" s="113">
        <v>75</v>
      </c>
      <c r="P43" s="83"/>
      <c r="AB43" s="114" t="s">
        <v>470</v>
      </c>
      <c r="AC43" s="115">
        <v>0.32</v>
      </c>
      <c r="AD43" s="91"/>
      <c r="AE43" s="83">
        <v>32</v>
      </c>
    </row>
    <row r="44" spans="2:31" ht="17.25" customHeight="1" thickBot="1">
      <c r="B44" s="116"/>
      <c r="C44" s="105" t="s">
        <v>489</v>
      </c>
      <c r="D44" s="136" t="e">
        <f>SQRT(ABS((F51^2-I20^2)))</f>
        <v>#REF!</v>
      </c>
      <c r="E44" s="85"/>
      <c r="F44" s="109" t="s">
        <v>262</v>
      </c>
      <c r="K44" s="88" t="s">
        <v>164</v>
      </c>
      <c r="L44" s="88" t="s">
        <v>723</v>
      </c>
      <c r="M44" s="88">
        <f t="shared" si="1"/>
        <v>72.5</v>
      </c>
      <c r="N44" s="113">
        <v>63</v>
      </c>
      <c r="O44" s="113">
        <v>82</v>
      </c>
      <c r="P44" s="83"/>
      <c r="AB44" s="114" t="s">
        <v>471</v>
      </c>
      <c r="AC44" s="115">
        <v>0.25</v>
      </c>
      <c r="AD44" s="91"/>
      <c r="AE44" s="83">
        <v>25</v>
      </c>
    </row>
    <row r="45" spans="2:31" ht="18" customHeight="1" thickBot="1">
      <c r="B45" s="116"/>
      <c r="C45" s="105" t="s">
        <v>488</v>
      </c>
      <c r="D45" s="136" t="e">
        <f>SQRT((F51^2+I20^2))</f>
        <v>#REF!</v>
      </c>
      <c r="E45" s="85"/>
      <c r="F45" s="136">
        <f>F43*((LN(1.5/(0.13*0.8)))/6.65)</f>
        <v>2.2909837740379677</v>
      </c>
      <c r="K45" s="88" t="s">
        <v>165</v>
      </c>
      <c r="L45" s="88" t="s">
        <v>723</v>
      </c>
      <c r="M45" s="88">
        <f t="shared" si="1"/>
        <v>73.5</v>
      </c>
      <c r="N45" s="113">
        <v>60</v>
      </c>
      <c r="O45" s="113">
        <v>87</v>
      </c>
      <c r="P45" s="83"/>
      <c r="AB45" s="114" t="s">
        <v>472</v>
      </c>
      <c r="AC45" s="115">
        <v>0.18</v>
      </c>
      <c r="AD45" s="91"/>
      <c r="AE45" s="83">
        <v>18</v>
      </c>
    </row>
    <row r="46" spans="2:31">
      <c r="B46" s="104"/>
      <c r="C46" s="105" t="s">
        <v>245</v>
      </c>
      <c r="D46" s="136" t="e">
        <f>SQRT(F51^2)</f>
        <v>#REF!</v>
      </c>
      <c r="E46" s="85"/>
      <c r="F46" s="101"/>
      <c r="K46" s="88" t="s">
        <v>166</v>
      </c>
      <c r="L46" s="88" t="s">
        <v>723</v>
      </c>
      <c r="M46" s="88">
        <f t="shared" si="1"/>
        <v>70</v>
      </c>
      <c r="N46" s="113">
        <v>60</v>
      </c>
      <c r="O46" s="113">
        <v>80</v>
      </c>
      <c r="P46" s="83"/>
    </row>
    <row r="47" spans="2:31">
      <c r="B47" s="104"/>
      <c r="C47" s="85"/>
      <c r="D47" s="85"/>
      <c r="E47" s="85"/>
      <c r="F47" s="107" t="s">
        <v>249</v>
      </c>
      <c r="K47" s="88" t="s">
        <v>167</v>
      </c>
      <c r="L47" s="88" t="s">
        <v>723</v>
      </c>
      <c r="M47" s="88">
        <v>73</v>
      </c>
      <c r="N47" s="113">
        <v>73</v>
      </c>
      <c r="O47" s="117"/>
      <c r="P47" s="83"/>
    </row>
    <row r="48" spans="2:31">
      <c r="B48" s="139" t="s">
        <v>264</v>
      </c>
      <c r="C48" s="85" t="s">
        <v>263</v>
      </c>
      <c r="D48" s="136">
        <f>SQRT(ABS((F45^2-I17^2)))</f>
        <v>2.2909837740379677</v>
      </c>
      <c r="E48" s="85"/>
      <c r="F48" s="109" t="s">
        <v>224</v>
      </c>
      <c r="K48" s="88" t="s">
        <v>168</v>
      </c>
      <c r="L48" s="88" t="s">
        <v>723</v>
      </c>
      <c r="M48" s="88">
        <v>57</v>
      </c>
      <c r="N48" s="113">
        <v>57</v>
      </c>
      <c r="O48" s="117"/>
      <c r="P48" s="83"/>
    </row>
    <row r="49" spans="2:16">
      <c r="B49" s="139" t="s">
        <v>265</v>
      </c>
      <c r="C49" s="85" t="s">
        <v>263</v>
      </c>
      <c r="D49" s="136" t="e">
        <f>INDEX(D44:D46,MATCH(WA,C44:C46,0))</f>
        <v>#REF!</v>
      </c>
      <c r="E49" s="85"/>
      <c r="F49" s="136" t="e">
        <f>Wind!C156</f>
        <v>#N/A</v>
      </c>
      <c r="K49" s="88" t="s">
        <v>169</v>
      </c>
      <c r="L49" s="88" t="s">
        <v>723</v>
      </c>
      <c r="M49" s="88">
        <f t="shared" si="1"/>
        <v>68</v>
      </c>
      <c r="N49" s="113">
        <v>48</v>
      </c>
      <c r="O49" s="113">
        <v>88</v>
      </c>
      <c r="P49" s="83"/>
    </row>
    <row r="50" spans="2:16">
      <c r="B50" s="104"/>
      <c r="C50" s="85"/>
      <c r="D50" s="85"/>
      <c r="E50" s="85"/>
      <c r="F50" s="109" t="s">
        <v>262</v>
      </c>
      <c r="K50" s="88" t="s">
        <v>170</v>
      </c>
      <c r="L50" s="88" t="s">
        <v>723</v>
      </c>
      <c r="M50" s="88">
        <f t="shared" si="1"/>
        <v>33</v>
      </c>
      <c r="N50" s="113">
        <v>66</v>
      </c>
      <c r="O50" s="117"/>
      <c r="P50" s="83"/>
    </row>
    <row r="51" spans="2:16">
      <c r="B51" s="104"/>
      <c r="C51" s="85"/>
      <c r="D51" s="85"/>
      <c r="E51" s="85"/>
      <c r="F51" s="136" t="e">
        <f>(C42*F49)*(LN(1.5/(0.13*0.8))/6.65)</f>
        <v>#REF!</v>
      </c>
      <c r="K51" s="88" t="s">
        <v>171</v>
      </c>
      <c r="L51" s="88" t="s">
        <v>723</v>
      </c>
      <c r="M51" s="88">
        <f t="shared" si="1"/>
        <v>67.5</v>
      </c>
      <c r="N51" s="113">
        <v>52</v>
      </c>
      <c r="O51" s="117">
        <v>83</v>
      </c>
      <c r="P51" s="83"/>
    </row>
    <row r="52" spans="2:16">
      <c r="B52" s="104"/>
      <c r="C52" s="85"/>
      <c r="D52" s="85"/>
      <c r="E52" s="85"/>
      <c r="F52" s="118"/>
      <c r="K52" s="88" t="s">
        <v>172</v>
      </c>
      <c r="L52" s="88" t="s">
        <v>723</v>
      </c>
      <c r="M52" s="88">
        <v>83</v>
      </c>
      <c r="N52" s="113">
        <v>83</v>
      </c>
      <c r="O52" s="117"/>
      <c r="P52" s="83"/>
    </row>
    <row r="53" spans="2:16">
      <c r="B53" s="119"/>
      <c r="C53" s="112"/>
      <c r="D53" s="112"/>
      <c r="E53" s="112"/>
      <c r="F53" s="120"/>
      <c r="K53" s="88" t="s">
        <v>173</v>
      </c>
      <c r="L53" s="88" t="s">
        <v>723</v>
      </c>
      <c r="M53" s="88">
        <f t="shared" si="1"/>
        <v>70.5</v>
      </c>
      <c r="N53" s="117">
        <v>70</v>
      </c>
      <c r="O53" s="117">
        <v>71</v>
      </c>
      <c r="P53" s="83"/>
    </row>
    <row r="54" spans="2:16">
      <c r="K54" s="88" t="s">
        <v>174</v>
      </c>
      <c r="L54" s="88" t="s">
        <v>723</v>
      </c>
      <c r="M54" s="88">
        <f t="shared" si="1"/>
        <v>67.5</v>
      </c>
      <c r="N54" s="117">
        <v>50</v>
      </c>
      <c r="O54" s="117">
        <v>85</v>
      </c>
      <c r="P54" s="83"/>
    </row>
    <row r="55" spans="2:16">
      <c r="K55" s="88" t="s">
        <v>175</v>
      </c>
      <c r="L55" s="88" t="s">
        <v>723</v>
      </c>
      <c r="M55" s="88">
        <f t="shared" si="1"/>
        <v>63.5</v>
      </c>
      <c r="N55" s="117">
        <v>55</v>
      </c>
      <c r="O55" s="117">
        <v>72</v>
      </c>
      <c r="P55" s="83"/>
    </row>
    <row r="56" spans="2:16" ht="17.399999999999999" customHeight="1">
      <c r="C56" s="37" t="s">
        <v>692</v>
      </c>
      <c r="D56" s="38" t="s">
        <v>700</v>
      </c>
      <c r="K56" s="88" t="s">
        <v>176</v>
      </c>
      <c r="L56" s="88" t="s">
        <v>723</v>
      </c>
      <c r="M56" s="88">
        <f t="shared" si="1"/>
        <v>73.5</v>
      </c>
      <c r="N56" s="117">
        <v>69</v>
      </c>
      <c r="O56" s="117">
        <v>78</v>
      </c>
      <c r="P56" s="83"/>
    </row>
    <row r="57" spans="2:16">
      <c r="C57" s="33" t="s">
        <v>693</v>
      </c>
      <c r="D57" s="306">
        <f>D60*0.4</f>
        <v>0.91639350961518717</v>
      </c>
      <c r="E57" s="307">
        <f>INDEX(D57:D63,MATCH('&lt;&lt;COMFA Questionaire&gt;&gt;'!D51,C57:C63,0))</f>
        <v>2.2909837740379677</v>
      </c>
      <c r="K57" s="88" t="s">
        <v>177</v>
      </c>
      <c r="L57" s="88" t="s">
        <v>723</v>
      </c>
      <c r="M57" s="88">
        <f t="shared" si="1"/>
        <v>20.5</v>
      </c>
      <c r="N57" s="117">
        <v>13</v>
      </c>
      <c r="O57" s="117">
        <v>28</v>
      </c>
      <c r="P57" s="83"/>
    </row>
    <row r="58" spans="2:16">
      <c r="C58" s="33" t="s">
        <v>694</v>
      </c>
      <c r="D58" s="306">
        <f>D60*0.5</f>
        <v>1.1454918870189839</v>
      </c>
      <c r="E58" s="38"/>
      <c r="K58" s="88" t="s">
        <v>178</v>
      </c>
      <c r="L58" s="88" t="s">
        <v>723</v>
      </c>
      <c r="M58" s="88">
        <f t="shared" si="1"/>
        <v>27.5</v>
      </c>
      <c r="N58" s="117">
        <v>25</v>
      </c>
      <c r="O58" s="117">
        <v>30</v>
      </c>
      <c r="P58" s="83"/>
    </row>
    <row r="59" spans="2:16">
      <c r="C59" s="33" t="s">
        <v>695</v>
      </c>
      <c r="D59" s="306">
        <f>D60*0.6</f>
        <v>1.3745902644227805</v>
      </c>
      <c r="E59" s="38"/>
      <c r="K59" s="88" t="s">
        <v>179</v>
      </c>
      <c r="L59" s="88" t="s">
        <v>723</v>
      </c>
      <c r="M59" s="88">
        <f t="shared" si="1"/>
        <v>55</v>
      </c>
      <c r="N59" s="117">
        <v>46</v>
      </c>
      <c r="O59" s="117">
        <v>64</v>
      </c>
      <c r="P59" s="83"/>
    </row>
    <row r="60" spans="2:16">
      <c r="C60" s="33" t="s">
        <v>240</v>
      </c>
      <c r="D60" s="306">
        <f>'Energy Budget'!E5</f>
        <v>2.2909837740379677</v>
      </c>
      <c r="E60" s="38"/>
      <c r="K60" s="88" t="s">
        <v>180</v>
      </c>
      <c r="L60" s="88" t="s">
        <v>723</v>
      </c>
      <c r="M60" s="88">
        <f t="shared" si="1"/>
        <v>34</v>
      </c>
      <c r="N60" s="117">
        <v>68</v>
      </c>
      <c r="O60" s="117"/>
      <c r="P60" s="83"/>
    </row>
    <row r="61" spans="2:16">
      <c r="C61" s="33" t="s">
        <v>697</v>
      </c>
      <c r="D61" s="306">
        <f>D60+2</f>
        <v>4.2909837740379677</v>
      </c>
      <c r="E61" s="38"/>
      <c r="K61" s="88" t="s">
        <v>181</v>
      </c>
      <c r="L61" s="88" t="s">
        <v>723</v>
      </c>
      <c r="M61" s="88">
        <f t="shared" si="1"/>
        <v>0</v>
      </c>
      <c r="N61" s="117"/>
      <c r="O61" s="117"/>
      <c r="P61" s="83"/>
    </row>
    <row r="62" spans="2:16">
      <c r="C62" s="33" t="s">
        <v>698</v>
      </c>
      <c r="D62" s="306">
        <f>D60+6</f>
        <v>8.2909837740379686</v>
      </c>
      <c r="E62" s="38"/>
      <c r="K62" s="88" t="s">
        <v>182</v>
      </c>
      <c r="L62" s="88" t="s">
        <v>723</v>
      </c>
      <c r="M62" s="88">
        <f t="shared" si="1"/>
        <v>0</v>
      </c>
      <c r="N62" s="117"/>
      <c r="O62" s="117"/>
      <c r="P62" s="83"/>
    </row>
    <row r="63" spans="2:16">
      <c r="C63" s="33" t="s">
        <v>699</v>
      </c>
      <c r="D63" s="306">
        <f>D60+10</f>
        <v>12.290983774037969</v>
      </c>
      <c r="K63" s="88" t="s">
        <v>183</v>
      </c>
      <c r="L63" s="88" t="s">
        <v>723</v>
      </c>
      <c r="M63" s="88">
        <f t="shared" si="1"/>
        <v>75.5</v>
      </c>
      <c r="N63" s="117">
        <v>70</v>
      </c>
      <c r="O63" s="117">
        <v>81</v>
      </c>
      <c r="P63" s="83"/>
    </row>
    <row r="64" spans="2:16">
      <c r="E64" s="38"/>
      <c r="K64" s="88" t="s">
        <v>184</v>
      </c>
      <c r="L64" s="88" t="s">
        <v>723</v>
      </c>
      <c r="M64" s="88">
        <f t="shared" si="1"/>
        <v>58</v>
      </c>
      <c r="N64" s="117">
        <v>46</v>
      </c>
      <c r="O64" s="117">
        <v>70</v>
      </c>
      <c r="P64" s="83"/>
    </row>
    <row r="65" spans="5:16">
      <c r="E65" s="38"/>
      <c r="K65" s="88" t="s">
        <v>185</v>
      </c>
      <c r="L65" s="88" t="s">
        <v>723</v>
      </c>
      <c r="M65" s="88">
        <f t="shared" si="1"/>
        <v>76</v>
      </c>
      <c r="N65" s="117">
        <v>63</v>
      </c>
      <c r="O65" s="117">
        <v>89</v>
      </c>
      <c r="P65" s="83"/>
    </row>
    <row r="66" spans="5:16">
      <c r="E66" s="38"/>
    </row>
  </sheetData>
  <customSheetViews>
    <customSheetView guid="{DEEDC23C-5E0A-459A-BE7F-FE8D0597CCC6}" topLeftCell="I1">
      <selection activeCell="R14" sqref="R14"/>
      <pageMargins left="0.7" right="0.7" top="0.75" bottom="0.75" header="0.3" footer="0.3"/>
    </customSheetView>
  </customSheetViews>
  <phoneticPr fontId="8" type="noConversion"/>
  <pageMargins left="0.7" right="0.7" top="0.75" bottom="0.75" header="0.3" footer="0.3"/>
  <pageSetup orientation="portrait" horizontalDpi="4294967293" r:id="rId1"/>
</worksheet>
</file>

<file path=xl/worksheets/sheet9.xml><?xml version="1.0" encoding="utf-8"?>
<worksheet xmlns="http://schemas.openxmlformats.org/spreadsheetml/2006/main" xmlns:r="http://schemas.openxmlformats.org/officeDocument/2006/relationships">
  <sheetPr codeName="Sheet17"/>
  <dimension ref="A1:T115"/>
  <sheetViews>
    <sheetView workbookViewId="0">
      <selection activeCell="B16" sqref="B16"/>
    </sheetView>
  </sheetViews>
  <sheetFormatPr defaultColWidth="8.88671875" defaultRowHeight="13.2"/>
  <cols>
    <col min="1" max="1" width="7.44140625" style="31" bestFit="1" customWidth="1"/>
    <col min="2" max="2" width="106.88671875" style="25" customWidth="1"/>
    <col min="3" max="3" width="27" style="25" customWidth="1"/>
    <col min="4" max="4" width="21.88671875" style="25" customWidth="1"/>
    <col min="5" max="5" width="23" style="25" customWidth="1"/>
    <col min="6" max="6" width="20.6640625" style="25" customWidth="1"/>
    <col min="7" max="7" width="8.88671875" style="25"/>
    <col min="8" max="8" width="11.33203125" style="25" customWidth="1"/>
    <col min="9" max="16384" width="8.88671875" style="25"/>
  </cols>
  <sheetData>
    <row r="1" spans="1:5" ht="25.95" customHeight="1">
      <c r="A1" s="126"/>
      <c r="B1" s="39" t="s">
        <v>267</v>
      </c>
      <c r="C1" s="39"/>
      <c r="D1" s="39"/>
      <c r="E1" s="39"/>
    </row>
    <row r="2" spans="1:5" ht="27.6" customHeight="1">
      <c r="A2" s="127"/>
      <c r="B2" s="39" t="s">
        <v>268</v>
      </c>
      <c r="C2" s="39"/>
      <c r="D2" s="39"/>
      <c r="E2" s="39"/>
    </row>
    <row r="3" spans="1:5">
      <c r="A3" s="126"/>
      <c r="B3" s="46" t="s">
        <v>528</v>
      </c>
      <c r="C3" s="44" t="s">
        <v>269</v>
      </c>
      <c r="D3" s="44" t="s">
        <v>270</v>
      </c>
      <c r="E3" s="44"/>
    </row>
    <row r="4" spans="1:5">
      <c r="A4" s="45"/>
      <c r="B4" s="39" t="s">
        <v>272</v>
      </c>
      <c r="C4" s="39">
        <v>166.43</v>
      </c>
      <c r="D4" s="39">
        <v>456.89039999999994</v>
      </c>
      <c r="E4" s="39"/>
    </row>
    <row r="5" spans="1:5" ht="26.4">
      <c r="A5" s="45"/>
      <c r="B5" s="39" t="s">
        <v>273</v>
      </c>
      <c r="C5" s="39">
        <v>198.22</v>
      </c>
      <c r="D5" s="39">
        <v>544.16160000000002</v>
      </c>
      <c r="E5" s="39"/>
    </row>
    <row r="6" spans="1:5" ht="26.4">
      <c r="A6" s="45"/>
      <c r="B6" s="39" t="s">
        <v>274</v>
      </c>
      <c r="C6" s="39">
        <v>254.32000000000002</v>
      </c>
      <c r="D6" s="39">
        <v>698.16959999999995</v>
      </c>
      <c r="E6" s="39"/>
    </row>
    <row r="7" spans="1:5" ht="26.4">
      <c r="A7" s="45"/>
      <c r="B7" s="39" t="s">
        <v>275</v>
      </c>
      <c r="C7" s="39">
        <v>430.09999999999997</v>
      </c>
      <c r="D7" s="39">
        <v>1180.7279999999998</v>
      </c>
      <c r="E7" s="39"/>
    </row>
    <row r="8" spans="1:5">
      <c r="A8" s="45"/>
      <c r="B8" s="39" t="s">
        <v>276</v>
      </c>
      <c r="C8" s="39">
        <v>130.9</v>
      </c>
      <c r="D8" s="39">
        <v>359.35199999999998</v>
      </c>
      <c r="E8" s="39"/>
    </row>
    <row r="9" spans="1:5">
      <c r="A9" s="45"/>
      <c r="B9" s="39"/>
      <c r="C9" s="39"/>
      <c r="D9" s="39"/>
      <c r="E9" s="39"/>
    </row>
    <row r="10" spans="1:5">
      <c r="A10" s="126"/>
      <c r="B10" s="46" t="s">
        <v>77</v>
      </c>
      <c r="C10" s="39"/>
      <c r="D10" s="39"/>
      <c r="E10" s="39"/>
    </row>
    <row r="11" spans="1:5">
      <c r="A11" s="45"/>
      <c r="B11" s="39" t="s">
        <v>277</v>
      </c>
      <c r="C11" s="39">
        <v>125.29</v>
      </c>
      <c r="D11" s="39">
        <v>343.95120000000003</v>
      </c>
      <c r="E11" s="39"/>
    </row>
    <row r="12" spans="1:5">
      <c r="A12" s="45"/>
      <c r="B12" s="39" t="s">
        <v>278</v>
      </c>
      <c r="C12" s="39">
        <v>319.77</v>
      </c>
      <c r="D12" s="39">
        <v>877.84559999999999</v>
      </c>
      <c r="E12" s="39"/>
    </row>
    <row r="13" spans="1:5" ht="18.75" customHeight="1">
      <c r="A13" s="45"/>
      <c r="B13" s="39" t="s">
        <v>279</v>
      </c>
      <c r="C13" s="39">
        <v>233.75</v>
      </c>
      <c r="D13" s="39">
        <v>641.69999999999993</v>
      </c>
      <c r="E13" s="39"/>
    </row>
    <row r="14" spans="1:5">
      <c r="A14" s="45"/>
      <c r="B14" s="39" t="s">
        <v>280</v>
      </c>
      <c r="C14" s="39">
        <v>173.91</v>
      </c>
      <c r="D14" s="39">
        <v>477.42479999999995</v>
      </c>
      <c r="E14" s="39"/>
    </row>
    <row r="15" spans="1:5">
      <c r="A15" s="45"/>
      <c r="B15" s="39" t="s">
        <v>281</v>
      </c>
      <c r="C15" s="39">
        <v>130.9</v>
      </c>
      <c r="D15" s="39">
        <v>359.35199999999998</v>
      </c>
      <c r="E15" s="39"/>
    </row>
    <row r="16" spans="1:5">
      <c r="A16" s="45"/>
      <c r="B16" s="39" t="s">
        <v>282</v>
      </c>
      <c r="C16" s="39">
        <v>123.42</v>
      </c>
      <c r="D16" s="39">
        <v>338.81759999999997</v>
      </c>
      <c r="E16" s="39"/>
    </row>
    <row r="17" spans="1:5">
      <c r="A17" s="45"/>
      <c r="B17" s="39" t="s">
        <v>283</v>
      </c>
      <c r="C17" s="39">
        <v>105.09400000000001</v>
      </c>
      <c r="D17" s="39">
        <v>288.50832000000003</v>
      </c>
      <c r="E17" s="39"/>
    </row>
    <row r="18" spans="1:5">
      <c r="A18" s="126"/>
      <c r="B18" s="39"/>
      <c r="C18" s="39"/>
      <c r="D18" s="39"/>
      <c r="E18" s="39"/>
    </row>
    <row r="19" spans="1:5">
      <c r="A19" s="126"/>
      <c r="B19" s="46" t="s">
        <v>294</v>
      </c>
      <c r="C19" s="39"/>
      <c r="D19" s="39"/>
      <c r="E19" s="39"/>
    </row>
    <row r="20" spans="1:5">
      <c r="A20" s="45"/>
      <c r="B20" s="40" t="s">
        <v>189</v>
      </c>
      <c r="C20" s="48">
        <v>50</v>
      </c>
      <c r="D20" s="47">
        <v>137.26203208556149</v>
      </c>
      <c r="E20" s="39"/>
    </row>
    <row r="21" spans="1:5">
      <c r="A21" s="45"/>
      <c r="B21" s="40" t="s">
        <v>210</v>
      </c>
      <c r="C21" s="48">
        <v>75</v>
      </c>
      <c r="D21" s="47">
        <v>205.89304812834223</v>
      </c>
      <c r="E21" s="39"/>
    </row>
    <row r="22" spans="1:5">
      <c r="A22" s="45"/>
      <c r="B22" s="40" t="s">
        <v>190</v>
      </c>
      <c r="C22" s="48">
        <v>100</v>
      </c>
      <c r="D22" s="47">
        <v>274.52406417112297</v>
      </c>
      <c r="E22" s="39"/>
    </row>
    <row r="23" spans="1:5">
      <c r="A23" s="126"/>
      <c r="B23" s="40" t="s">
        <v>191</v>
      </c>
      <c r="C23" s="48">
        <v>125</v>
      </c>
      <c r="D23" s="47">
        <v>343.15508021390377</v>
      </c>
      <c r="E23" s="39"/>
    </row>
    <row r="24" spans="1:5">
      <c r="A24" s="45"/>
      <c r="B24" s="40" t="s">
        <v>192</v>
      </c>
      <c r="C24" s="48">
        <v>175</v>
      </c>
      <c r="D24" s="47">
        <v>480.4171122994652</v>
      </c>
      <c r="E24" s="39"/>
    </row>
    <row r="25" spans="1:5">
      <c r="A25" s="45"/>
      <c r="B25" s="40" t="s">
        <v>193</v>
      </c>
      <c r="C25" s="48">
        <v>250</v>
      </c>
      <c r="D25" s="47">
        <v>686.31016042780755</v>
      </c>
      <c r="E25" s="39"/>
    </row>
    <row r="26" spans="1:5">
      <c r="A26" s="45"/>
      <c r="B26" s="40" t="s">
        <v>464</v>
      </c>
      <c r="C26" s="48">
        <v>143.99</v>
      </c>
      <c r="D26" s="47">
        <v>395.28719999999998</v>
      </c>
      <c r="E26" s="39"/>
    </row>
    <row r="27" spans="1:5">
      <c r="A27" s="45"/>
      <c r="B27" s="40" t="s">
        <v>465</v>
      </c>
      <c r="C27" s="48">
        <v>140.25</v>
      </c>
      <c r="D27" s="47">
        <v>385.02</v>
      </c>
      <c r="E27" s="39"/>
    </row>
    <row r="28" spans="1:5">
      <c r="A28" s="45"/>
      <c r="B28" s="40" t="s">
        <v>466</v>
      </c>
      <c r="C28" s="48">
        <v>56.1</v>
      </c>
      <c r="D28" s="47">
        <v>154.00799999999998</v>
      </c>
      <c r="E28" s="39"/>
    </row>
    <row r="29" spans="1:5">
      <c r="A29" s="45"/>
      <c r="B29" s="40" t="s">
        <v>467</v>
      </c>
      <c r="C29" s="48">
        <v>44.88</v>
      </c>
      <c r="D29" s="47">
        <v>123.20639999999997</v>
      </c>
      <c r="E29" s="39"/>
    </row>
    <row r="30" spans="1:5">
      <c r="A30" s="45"/>
      <c r="B30" s="40" t="s">
        <v>468</v>
      </c>
      <c r="C30" s="48">
        <v>93.5</v>
      </c>
      <c r="D30" s="47">
        <v>256.68</v>
      </c>
      <c r="E30" s="39"/>
    </row>
    <row r="31" spans="1:5">
      <c r="A31" s="45"/>
      <c r="B31" s="39" t="s">
        <v>284</v>
      </c>
      <c r="C31" s="39">
        <v>179.51999999999998</v>
      </c>
      <c r="D31" s="39">
        <v>492.82559999999989</v>
      </c>
      <c r="E31" s="39"/>
    </row>
    <row r="32" spans="1:5">
      <c r="A32" s="45"/>
      <c r="B32" s="39" t="s">
        <v>285</v>
      </c>
      <c r="C32" s="39">
        <v>213.54193548387096</v>
      </c>
      <c r="D32" s="39">
        <v>586.22399999999993</v>
      </c>
      <c r="E32" s="39"/>
    </row>
    <row r="33" spans="1:9" ht="26.4">
      <c r="A33" s="45"/>
      <c r="B33" s="39" t="s">
        <v>299</v>
      </c>
      <c r="C33" s="39">
        <v>195.44516129032257</v>
      </c>
      <c r="D33" s="39">
        <v>536.54399999999998</v>
      </c>
      <c r="E33" s="39"/>
    </row>
    <row r="34" spans="1:9">
      <c r="A34" s="45"/>
      <c r="B34" s="39"/>
      <c r="C34" s="39"/>
      <c r="D34" s="39"/>
      <c r="E34" s="39"/>
    </row>
    <row r="35" spans="1:9">
      <c r="A35" s="45"/>
      <c r="B35" s="46" t="s">
        <v>621</v>
      </c>
      <c r="C35" s="39"/>
      <c r="D35" s="39"/>
      <c r="E35" s="39"/>
    </row>
    <row r="36" spans="1:9">
      <c r="B36" s="39" t="s">
        <v>287</v>
      </c>
      <c r="C36" s="39">
        <v>110.33</v>
      </c>
      <c r="D36" s="39">
        <v>302.88239999999996</v>
      </c>
      <c r="E36" s="39"/>
    </row>
    <row r="37" spans="1:9">
      <c r="B37" s="39" t="s">
        <v>288</v>
      </c>
      <c r="C37" s="39">
        <v>86.02000000000001</v>
      </c>
      <c r="D37" s="39">
        <v>236.1456</v>
      </c>
      <c r="E37" s="39"/>
    </row>
    <row r="38" spans="1:9">
      <c r="B38" s="39" t="s">
        <v>289</v>
      </c>
      <c r="C38" s="39">
        <v>100.98</v>
      </c>
      <c r="D38" s="39">
        <v>277.21440000000001</v>
      </c>
      <c r="E38" s="39"/>
    </row>
    <row r="39" spans="1:9">
      <c r="B39" s="39" t="s">
        <v>290</v>
      </c>
      <c r="C39" s="39">
        <v>59.84</v>
      </c>
      <c r="D39" s="39">
        <v>164.27520000000001</v>
      </c>
      <c r="E39" s="39"/>
    </row>
    <row r="40" spans="1:9">
      <c r="B40" s="39" t="s">
        <v>291</v>
      </c>
      <c r="C40" s="39">
        <v>93.5</v>
      </c>
      <c r="D40" s="39">
        <v>256.68</v>
      </c>
      <c r="E40" s="39"/>
      <c r="F40" s="43"/>
      <c r="G40" s="43"/>
      <c r="H40" s="43"/>
      <c r="I40" s="43"/>
    </row>
    <row r="41" spans="1:9">
      <c r="B41" s="39" t="s">
        <v>292</v>
      </c>
      <c r="C41" s="39">
        <v>200.09</v>
      </c>
      <c r="D41" s="39">
        <v>549.29519999999991</v>
      </c>
      <c r="E41" s="39"/>
      <c r="F41" s="43"/>
      <c r="G41" s="43"/>
      <c r="H41" s="43"/>
      <c r="I41" s="43"/>
    </row>
    <row r="42" spans="1:9">
      <c r="B42" s="39" t="s">
        <v>293</v>
      </c>
      <c r="C42" s="39">
        <v>168.3</v>
      </c>
      <c r="D42" s="39">
        <v>462.024</v>
      </c>
      <c r="E42" s="39"/>
      <c r="F42" s="43"/>
      <c r="G42" s="43"/>
      <c r="H42" s="43"/>
      <c r="I42" s="43"/>
    </row>
    <row r="43" spans="1:9">
      <c r="B43" s="39"/>
      <c r="C43" s="39"/>
      <c r="D43" s="39"/>
      <c r="E43" s="39"/>
      <c r="F43" s="43"/>
      <c r="G43" s="43"/>
      <c r="H43" s="43"/>
      <c r="I43" s="43"/>
    </row>
    <row r="44" spans="1:9">
      <c r="B44" s="39"/>
      <c r="C44" s="39"/>
      <c r="D44" s="39"/>
      <c r="E44" s="39"/>
      <c r="F44" s="43"/>
      <c r="G44" s="43"/>
      <c r="H44" s="43"/>
      <c r="I44" s="43"/>
    </row>
    <row r="45" spans="1:9">
      <c r="B45" s="39"/>
      <c r="C45" s="39"/>
      <c r="D45" s="39"/>
      <c r="E45" s="39"/>
    </row>
    <row r="46" spans="1:9">
      <c r="B46" s="39"/>
      <c r="C46" s="39"/>
      <c r="D46" s="39"/>
      <c r="E46" s="39"/>
    </row>
    <row r="47" spans="1:9">
      <c r="C47" s="39"/>
      <c r="D47" s="39"/>
      <c r="E47" s="39"/>
    </row>
    <row r="48" spans="1:9">
      <c r="B48" s="44" t="s">
        <v>269</v>
      </c>
      <c r="C48" s="44" t="s">
        <v>270</v>
      </c>
      <c r="D48" s="44" t="s">
        <v>296</v>
      </c>
      <c r="E48" s="44" t="s">
        <v>298</v>
      </c>
      <c r="F48" s="44" t="s">
        <v>295</v>
      </c>
      <c r="G48" s="44" t="s">
        <v>297</v>
      </c>
    </row>
    <row r="49" spans="1:20">
      <c r="A49" s="126" t="s">
        <v>248</v>
      </c>
      <c r="B49" s="135">
        <f>INDEX(C3:C42,MATCH(CG,B3:B42,0))</f>
        <v>50</v>
      </c>
      <c r="C49" s="135">
        <f>INDEX(D3:D42,MATCH(CG,B3:B42,0))</f>
        <v>137.26203208556149</v>
      </c>
      <c r="D49" s="138">
        <f>'Data Tables'!I17</f>
        <v>0</v>
      </c>
      <c r="E49" s="138">
        <v>1.915231813556876</v>
      </c>
      <c r="F49" s="135">
        <f>B49*(-0.37*(1-EXP(-D49/0.72))+1)</f>
        <v>50</v>
      </c>
      <c r="G49" s="135">
        <f>C49*(-0.8*(1-EXP(-E49/1.095))+1)</f>
        <v>46.552209808110696</v>
      </c>
    </row>
    <row r="50" spans="1:20">
      <c r="A50" s="27"/>
      <c r="I50" s="35"/>
      <c r="J50" s="35"/>
      <c r="K50" s="35"/>
      <c r="L50" s="35"/>
      <c r="M50" s="35"/>
      <c r="N50" s="35"/>
      <c r="O50" s="35"/>
      <c r="P50" s="35"/>
      <c r="Q50" s="35"/>
      <c r="R50" s="35"/>
      <c r="S50" s="35"/>
    </row>
    <row r="51" spans="1:20">
      <c r="A51" s="27"/>
      <c r="B51" s="44" t="s">
        <v>269</v>
      </c>
      <c r="C51" s="44" t="s">
        <v>270</v>
      </c>
      <c r="D51" s="44" t="s">
        <v>296</v>
      </c>
      <c r="E51" s="44" t="s">
        <v>298</v>
      </c>
      <c r="F51" s="44" t="s">
        <v>295</v>
      </c>
      <c r="G51" s="44" t="s">
        <v>297</v>
      </c>
      <c r="I51" s="35"/>
      <c r="J51" s="35"/>
      <c r="K51" s="35"/>
      <c r="L51" s="35"/>
      <c r="M51" s="35"/>
      <c r="N51" s="35"/>
      <c r="O51" s="35"/>
      <c r="P51" s="35"/>
      <c r="Q51" s="35"/>
      <c r="R51" s="35"/>
      <c r="S51" s="35"/>
    </row>
    <row r="52" spans="1:20">
      <c r="A52" s="27" t="s">
        <v>249</v>
      </c>
      <c r="B52" s="135">
        <f>INDEX(C3:C42,MATCH(Cclotheson,B3:B42,0))</f>
        <v>50</v>
      </c>
      <c r="C52" s="135">
        <f>INDEX(D3:D42,MATCH(Cclotheson,B3:B42,0))</f>
        <v>137.26203208556149</v>
      </c>
      <c r="D52" s="138">
        <f>'Data Tables'!I20</f>
        <v>0</v>
      </c>
      <c r="E52" s="138">
        <v>1.915231813556876</v>
      </c>
      <c r="F52" s="135">
        <f>B52*(-0.37*(1-EXP(-D52/0.72))+1)</f>
        <v>50</v>
      </c>
      <c r="G52" s="135">
        <f>C52*(-0.8*(1-EXP(-E52/1.095))+1)</f>
        <v>46.552209808110696</v>
      </c>
      <c r="H52" s="35"/>
      <c r="I52" s="35"/>
      <c r="J52" s="35"/>
      <c r="K52" s="35"/>
      <c r="L52" s="35"/>
      <c r="M52" s="35"/>
      <c r="N52" s="35"/>
      <c r="O52" s="35"/>
      <c r="P52" s="35"/>
      <c r="Q52" s="35"/>
      <c r="R52" s="35"/>
      <c r="S52" s="35"/>
    </row>
    <row r="53" spans="1:20">
      <c r="H53" s="35"/>
      <c r="I53" s="35"/>
      <c r="J53" s="35"/>
      <c r="K53" s="35"/>
      <c r="L53" s="35"/>
      <c r="M53" s="35"/>
      <c r="N53" s="35"/>
      <c r="O53" s="35"/>
      <c r="P53" s="35"/>
      <c r="Q53" s="35"/>
      <c r="R53" s="35"/>
      <c r="S53" s="35"/>
    </row>
    <row r="54" spans="1:20">
      <c r="H54" s="49"/>
      <c r="I54" s="35"/>
      <c r="J54" s="35"/>
      <c r="K54" s="35"/>
      <c r="L54" s="35"/>
      <c r="M54" s="35"/>
      <c r="N54" s="35"/>
      <c r="O54" s="35"/>
      <c r="P54" s="35"/>
      <c r="Q54" s="35"/>
      <c r="R54" s="35"/>
      <c r="S54" s="35"/>
    </row>
    <row r="55" spans="1:20">
      <c r="H55" s="40"/>
      <c r="I55" s="35"/>
      <c r="J55" s="35"/>
      <c r="K55" s="35"/>
      <c r="L55" s="35"/>
      <c r="M55" s="35"/>
      <c r="N55" s="35"/>
      <c r="O55" s="35"/>
      <c r="P55" s="35"/>
      <c r="Q55" s="35"/>
      <c r="R55" s="35"/>
      <c r="S55" s="35"/>
    </row>
    <row r="56" spans="1:20">
      <c r="I56" s="40"/>
      <c r="J56" s="35"/>
      <c r="K56" s="35"/>
      <c r="L56" s="35"/>
      <c r="M56" s="35"/>
      <c r="N56" s="35"/>
      <c r="O56" s="35"/>
      <c r="P56" s="35"/>
      <c r="Q56" s="35"/>
      <c r="R56" s="35"/>
      <c r="S56" s="35"/>
      <c r="T56" s="35"/>
    </row>
    <row r="57" spans="1:20">
      <c r="I57" s="40"/>
      <c r="J57" s="35"/>
      <c r="K57" s="35"/>
      <c r="L57" s="35"/>
      <c r="M57" s="35"/>
      <c r="N57" s="35"/>
      <c r="O57" s="35"/>
      <c r="P57" s="35"/>
      <c r="Q57" s="35"/>
      <c r="R57" s="35"/>
      <c r="S57" s="35"/>
      <c r="T57" s="35"/>
    </row>
    <row r="58" spans="1:20">
      <c r="B58" s="26" t="s">
        <v>329</v>
      </c>
      <c r="I58" s="40"/>
      <c r="J58" s="35"/>
      <c r="K58" s="35"/>
      <c r="L58" s="35"/>
      <c r="M58" s="35"/>
      <c r="N58" s="35"/>
      <c r="O58" s="35"/>
      <c r="P58" s="35"/>
      <c r="Q58" s="35"/>
      <c r="R58" s="35"/>
      <c r="S58" s="35"/>
      <c r="T58" s="35"/>
    </row>
    <row r="59" spans="1:20">
      <c r="B59" s="25" t="s">
        <v>331</v>
      </c>
      <c r="I59" s="40"/>
      <c r="J59" s="35"/>
      <c r="K59" s="35"/>
      <c r="L59" s="35"/>
      <c r="M59" s="35"/>
      <c r="N59" s="35"/>
      <c r="O59" s="35"/>
      <c r="P59" s="35"/>
      <c r="Q59" s="35"/>
      <c r="R59" s="35"/>
      <c r="S59" s="35"/>
      <c r="T59" s="35"/>
    </row>
    <row r="60" spans="1:20">
      <c r="B60" s="25" t="s">
        <v>330</v>
      </c>
      <c r="I60" s="40"/>
      <c r="J60" s="35"/>
      <c r="K60" s="35"/>
      <c r="L60" s="35"/>
      <c r="M60" s="35"/>
      <c r="N60" s="35"/>
      <c r="O60" s="35"/>
      <c r="P60" s="35"/>
      <c r="Q60" s="35"/>
      <c r="R60" s="35"/>
      <c r="S60" s="35"/>
      <c r="T60" s="35"/>
    </row>
    <row r="61" spans="1:20">
      <c r="I61" s="40"/>
      <c r="J61" s="35"/>
      <c r="K61" s="35"/>
      <c r="L61" s="35"/>
      <c r="M61" s="35"/>
      <c r="N61" s="35"/>
      <c r="O61" s="35"/>
      <c r="P61" s="35"/>
      <c r="Q61" s="35"/>
      <c r="R61" s="35"/>
      <c r="S61" s="35"/>
      <c r="T61" s="35"/>
    </row>
    <row r="62" spans="1:20">
      <c r="B62" s="26" t="s">
        <v>332</v>
      </c>
      <c r="I62" s="40"/>
      <c r="J62" s="35"/>
      <c r="K62" s="35"/>
      <c r="L62" s="35"/>
      <c r="M62" s="35"/>
      <c r="N62" s="35"/>
      <c r="O62" s="35"/>
      <c r="P62" s="35"/>
      <c r="Q62" s="35"/>
      <c r="R62" s="35"/>
      <c r="S62" s="35"/>
      <c r="T62" s="35"/>
    </row>
    <row r="63" spans="1:20">
      <c r="I63" s="40"/>
      <c r="J63" s="35"/>
      <c r="K63" s="35"/>
      <c r="L63" s="35"/>
      <c r="M63" s="35"/>
      <c r="N63" s="35"/>
      <c r="O63" s="35"/>
      <c r="P63" s="35"/>
      <c r="Q63" s="35"/>
      <c r="R63" s="35"/>
      <c r="S63" s="35"/>
      <c r="T63" s="35"/>
    </row>
    <row r="64" spans="1:20">
      <c r="B64" s="35"/>
      <c r="C64" s="35"/>
      <c r="D64" s="35"/>
      <c r="E64" s="35"/>
      <c r="F64" s="35"/>
      <c r="G64" s="35"/>
      <c r="H64" s="35"/>
      <c r="I64" s="40"/>
      <c r="J64" s="35"/>
      <c r="K64" s="35"/>
      <c r="L64" s="35"/>
      <c r="M64" s="35"/>
      <c r="N64" s="35"/>
      <c r="O64" s="35"/>
      <c r="P64" s="35"/>
      <c r="Q64" s="35"/>
      <c r="R64" s="35"/>
      <c r="S64" s="35"/>
      <c r="T64" s="35"/>
    </row>
    <row r="65" spans="2:20">
      <c r="B65" s="35"/>
      <c r="C65" s="35"/>
      <c r="D65" s="35"/>
      <c r="E65" s="35"/>
      <c r="F65" s="35"/>
      <c r="G65" s="35"/>
      <c r="H65" s="35"/>
      <c r="I65" s="40"/>
      <c r="J65" s="35"/>
      <c r="K65" s="35"/>
      <c r="L65" s="35"/>
      <c r="M65" s="35"/>
      <c r="N65" s="35"/>
      <c r="O65" s="35"/>
      <c r="P65" s="35"/>
      <c r="Q65" s="35"/>
      <c r="R65" s="35"/>
      <c r="S65" s="35"/>
      <c r="T65" s="35"/>
    </row>
    <row r="66" spans="2:20">
      <c r="B66" s="40"/>
      <c r="C66" s="49"/>
      <c r="D66" s="50"/>
      <c r="E66" s="51"/>
      <c r="F66" s="50"/>
      <c r="G66" s="52"/>
      <c r="H66" s="52"/>
      <c r="I66" s="35"/>
      <c r="J66" s="35"/>
      <c r="K66" s="35"/>
      <c r="L66" s="35"/>
      <c r="M66" s="35"/>
      <c r="N66" s="35"/>
      <c r="O66" s="35"/>
      <c r="P66" s="35"/>
      <c r="Q66" s="35"/>
      <c r="R66" s="35"/>
      <c r="S66" s="35"/>
      <c r="T66" s="35"/>
    </row>
    <row r="67" spans="2:20">
      <c r="B67" s="40"/>
      <c r="C67" s="40"/>
      <c r="D67" s="53"/>
      <c r="E67" s="53"/>
      <c r="F67" s="53"/>
      <c r="G67" s="48"/>
      <c r="H67" s="48"/>
      <c r="I67" s="35"/>
      <c r="J67" s="35"/>
      <c r="K67" s="35"/>
      <c r="L67" s="35"/>
      <c r="M67" s="35"/>
      <c r="N67" s="35"/>
      <c r="O67" s="35"/>
      <c r="P67" s="35"/>
      <c r="Q67" s="35"/>
      <c r="R67" s="35"/>
      <c r="S67" s="35"/>
      <c r="T67" s="35"/>
    </row>
    <row r="68" spans="2:20">
      <c r="B68" s="40"/>
      <c r="C68" s="40"/>
      <c r="D68" s="53"/>
      <c r="E68" s="53"/>
      <c r="F68" s="53"/>
      <c r="G68" s="48"/>
      <c r="H68" s="48"/>
      <c r="I68" s="35"/>
      <c r="J68" s="35"/>
      <c r="K68" s="35"/>
      <c r="L68" s="35"/>
      <c r="M68" s="35"/>
      <c r="N68" s="35"/>
      <c r="O68" s="35"/>
      <c r="P68" s="35"/>
      <c r="Q68" s="35"/>
      <c r="R68" s="35"/>
      <c r="S68" s="35"/>
      <c r="T68" s="35"/>
    </row>
    <row r="69" spans="2:20">
      <c r="B69" s="40"/>
      <c r="C69" s="40"/>
      <c r="D69" s="53"/>
      <c r="E69" s="53"/>
      <c r="F69" s="53"/>
      <c r="G69" s="48"/>
      <c r="H69" s="48"/>
      <c r="I69" s="35"/>
      <c r="J69" s="35"/>
      <c r="K69" s="35"/>
      <c r="L69" s="35"/>
      <c r="M69" s="35"/>
      <c r="N69" s="35"/>
      <c r="O69" s="35"/>
      <c r="P69" s="35"/>
      <c r="Q69" s="35"/>
      <c r="R69" s="35"/>
      <c r="S69" s="35"/>
      <c r="T69" s="35"/>
    </row>
    <row r="70" spans="2:20">
      <c r="B70" s="40"/>
      <c r="C70" s="40"/>
      <c r="D70" s="53"/>
      <c r="E70" s="53"/>
      <c r="F70" s="53"/>
      <c r="G70" s="48"/>
      <c r="H70" s="48"/>
      <c r="I70" s="35"/>
      <c r="J70" s="35"/>
      <c r="K70" s="35"/>
      <c r="L70" s="35"/>
      <c r="M70" s="35"/>
      <c r="N70" s="35"/>
      <c r="O70" s="35"/>
      <c r="P70" s="35"/>
      <c r="Q70" s="35"/>
      <c r="R70" s="35"/>
      <c r="S70" s="35"/>
      <c r="T70" s="35"/>
    </row>
    <row r="71" spans="2:20">
      <c r="B71" s="40"/>
      <c r="C71" s="40"/>
      <c r="D71" s="53"/>
      <c r="E71" s="53"/>
      <c r="F71" s="53"/>
      <c r="G71" s="48"/>
      <c r="H71" s="48"/>
      <c r="I71" s="35"/>
      <c r="J71" s="35"/>
      <c r="K71" s="35"/>
      <c r="L71" s="35"/>
      <c r="M71" s="35"/>
      <c r="N71" s="35"/>
      <c r="O71" s="35"/>
      <c r="P71" s="35"/>
      <c r="Q71" s="35"/>
      <c r="R71" s="35"/>
      <c r="S71" s="35"/>
      <c r="T71" s="35"/>
    </row>
    <row r="72" spans="2:20">
      <c r="B72" s="40"/>
      <c r="C72" s="40"/>
      <c r="D72" s="53"/>
      <c r="E72" s="53"/>
      <c r="F72" s="53"/>
      <c r="G72" s="48"/>
      <c r="H72" s="48"/>
      <c r="I72" s="35"/>
      <c r="J72" s="35"/>
      <c r="K72" s="35"/>
      <c r="L72" s="35"/>
      <c r="M72" s="35"/>
      <c r="N72" s="35"/>
      <c r="O72" s="35"/>
      <c r="P72" s="35"/>
      <c r="Q72" s="35"/>
      <c r="R72" s="35"/>
      <c r="S72" s="35"/>
      <c r="T72" s="35"/>
    </row>
    <row r="73" spans="2:20">
      <c r="B73" s="40"/>
      <c r="C73" s="40"/>
      <c r="D73" s="53"/>
      <c r="E73" s="53"/>
      <c r="F73" s="53"/>
      <c r="G73" s="48"/>
      <c r="H73" s="48"/>
      <c r="I73" s="35"/>
      <c r="J73" s="35"/>
      <c r="K73" s="35"/>
      <c r="L73" s="35"/>
      <c r="M73" s="35"/>
      <c r="N73" s="35"/>
      <c r="O73" s="35"/>
      <c r="P73" s="35"/>
      <c r="Q73" s="35"/>
      <c r="R73" s="35"/>
      <c r="S73" s="35"/>
      <c r="T73" s="35"/>
    </row>
    <row r="74" spans="2:20">
      <c r="B74" s="40"/>
      <c r="C74" s="40"/>
      <c r="D74" s="53"/>
      <c r="E74" s="53"/>
      <c r="F74" s="53"/>
      <c r="G74" s="48"/>
      <c r="H74" s="48"/>
      <c r="I74" s="35"/>
      <c r="J74" s="35"/>
      <c r="K74" s="35"/>
      <c r="L74" s="35"/>
      <c r="M74" s="35"/>
      <c r="N74" s="35"/>
      <c r="O74" s="35"/>
      <c r="P74" s="35"/>
      <c r="Q74" s="35"/>
      <c r="R74" s="35"/>
      <c r="S74" s="35"/>
      <c r="T74" s="35"/>
    </row>
    <row r="75" spans="2:20">
      <c r="B75" s="40"/>
      <c r="C75" s="40"/>
      <c r="D75" s="53"/>
      <c r="E75" s="53"/>
      <c r="F75" s="53"/>
      <c r="G75" s="48"/>
      <c r="H75" s="48"/>
      <c r="I75" s="35"/>
      <c r="J75" s="35"/>
      <c r="K75" s="35"/>
      <c r="L75" s="35"/>
      <c r="M75" s="35"/>
      <c r="N75" s="35"/>
      <c r="O75" s="35"/>
      <c r="P75" s="35"/>
      <c r="Q75" s="35"/>
      <c r="R75" s="35"/>
      <c r="S75" s="35"/>
      <c r="T75" s="35"/>
    </row>
    <row r="76" spans="2:20">
      <c r="B76" s="40"/>
      <c r="C76" s="40"/>
      <c r="D76" s="53"/>
      <c r="E76" s="53"/>
      <c r="F76" s="53"/>
      <c r="G76" s="48"/>
      <c r="H76" s="48"/>
      <c r="I76" s="35"/>
      <c r="J76" s="35"/>
      <c r="K76" s="35"/>
      <c r="L76" s="35"/>
      <c r="M76" s="35"/>
      <c r="N76" s="35"/>
      <c r="O76" s="35"/>
      <c r="P76" s="35"/>
      <c r="Q76" s="35"/>
      <c r="R76" s="35"/>
      <c r="S76" s="35"/>
      <c r="T76" s="35"/>
    </row>
    <row r="77" spans="2:20">
      <c r="B77" s="40"/>
      <c r="C77" s="40"/>
      <c r="D77" s="53"/>
      <c r="E77" s="53"/>
      <c r="F77" s="53"/>
      <c r="G77" s="48"/>
      <c r="H77" s="48"/>
      <c r="I77" s="35"/>
      <c r="J77" s="35"/>
      <c r="K77" s="35"/>
      <c r="L77" s="35"/>
      <c r="M77" s="35"/>
      <c r="N77" s="35"/>
      <c r="O77" s="35"/>
      <c r="P77" s="35"/>
      <c r="Q77" s="35"/>
      <c r="R77" s="35"/>
      <c r="S77" s="35"/>
      <c r="T77" s="35"/>
    </row>
    <row r="78" spans="2:20">
      <c r="B78" s="35"/>
      <c r="C78" s="35"/>
      <c r="D78" s="35"/>
      <c r="E78" s="35"/>
      <c r="F78" s="35"/>
      <c r="G78" s="35"/>
      <c r="H78" s="35"/>
      <c r="I78" s="35"/>
      <c r="J78" s="35"/>
      <c r="K78" s="35"/>
      <c r="L78" s="35"/>
      <c r="M78" s="35"/>
      <c r="N78" s="35"/>
      <c r="O78" s="35"/>
      <c r="P78" s="35"/>
      <c r="Q78" s="35"/>
      <c r="R78" s="35"/>
      <c r="S78" s="35"/>
      <c r="T78" s="35"/>
    </row>
    <row r="79" spans="2:20">
      <c r="B79" s="35"/>
      <c r="C79" s="35"/>
      <c r="D79" s="35"/>
      <c r="E79" s="35"/>
      <c r="F79" s="35"/>
      <c r="G79" s="35"/>
      <c r="H79" s="35"/>
      <c r="I79" s="35"/>
      <c r="J79" s="35"/>
      <c r="K79" s="35"/>
      <c r="L79" s="35"/>
      <c r="M79" s="35"/>
      <c r="N79" s="35"/>
      <c r="O79" s="35"/>
      <c r="P79" s="35"/>
      <c r="Q79" s="35"/>
      <c r="R79" s="35"/>
      <c r="S79" s="35"/>
      <c r="T79" s="35"/>
    </row>
    <row r="80" spans="2:20">
      <c r="B80" s="35"/>
      <c r="C80" s="35"/>
      <c r="D80" s="35"/>
      <c r="E80" s="35"/>
      <c r="F80" s="35"/>
      <c r="G80" s="35"/>
      <c r="H80" s="35"/>
      <c r="I80" s="35"/>
      <c r="J80" s="35"/>
      <c r="K80" s="35"/>
      <c r="L80" s="35"/>
      <c r="M80" s="35"/>
      <c r="N80" s="35"/>
      <c r="O80" s="35"/>
      <c r="P80" s="35"/>
      <c r="Q80" s="35"/>
      <c r="R80" s="35"/>
      <c r="S80" s="35"/>
      <c r="T80" s="35"/>
    </row>
    <row r="81" spans="2:20">
      <c r="B81" s="35"/>
      <c r="C81" s="35"/>
      <c r="D81" s="35"/>
      <c r="E81" s="35"/>
      <c r="F81" s="35"/>
      <c r="G81" s="35"/>
      <c r="H81" s="35"/>
      <c r="I81" s="35"/>
      <c r="J81" s="35"/>
      <c r="K81" s="35"/>
      <c r="L81" s="35"/>
      <c r="M81" s="35"/>
      <c r="N81" s="35"/>
      <c r="O81" s="35"/>
      <c r="P81" s="35"/>
      <c r="Q81" s="35"/>
      <c r="R81" s="35"/>
      <c r="S81" s="35"/>
      <c r="T81" s="35"/>
    </row>
    <row r="82" spans="2:20">
      <c r="B82" s="35"/>
      <c r="C82" s="35"/>
      <c r="D82" s="35"/>
      <c r="E82" s="35"/>
      <c r="F82" s="35"/>
      <c r="G82" s="35"/>
      <c r="H82" s="35"/>
      <c r="I82" s="35"/>
      <c r="J82" s="35"/>
      <c r="K82" s="35"/>
      <c r="L82" s="35"/>
      <c r="M82" s="35"/>
      <c r="N82" s="35"/>
      <c r="O82" s="35"/>
      <c r="P82" s="35"/>
      <c r="Q82" s="35"/>
      <c r="R82" s="35"/>
      <c r="S82" s="35"/>
      <c r="T82" s="35"/>
    </row>
    <row r="83" spans="2:20">
      <c r="B83" s="35"/>
      <c r="C83" s="35"/>
      <c r="D83" s="35"/>
      <c r="E83" s="35"/>
      <c r="F83" s="35"/>
      <c r="G83" s="35"/>
      <c r="H83" s="35"/>
      <c r="I83" s="35"/>
      <c r="J83" s="35"/>
      <c r="K83" s="35"/>
      <c r="L83" s="35"/>
      <c r="M83" s="35"/>
      <c r="N83" s="35"/>
      <c r="O83" s="35"/>
      <c r="P83" s="35"/>
      <c r="Q83" s="35"/>
      <c r="R83" s="35"/>
      <c r="S83" s="35"/>
      <c r="T83" s="35"/>
    </row>
    <row r="84" spans="2:20">
      <c r="B84" s="35"/>
      <c r="C84" s="35"/>
      <c r="D84" s="35"/>
      <c r="E84" s="35"/>
      <c r="F84" s="35"/>
      <c r="G84" s="35"/>
      <c r="H84" s="35"/>
      <c r="I84" s="35"/>
      <c r="J84" s="35"/>
      <c r="K84" s="35"/>
      <c r="L84" s="35"/>
      <c r="M84" s="35"/>
      <c r="N84" s="35"/>
      <c r="O84" s="35"/>
      <c r="P84" s="35"/>
      <c r="Q84" s="35"/>
      <c r="R84" s="35"/>
      <c r="S84" s="35"/>
      <c r="T84" s="35"/>
    </row>
    <row r="85" spans="2:20">
      <c r="B85" s="35"/>
      <c r="C85" s="35"/>
      <c r="D85" s="35"/>
      <c r="E85" s="35"/>
      <c r="F85" s="35"/>
      <c r="G85" s="35"/>
      <c r="H85" s="35"/>
      <c r="I85" s="35"/>
      <c r="J85" s="35"/>
      <c r="K85" s="35"/>
      <c r="L85" s="35"/>
      <c r="M85" s="35"/>
      <c r="N85" s="35"/>
      <c r="O85" s="35"/>
      <c r="P85" s="35"/>
      <c r="Q85" s="35"/>
      <c r="R85" s="35"/>
      <c r="S85" s="35"/>
      <c r="T85" s="35"/>
    </row>
    <row r="86" spans="2:20">
      <c r="B86" s="35"/>
      <c r="C86" s="35"/>
      <c r="D86" s="35"/>
      <c r="E86" s="35"/>
      <c r="F86" s="35"/>
      <c r="G86" s="35"/>
      <c r="H86" s="35"/>
      <c r="I86" s="35"/>
      <c r="J86" s="35"/>
      <c r="K86" s="35"/>
      <c r="L86" s="35"/>
      <c r="M86" s="35"/>
      <c r="N86" s="35"/>
      <c r="O86" s="35"/>
      <c r="P86" s="35"/>
      <c r="Q86" s="35"/>
      <c r="R86" s="35"/>
      <c r="S86" s="35"/>
      <c r="T86" s="35"/>
    </row>
    <row r="87" spans="2:20">
      <c r="B87" s="35"/>
      <c r="C87" s="35"/>
      <c r="D87" s="35"/>
      <c r="E87" s="35"/>
      <c r="F87" s="35"/>
      <c r="G87" s="35"/>
      <c r="H87" s="35"/>
      <c r="I87" s="35"/>
      <c r="J87" s="35"/>
      <c r="K87" s="35"/>
      <c r="L87" s="35"/>
      <c r="M87" s="35"/>
      <c r="N87" s="35"/>
      <c r="O87" s="35"/>
      <c r="P87" s="35"/>
      <c r="Q87" s="35"/>
      <c r="R87" s="35"/>
      <c r="S87" s="35"/>
      <c r="T87" s="35"/>
    </row>
    <row r="88" spans="2:20">
      <c r="B88" s="35"/>
      <c r="C88" s="35"/>
      <c r="D88" s="35"/>
      <c r="E88" s="35"/>
      <c r="F88" s="35"/>
      <c r="G88" s="35"/>
      <c r="H88" s="35"/>
      <c r="I88" s="35"/>
      <c r="J88" s="35"/>
      <c r="K88" s="35"/>
      <c r="L88" s="35"/>
      <c r="M88" s="35"/>
      <c r="N88" s="35"/>
      <c r="O88" s="35"/>
      <c r="P88" s="35"/>
      <c r="Q88" s="35"/>
      <c r="R88" s="35"/>
      <c r="S88" s="35"/>
      <c r="T88" s="35"/>
    </row>
    <row r="89" spans="2:20">
      <c r="B89" s="35"/>
      <c r="C89" s="35"/>
      <c r="D89" s="35"/>
      <c r="E89" s="35"/>
      <c r="F89" s="35"/>
      <c r="G89" s="35"/>
      <c r="H89" s="35"/>
      <c r="I89" s="35"/>
      <c r="J89" s="35"/>
      <c r="K89" s="35"/>
      <c r="L89" s="35"/>
      <c r="M89" s="35"/>
      <c r="N89" s="35"/>
      <c r="O89" s="35"/>
      <c r="P89" s="35"/>
      <c r="Q89" s="35"/>
      <c r="R89" s="35"/>
      <c r="S89" s="35"/>
      <c r="T89" s="35"/>
    </row>
    <row r="90" spans="2:20">
      <c r="B90" s="35"/>
      <c r="C90" s="35"/>
      <c r="D90" s="35"/>
      <c r="E90" s="35"/>
      <c r="F90" s="35"/>
      <c r="G90" s="35"/>
      <c r="H90" s="35"/>
      <c r="I90" s="35"/>
      <c r="J90" s="35"/>
      <c r="K90" s="35"/>
      <c r="L90" s="35"/>
      <c r="M90" s="35"/>
      <c r="N90" s="35"/>
      <c r="O90" s="35"/>
      <c r="P90" s="35"/>
      <c r="Q90" s="35"/>
      <c r="R90" s="35"/>
      <c r="S90" s="35"/>
      <c r="T90" s="35"/>
    </row>
    <row r="91" spans="2:20">
      <c r="B91" s="35"/>
      <c r="C91" s="35"/>
      <c r="D91" s="35"/>
      <c r="E91" s="35"/>
      <c r="F91" s="35"/>
      <c r="G91" s="35"/>
      <c r="H91" s="35"/>
      <c r="I91" s="35"/>
      <c r="J91" s="35"/>
      <c r="K91" s="35"/>
      <c r="L91" s="35"/>
      <c r="M91" s="35"/>
      <c r="N91" s="35"/>
      <c r="O91" s="35"/>
      <c r="P91" s="35"/>
      <c r="Q91" s="35"/>
      <c r="R91" s="35"/>
      <c r="S91" s="35"/>
      <c r="T91" s="35"/>
    </row>
    <row r="92" spans="2:20">
      <c r="B92" s="35"/>
      <c r="C92" s="35"/>
      <c r="D92" s="35"/>
      <c r="E92" s="35"/>
      <c r="F92" s="35"/>
      <c r="G92" s="35"/>
      <c r="H92" s="35"/>
      <c r="I92" s="35"/>
      <c r="J92" s="35"/>
      <c r="K92" s="35"/>
      <c r="L92" s="35"/>
      <c r="M92" s="35"/>
      <c r="N92" s="35"/>
      <c r="O92" s="35"/>
      <c r="P92" s="35"/>
      <c r="Q92" s="35"/>
      <c r="R92" s="35"/>
      <c r="S92" s="35"/>
      <c r="T92" s="35"/>
    </row>
    <row r="93" spans="2:20">
      <c r="B93" s="35"/>
      <c r="C93" s="35"/>
      <c r="D93" s="35"/>
      <c r="E93" s="35"/>
      <c r="F93" s="35"/>
      <c r="G93" s="35"/>
      <c r="H93" s="35"/>
      <c r="I93" s="35"/>
      <c r="J93" s="35"/>
      <c r="K93" s="35"/>
      <c r="L93" s="35"/>
      <c r="M93" s="35"/>
      <c r="N93" s="35"/>
      <c r="O93" s="35"/>
      <c r="P93" s="35"/>
      <c r="Q93" s="35"/>
      <c r="R93" s="35"/>
      <c r="S93" s="35"/>
      <c r="T93" s="35"/>
    </row>
    <row r="94" spans="2:20">
      <c r="B94" s="35"/>
      <c r="C94" s="35"/>
      <c r="D94" s="35"/>
      <c r="E94" s="35"/>
      <c r="F94" s="35"/>
      <c r="G94" s="35"/>
      <c r="H94" s="35"/>
      <c r="I94" s="35"/>
      <c r="J94" s="35"/>
      <c r="K94" s="35"/>
      <c r="L94" s="35"/>
      <c r="M94" s="35"/>
      <c r="N94" s="35"/>
      <c r="O94" s="35"/>
      <c r="P94" s="35"/>
      <c r="Q94" s="35"/>
      <c r="R94" s="35"/>
      <c r="S94" s="35"/>
      <c r="T94" s="35"/>
    </row>
    <row r="95" spans="2:20">
      <c r="B95" s="35"/>
      <c r="C95" s="35"/>
      <c r="D95" s="35"/>
      <c r="E95" s="35"/>
      <c r="F95" s="35"/>
      <c r="G95" s="35"/>
      <c r="H95" s="35"/>
      <c r="I95" s="35"/>
      <c r="J95" s="35"/>
      <c r="K95" s="35"/>
      <c r="L95" s="35"/>
      <c r="M95" s="35"/>
      <c r="N95" s="35"/>
      <c r="O95" s="35"/>
      <c r="P95" s="35"/>
      <c r="Q95" s="35"/>
      <c r="R95" s="35"/>
      <c r="S95" s="35"/>
      <c r="T95" s="35"/>
    </row>
    <row r="96" spans="2:20">
      <c r="B96" s="35"/>
      <c r="C96" s="35"/>
      <c r="D96" s="35"/>
      <c r="E96" s="35"/>
      <c r="F96" s="35"/>
      <c r="G96" s="35"/>
      <c r="H96" s="35"/>
      <c r="I96" s="35"/>
      <c r="J96" s="35"/>
      <c r="K96" s="35"/>
      <c r="L96" s="35"/>
      <c r="M96" s="35"/>
      <c r="N96" s="35"/>
      <c r="O96" s="35"/>
      <c r="P96" s="35"/>
      <c r="Q96" s="35"/>
      <c r="R96" s="35"/>
      <c r="S96" s="35"/>
      <c r="T96" s="35"/>
    </row>
    <row r="97" spans="2:20">
      <c r="B97" s="35"/>
      <c r="C97" s="35"/>
      <c r="D97" s="35"/>
      <c r="E97" s="35"/>
      <c r="F97" s="35"/>
      <c r="G97" s="35"/>
      <c r="H97" s="35"/>
      <c r="I97" s="35"/>
      <c r="J97" s="35"/>
      <c r="K97" s="35"/>
      <c r="L97" s="35"/>
      <c r="M97" s="35"/>
      <c r="N97" s="35"/>
      <c r="O97" s="35"/>
      <c r="P97" s="35"/>
      <c r="Q97" s="35"/>
      <c r="R97" s="35"/>
      <c r="S97" s="35"/>
      <c r="T97" s="35"/>
    </row>
    <row r="98" spans="2:20">
      <c r="B98" s="35"/>
      <c r="C98" s="35"/>
      <c r="D98" s="35"/>
      <c r="E98" s="35"/>
      <c r="F98" s="35"/>
      <c r="G98" s="35"/>
      <c r="H98" s="35"/>
      <c r="I98" s="35"/>
      <c r="J98" s="35"/>
      <c r="K98" s="35"/>
      <c r="L98" s="35"/>
      <c r="M98" s="35"/>
      <c r="N98" s="35"/>
      <c r="O98" s="35"/>
      <c r="P98" s="35"/>
      <c r="Q98" s="35"/>
      <c r="R98" s="35"/>
      <c r="S98" s="35"/>
      <c r="T98" s="35"/>
    </row>
    <row r="99" spans="2:20">
      <c r="B99" s="35"/>
      <c r="C99" s="35"/>
      <c r="D99" s="35"/>
      <c r="E99" s="35"/>
      <c r="F99" s="35"/>
      <c r="G99" s="35"/>
      <c r="H99" s="35"/>
      <c r="I99" s="35"/>
      <c r="J99" s="35"/>
      <c r="K99" s="35"/>
      <c r="L99" s="35"/>
      <c r="M99" s="35"/>
      <c r="N99" s="35"/>
      <c r="O99" s="35"/>
      <c r="P99" s="35"/>
      <c r="Q99" s="35"/>
      <c r="R99" s="35"/>
      <c r="S99" s="35"/>
      <c r="T99" s="35"/>
    </row>
    <row r="100" spans="2:20">
      <c r="B100" s="35"/>
      <c r="C100" s="35"/>
      <c r="D100" s="35"/>
      <c r="E100" s="35"/>
      <c r="F100" s="35"/>
      <c r="G100" s="35"/>
      <c r="H100" s="35"/>
      <c r="I100" s="35"/>
      <c r="J100" s="35"/>
      <c r="K100" s="35"/>
      <c r="L100" s="35"/>
      <c r="M100" s="35"/>
      <c r="N100" s="35"/>
      <c r="O100" s="35"/>
      <c r="P100" s="35"/>
      <c r="Q100" s="35"/>
      <c r="R100" s="35"/>
      <c r="S100" s="35"/>
      <c r="T100" s="35"/>
    </row>
    <row r="101" spans="2:20">
      <c r="B101" s="35"/>
      <c r="C101" s="35"/>
      <c r="D101" s="35"/>
      <c r="E101" s="35"/>
      <c r="F101" s="35"/>
      <c r="G101" s="35"/>
      <c r="H101" s="35"/>
      <c r="I101" s="35"/>
      <c r="J101" s="35"/>
      <c r="K101" s="35"/>
      <c r="L101" s="35"/>
      <c r="M101" s="35"/>
      <c r="N101" s="35"/>
      <c r="O101" s="35"/>
      <c r="P101" s="35"/>
      <c r="Q101" s="35"/>
      <c r="R101" s="35"/>
      <c r="S101" s="35"/>
      <c r="T101" s="35"/>
    </row>
    <row r="102" spans="2:20">
      <c r="B102" s="35"/>
      <c r="C102" s="35"/>
      <c r="D102" s="35"/>
      <c r="E102" s="35"/>
      <c r="F102" s="35"/>
      <c r="G102" s="35"/>
      <c r="H102" s="35"/>
      <c r="I102" s="35"/>
    </row>
    <row r="103" spans="2:20">
      <c r="B103" s="35"/>
      <c r="C103" s="35"/>
      <c r="D103" s="35"/>
      <c r="E103" s="35"/>
      <c r="F103" s="35"/>
      <c r="G103" s="35"/>
      <c r="H103" s="35"/>
      <c r="I103" s="35"/>
    </row>
    <row r="104" spans="2:20">
      <c r="B104" s="35"/>
      <c r="C104" s="35"/>
      <c r="D104" s="35"/>
      <c r="E104" s="35"/>
      <c r="F104" s="35"/>
      <c r="G104" s="35"/>
      <c r="H104" s="35"/>
    </row>
    <row r="105" spans="2:20">
      <c r="B105" s="35"/>
      <c r="C105" s="35"/>
      <c r="D105" s="35"/>
      <c r="E105" s="35"/>
      <c r="F105" s="35"/>
      <c r="G105" s="35"/>
      <c r="H105" s="35"/>
    </row>
    <row r="106" spans="2:20">
      <c r="B106" s="35"/>
      <c r="C106" s="35"/>
      <c r="D106" s="35"/>
      <c r="E106" s="35"/>
      <c r="F106" s="35"/>
      <c r="G106" s="35"/>
      <c r="H106" s="35"/>
    </row>
    <row r="107" spans="2:20">
      <c r="B107" s="35"/>
      <c r="C107" s="35"/>
      <c r="D107" s="35"/>
      <c r="E107" s="35"/>
      <c r="F107" s="35"/>
      <c r="G107" s="35"/>
      <c r="H107" s="35"/>
    </row>
    <row r="108" spans="2:20">
      <c r="B108" s="35"/>
      <c r="C108" s="35"/>
      <c r="D108" s="35"/>
      <c r="E108" s="35"/>
      <c r="F108" s="35"/>
      <c r="G108" s="35"/>
      <c r="H108" s="35"/>
    </row>
    <row r="109" spans="2:20">
      <c r="B109" s="35"/>
      <c r="C109" s="35"/>
      <c r="D109" s="35"/>
      <c r="E109" s="35"/>
      <c r="F109" s="35"/>
      <c r="G109" s="35"/>
      <c r="H109" s="35"/>
    </row>
    <row r="110" spans="2:20">
      <c r="B110" s="35"/>
      <c r="C110" s="35"/>
      <c r="D110" s="35"/>
      <c r="E110" s="35"/>
      <c r="F110" s="35"/>
      <c r="G110" s="35"/>
      <c r="H110" s="35"/>
    </row>
    <row r="111" spans="2:20">
      <c r="B111" s="35"/>
      <c r="C111" s="35"/>
      <c r="D111" s="35"/>
      <c r="E111" s="35"/>
      <c r="F111" s="35"/>
      <c r="G111" s="35"/>
      <c r="H111" s="35"/>
    </row>
    <row r="112" spans="2:20">
      <c r="B112" s="35"/>
      <c r="C112" s="35"/>
      <c r="D112" s="35"/>
      <c r="E112" s="35"/>
      <c r="F112" s="35"/>
      <c r="G112" s="35"/>
      <c r="H112" s="35"/>
    </row>
    <row r="113" spans="2:8">
      <c r="B113" s="35"/>
      <c r="C113" s="35"/>
      <c r="D113" s="35"/>
      <c r="E113" s="35"/>
      <c r="F113" s="35"/>
      <c r="G113" s="35"/>
      <c r="H113" s="35"/>
    </row>
    <row r="114" spans="2:8">
      <c r="B114" s="35"/>
      <c r="C114" s="35"/>
      <c r="D114" s="35"/>
      <c r="E114" s="35"/>
      <c r="F114" s="35"/>
      <c r="G114" s="35"/>
      <c r="H114" s="35"/>
    </row>
    <row r="115" spans="2:8">
      <c r="B115" s="35"/>
      <c r="C115" s="35"/>
      <c r="D115" s="35"/>
      <c r="E115" s="35"/>
      <c r="F115" s="35"/>
      <c r="G115" s="35"/>
      <c r="H115" s="35"/>
    </row>
  </sheetData>
  <phoneticPr fontId="16"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17</vt:i4>
      </vt:variant>
      <vt:variant>
        <vt:lpstr>命名范围</vt:lpstr>
      </vt:variant>
      <vt:variant>
        <vt:i4>47</vt:i4>
      </vt:variant>
    </vt:vector>
  </HeadingPairs>
  <TitlesOfParts>
    <vt:vector size="64" baseType="lpstr">
      <vt:lpstr>&lt;&lt;COMFA Questionaire&gt;&gt;</vt:lpstr>
      <vt:lpstr>Assumptions</vt:lpstr>
      <vt:lpstr>Formulas</vt:lpstr>
      <vt:lpstr>Energy Budget</vt:lpstr>
      <vt:lpstr>R(abs)</vt:lpstr>
      <vt:lpstr>Height and Weight</vt:lpstr>
      <vt:lpstr>Lists</vt:lpstr>
      <vt:lpstr>Data Tables</vt:lpstr>
      <vt:lpstr>Human Clothing</vt:lpstr>
      <vt:lpstr>Radiation</vt:lpstr>
      <vt:lpstr>Temp</vt:lpstr>
      <vt:lpstr>Solar Elevation</vt:lpstr>
      <vt:lpstr>RH</vt:lpstr>
      <vt:lpstr>Wind</vt:lpstr>
      <vt:lpstr>Fur</vt:lpstr>
      <vt:lpstr>R(abs) WITHOUT DATA</vt:lpstr>
      <vt:lpstr>WIND IN OPEN SPACE</vt:lpstr>
      <vt:lpstr>Activity</vt:lpstr>
      <vt:lpstr>Allclothes</vt:lpstr>
      <vt:lpstr>Animals</vt:lpstr>
      <vt:lpstr>Breeze</vt:lpstr>
      <vt:lpstr>BuildingMaterial</vt:lpstr>
      <vt:lpstr>CA</vt:lpstr>
      <vt:lpstr>CActivity2</vt:lpstr>
      <vt:lpstr>CatActivity</vt:lpstr>
      <vt:lpstr>CatColour</vt:lpstr>
      <vt:lpstr>CC</vt:lpstr>
      <vt:lpstr>Cclotheson</vt:lpstr>
      <vt:lpstr>Ccloud</vt:lpstr>
      <vt:lpstr>Ccolour</vt:lpstr>
      <vt:lpstr>CG</vt:lpstr>
      <vt:lpstr>Cgroundchange</vt:lpstr>
      <vt:lpstr>Cities</vt:lpstr>
      <vt:lpstr>CLeaf</vt:lpstr>
      <vt:lpstr>Clothing</vt:lpstr>
      <vt:lpstr>ClothingColour</vt:lpstr>
      <vt:lpstr>CM</vt:lpstr>
      <vt:lpstr>CT</vt:lpstr>
      <vt:lpstr>Ctree</vt:lpstr>
      <vt:lpstr>Culture</vt:lpstr>
      <vt:lpstr>CUR</vt:lpstr>
      <vt:lpstr>CV</vt:lpstr>
      <vt:lpstr>Ground</vt:lpstr>
      <vt:lpstr>InLeaf</vt:lpstr>
      <vt:lpstr>Location</vt:lpstr>
      <vt:lpstr>Month</vt:lpstr>
      <vt:lpstr>NewCity</vt:lpstr>
      <vt:lpstr>NewTemp</vt:lpstr>
      <vt:lpstr>NewWind</vt:lpstr>
      <vt:lpstr>NewWindBreak</vt:lpstr>
      <vt:lpstr>'Energy Budget'!Print_Area</vt:lpstr>
      <vt:lpstr>'R(abs)'!Print_Area</vt:lpstr>
      <vt:lpstr>SEX</vt:lpstr>
      <vt:lpstr>SkyAlb</vt:lpstr>
      <vt:lpstr>Time</vt:lpstr>
      <vt:lpstr>Tree</vt:lpstr>
      <vt:lpstr>Lists!Trees</vt:lpstr>
      <vt:lpstr>Trees</vt:lpstr>
      <vt:lpstr>typeofday</vt:lpstr>
      <vt:lpstr>Visibility</vt:lpstr>
      <vt:lpstr>Wind</vt:lpstr>
      <vt:lpstr>Windbreak</vt:lpstr>
      <vt:lpstr>WindMove</vt:lpstr>
      <vt:lpstr>WithAgainst</vt:lpstr>
    </vt:vector>
  </TitlesOfParts>
  <Company>The Funkiest Co.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Poopsie and Bozo</dc:creator>
  <cp:lastModifiedBy>Dell</cp:lastModifiedBy>
  <cp:lastPrinted>1999-11-30T17:10:51Z</cp:lastPrinted>
  <dcterms:created xsi:type="dcterms:W3CDTF">1999-11-28T22:17:30Z</dcterms:created>
  <dcterms:modified xsi:type="dcterms:W3CDTF">2020-07-09T02:50:16Z</dcterms:modified>
</cp:coreProperties>
</file>